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Marina\Izvješća_PR-RAS\PR-RAS_2022\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E288" i="9"/>
  <c r="B288" i="9" s="1"/>
  <c r="F287" i="9"/>
  <c r="F286" i="9"/>
  <c r="H285" i="9"/>
  <c r="G285" i="9"/>
  <c r="E285" i="9" s="1"/>
  <c r="B285" i="9" s="1"/>
  <c r="F285" i="9"/>
  <c r="H284" i="9"/>
  <c r="G284" i="9"/>
  <c r="F284" i="9"/>
  <c r="H283" i="9"/>
  <c r="G283" i="9"/>
  <c r="F283" i="9"/>
  <c r="F282" i="9"/>
  <c r="H281" i="9"/>
  <c r="G281" i="9"/>
  <c r="E281" i="9" s="1"/>
  <c r="F281" i="9"/>
  <c r="H280" i="9"/>
  <c r="G280" i="9"/>
  <c r="F280" i="9"/>
  <c r="H279" i="9"/>
  <c r="G279" i="9"/>
  <c r="F279" i="9"/>
  <c r="F278" i="9"/>
  <c r="F277" i="9"/>
  <c r="F276" i="9"/>
  <c r="F275" i="9" s="1"/>
  <c r="L274" i="9"/>
  <c r="F274" i="9" s="1"/>
  <c r="H274" i="9"/>
  <c r="I273" i="9"/>
  <c r="H273" i="9"/>
  <c r="E273" i="9" s="1"/>
  <c r="B273" i="9" s="1"/>
  <c r="F273" i="9"/>
  <c r="E272" i="9"/>
  <c r="M271" i="9"/>
  <c r="L271" i="9"/>
  <c r="E271" i="9"/>
  <c r="M270" i="9"/>
  <c r="L270" i="9"/>
  <c r="F270" i="9"/>
  <c r="E270" i="9"/>
  <c r="B270" i="9" s="1"/>
  <c r="M269" i="9"/>
  <c r="L269" i="9"/>
  <c r="F269" i="9"/>
  <c r="E269" i="9"/>
  <c r="B269" i="9" s="1"/>
  <c r="M268" i="9"/>
  <c r="L268" i="9"/>
  <c r="F268" i="9" s="1"/>
  <c r="B268" i="9" s="1"/>
  <c r="E268" i="9"/>
  <c r="M267" i="9"/>
  <c r="L267" i="9"/>
  <c r="F267" i="9" s="1"/>
  <c r="B267" i="9" s="1"/>
  <c r="E267" i="9"/>
  <c r="M266" i="9"/>
  <c r="L266" i="9"/>
  <c r="F266" i="9"/>
  <c r="E266" i="9"/>
  <c r="B266" i="9" s="1"/>
  <c r="M265" i="9"/>
  <c r="L265" i="9"/>
  <c r="F265" i="9"/>
  <c r="E265" i="9"/>
  <c r="B265" i="9" s="1"/>
  <c r="M264" i="9"/>
  <c r="L264" i="9"/>
  <c r="F264" i="9" s="1"/>
  <c r="B264" i="9" s="1"/>
  <c r="E264" i="9"/>
  <c r="M263" i="9"/>
  <c r="L263" i="9"/>
  <c r="F263" i="9" s="1"/>
  <c r="B263" i="9" s="1"/>
  <c r="E263" i="9"/>
  <c r="M262" i="9"/>
  <c r="L262" i="9"/>
  <c r="F262" i="9"/>
  <c r="E262" i="9"/>
  <c r="B262" i="9" s="1"/>
  <c r="M261" i="9"/>
  <c r="L261" i="9"/>
  <c r="F261" i="9"/>
  <c r="E261" i="9"/>
  <c r="M260" i="9"/>
  <c r="L260" i="9"/>
  <c r="F260" i="9" s="1"/>
  <c r="B260" i="9" s="1"/>
  <c r="E260" i="9"/>
  <c r="M259" i="9"/>
  <c r="L259" i="9"/>
  <c r="F259" i="9" s="1"/>
  <c r="E259" i="9"/>
  <c r="B259" i="9"/>
  <c r="M258" i="9"/>
  <c r="L258" i="9"/>
  <c r="F258" i="9"/>
  <c r="E258" i="9"/>
  <c r="B258" i="9" s="1"/>
  <c r="M257" i="9"/>
  <c r="L257" i="9"/>
  <c r="F257" i="9"/>
  <c r="E257" i="9"/>
  <c r="B257" i="9" s="1"/>
  <c r="M256" i="9"/>
  <c r="L256" i="9"/>
  <c r="F256" i="9" s="1"/>
  <c r="B256" i="9" s="1"/>
  <c r="E256" i="9"/>
  <c r="M255" i="9"/>
  <c r="L255" i="9"/>
  <c r="E255" i="9"/>
  <c r="M254" i="9"/>
  <c r="L254" i="9"/>
  <c r="F254" i="9"/>
  <c r="E254" i="9"/>
  <c r="B254" i="9" s="1"/>
  <c r="M253" i="9"/>
  <c r="L253" i="9"/>
  <c r="F253" i="9"/>
  <c r="E253" i="9"/>
  <c r="B253" i="9" s="1"/>
  <c r="M252" i="9"/>
  <c r="L252" i="9"/>
  <c r="F252" i="9" s="1"/>
  <c r="B252" i="9" s="1"/>
  <c r="E252" i="9"/>
  <c r="M251" i="9"/>
  <c r="L251" i="9"/>
  <c r="F251" i="9" s="1"/>
  <c r="B251" i="9" s="1"/>
  <c r="E251" i="9"/>
  <c r="M250" i="9"/>
  <c r="L250" i="9"/>
  <c r="F250" i="9"/>
  <c r="E250" i="9"/>
  <c r="B250" i="9" s="1"/>
  <c r="M249" i="9"/>
  <c r="L249" i="9"/>
  <c r="F249" i="9"/>
  <c r="E249" i="9"/>
  <c r="B249" i="9" s="1"/>
  <c r="M248" i="9"/>
  <c r="L248" i="9"/>
  <c r="F248" i="9" s="1"/>
  <c r="B248" i="9" s="1"/>
  <c r="E248" i="9"/>
  <c r="M247" i="9"/>
  <c r="L247" i="9"/>
  <c r="F247" i="9" s="1"/>
  <c r="B247" i="9" s="1"/>
  <c r="E247" i="9"/>
  <c r="M246" i="9"/>
  <c r="L246" i="9"/>
  <c r="F246" i="9"/>
  <c r="E246" i="9"/>
  <c r="B246" i="9" s="1"/>
  <c r="M245" i="9"/>
  <c r="L245" i="9"/>
  <c r="F245" i="9"/>
  <c r="E245" i="9"/>
  <c r="M244" i="9"/>
  <c r="L244" i="9"/>
  <c r="F244" i="9" s="1"/>
  <c r="B244" i="9" s="1"/>
  <c r="E244" i="9"/>
  <c r="M243" i="9"/>
  <c r="L243" i="9"/>
  <c r="F243" i="9" s="1"/>
  <c r="E243" i="9"/>
  <c r="B243" i="9"/>
  <c r="M242" i="9"/>
  <c r="L242" i="9"/>
  <c r="F242" i="9"/>
  <c r="E242" i="9"/>
  <c r="B242" i="9" s="1"/>
  <c r="M241" i="9"/>
  <c r="L241" i="9"/>
  <c r="F241" i="9"/>
  <c r="E241" i="9"/>
  <c r="B241" i="9" s="1"/>
  <c r="M240" i="9"/>
  <c r="L240" i="9"/>
  <c r="F240" i="9" s="1"/>
  <c r="B240" i="9" s="1"/>
  <c r="E240" i="9"/>
  <c r="M239" i="9"/>
  <c r="L239" i="9"/>
  <c r="E239" i="9"/>
  <c r="M238" i="9"/>
  <c r="L238" i="9"/>
  <c r="F238" i="9"/>
  <c r="E238" i="9"/>
  <c r="B238" i="9" s="1"/>
  <c r="M237" i="9"/>
  <c r="L237" i="9"/>
  <c r="F237" i="9"/>
  <c r="E237" i="9"/>
  <c r="B237" i="9" s="1"/>
  <c r="M236" i="9"/>
  <c r="L236" i="9"/>
  <c r="F236" i="9" s="1"/>
  <c r="B236" i="9" s="1"/>
  <c r="E236" i="9"/>
  <c r="M235" i="9"/>
  <c r="L235" i="9"/>
  <c r="F235" i="9" s="1"/>
  <c r="B235" i="9" s="1"/>
  <c r="E235" i="9"/>
  <c r="M234" i="9"/>
  <c r="L234" i="9"/>
  <c r="F234" i="9"/>
  <c r="E234" i="9"/>
  <c r="B234" i="9" s="1"/>
  <c r="M233" i="9"/>
  <c r="L233" i="9"/>
  <c r="F233" i="9" s="1"/>
  <c r="E233" i="9"/>
  <c r="M232" i="9"/>
  <c r="L232" i="9"/>
  <c r="F232" i="9" s="1"/>
  <c r="B232" i="9" s="1"/>
  <c r="E232" i="9"/>
  <c r="M231" i="9"/>
  <c r="L231" i="9"/>
  <c r="F231" i="9" s="1"/>
  <c r="B231" i="9" s="1"/>
  <c r="E231" i="9"/>
  <c r="M230" i="9"/>
  <c r="L230" i="9"/>
  <c r="F230" i="9"/>
  <c r="E230" i="9"/>
  <c r="B230" i="9" s="1"/>
  <c r="M229" i="9"/>
  <c r="L229" i="9"/>
  <c r="F229" i="9" s="1"/>
  <c r="E229" i="9"/>
  <c r="M228" i="9"/>
  <c r="L228" i="9"/>
  <c r="F228" i="9" s="1"/>
  <c r="B228" i="9" s="1"/>
  <c r="E228" i="9"/>
  <c r="M227" i="9"/>
  <c r="L227" i="9"/>
  <c r="F227" i="9" s="1"/>
  <c r="B227" i="9" s="1"/>
  <c r="E227" i="9"/>
  <c r="M226" i="9"/>
  <c r="L226" i="9"/>
  <c r="F226" i="9"/>
  <c r="E226" i="9"/>
  <c r="B226" i="9" s="1"/>
  <c r="H225" i="9"/>
  <c r="G225" i="9"/>
  <c r="F225" i="9"/>
  <c r="M224" i="9"/>
  <c r="L224" i="9"/>
  <c r="F224" i="9" s="1"/>
  <c r="B224" i="9" s="1"/>
  <c r="E224" i="9"/>
  <c r="M223" i="9"/>
  <c r="L223" i="9"/>
  <c r="F223" i="9" s="1"/>
  <c r="E223" i="9"/>
  <c r="B223" i="9" s="1"/>
  <c r="M222" i="9"/>
  <c r="L222" i="9"/>
  <c r="F222" i="9" s="1"/>
  <c r="E222" i="9"/>
  <c r="M221" i="9"/>
  <c r="L221" i="9"/>
  <c r="E221" i="9"/>
  <c r="M220" i="9"/>
  <c r="L220" i="9"/>
  <c r="E220" i="9"/>
  <c r="M219" i="9"/>
  <c r="L219" i="9"/>
  <c r="F219" i="9" s="1"/>
  <c r="E219" i="9"/>
  <c r="B219" i="9" s="1"/>
  <c r="M218" i="9"/>
  <c r="L218" i="9"/>
  <c r="E218" i="9"/>
  <c r="M217" i="9"/>
  <c r="L217" i="9"/>
  <c r="E217" i="9"/>
  <c r="M216" i="9"/>
  <c r="L216" i="9"/>
  <c r="E216" i="9"/>
  <c r="M215" i="9"/>
  <c r="F215" i="9" s="1"/>
  <c r="L215" i="9"/>
  <c r="E215" i="9"/>
  <c r="B215" i="9" s="1"/>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F142" i="9"/>
  <c r="B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B104" i="9" s="1"/>
  <c r="F104" i="9"/>
  <c r="H103" i="9"/>
  <c r="G103" i="9"/>
  <c r="F103" i="9"/>
  <c r="H102" i="9"/>
  <c r="E102" i="9" s="1"/>
  <c r="B102" i="9" s="1"/>
  <c r="G102" i="9"/>
  <c r="F102" i="9"/>
  <c r="H101" i="9"/>
  <c r="G101" i="9"/>
  <c r="F101" i="9"/>
  <c r="E101" i="9"/>
  <c r="B101" i="9" s="1"/>
  <c r="H100" i="9"/>
  <c r="G100" i="9"/>
  <c r="E100" i="9" s="1"/>
  <c r="B100" i="9" s="1"/>
  <c r="F100" i="9"/>
  <c r="H99" i="9"/>
  <c r="G99" i="9"/>
  <c r="F99" i="9"/>
  <c r="H98" i="9"/>
  <c r="E98" i="9" s="1"/>
  <c r="B98" i="9" s="1"/>
  <c r="G98" i="9"/>
  <c r="F98" i="9"/>
  <c r="H97" i="9"/>
  <c r="G97" i="9"/>
  <c r="F97" i="9"/>
  <c r="E97" i="9"/>
  <c r="B97" i="9" s="1"/>
  <c r="H96" i="9"/>
  <c r="G96" i="9"/>
  <c r="E96" i="9" s="1"/>
  <c r="B96" i="9" s="1"/>
  <c r="F96" i="9"/>
  <c r="H95" i="9"/>
  <c r="G95" i="9"/>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B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E66" i="9" s="1"/>
  <c r="G66" i="9"/>
  <c r="F66" i="9"/>
  <c r="H65" i="9"/>
  <c r="G65" i="9"/>
  <c r="E65" i="9" s="1"/>
  <c r="B65" i="9" s="1"/>
  <c r="F65" i="9"/>
  <c r="H64" i="9"/>
  <c r="G64" i="9"/>
  <c r="F64" i="9"/>
  <c r="H63" i="9"/>
  <c r="G63" i="9"/>
  <c r="F63" i="9"/>
  <c r="E63" i="9"/>
  <c r="B63" i="9" s="1"/>
  <c r="H62" i="9"/>
  <c r="E62" i="9" s="1"/>
  <c r="B62" i="9" s="1"/>
  <c r="G62" i="9"/>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G56" i="9"/>
  <c r="F56" i="9"/>
  <c r="B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F50" i="9"/>
  <c r="H49" i="9"/>
  <c r="G49" i="9"/>
  <c r="E49" i="9" s="1"/>
  <c r="B49" i="9" s="1"/>
  <c r="F49" i="9"/>
  <c r="H48" i="9"/>
  <c r="G48" i="9"/>
  <c r="F48" i="9"/>
  <c r="H47" i="9"/>
  <c r="G47" i="9"/>
  <c r="F47" i="9"/>
  <c r="E47" i="9"/>
  <c r="B47" i="9" s="1"/>
  <c r="H46" i="9"/>
  <c r="G46" i="9"/>
  <c r="F46" i="9"/>
  <c r="H45" i="9"/>
  <c r="G45" i="9"/>
  <c r="E45" i="9" s="1"/>
  <c r="B45" i="9" s="1"/>
  <c r="F45" i="9"/>
  <c r="H44" i="9"/>
  <c r="G44" i="9"/>
  <c r="F44" i="9"/>
  <c r="H43" i="9"/>
  <c r="G43" i="9"/>
  <c r="F43" i="9"/>
  <c r="H42" i="9"/>
  <c r="G42" i="9"/>
  <c r="F42" i="9"/>
  <c r="H41" i="9"/>
  <c r="G41" i="9"/>
  <c r="E41" i="9" s="1"/>
  <c r="B41" i="9" s="1"/>
  <c r="F41" i="9"/>
  <c r="H40" i="9"/>
  <c r="G40" i="9"/>
  <c r="F40" i="9"/>
  <c r="H39" i="9"/>
  <c r="G39" i="9"/>
  <c r="F39" i="9"/>
  <c r="H38" i="9"/>
  <c r="G38" i="9"/>
  <c r="E38" i="9" s="1"/>
  <c r="F38" i="9"/>
  <c r="H37" i="9"/>
  <c r="G37" i="9"/>
  <c r="E37" i="9" s="1"/>
  <c r="B37" i="9" s="1"/>
  <c r="F37" i="9"/>
  <c r="H36" i="9"/>
  <c r="G36" i="9"/>
  <c r="E36" i="9" s="1"/>
  <c r="B36" i="9" s="1"/>
  <c r="F36" i="9"/>
  <c r="H35" i="9"/>
  <c r="G35" i="9"/>
  <c r="F35" i="9"/>
  <c r="E35" i="9"/>
  <c r="B35" i="9" s="1"/>
  <c r="H34" i="9"/>
  <c r="G34" i="9"/>
  <c r="E34" i="9" s="1"/>
  <c r="B34" i="9" s="1"/>
  <c r="F34" i="9"/>
  <c r="H33" i="9"/>
  <c r="G33" i="9"/>
  <c r="E33" i="9" s="1"/>
  <c r="B33" i="9" s="1"/>
  <c r="F33" i="9"/>
  <c r="H32" i="9"/>
  <c r="E32" i="9" s="1"/>
  <c r="G32" i="9"/>
  <c r="F32" i="9"/>
  <c r="B32" i="9"/>
  <c r="H31" i="9"/>
  <c r="G31" i="9"/>
  <c r="F31" i="9"/>
  <c r="E31" i="9"/>
  <c r="B31" i="9" s="1"/>
  <c r="H30" i="9"/>
  <c r="G30" i="9"/>
  <c r="F30" i="9"/>
  <c r="H29" i="9"/>
  <c r="G29" i="9"/>
  <c r="E29" i="9" s="1"/>
  <c r="B29" i="9" s="1"/>
  <c r="F29" i="9"/>
  <c r="H28" i="9"/>
  <c r="E28" i="9" s="1"/>
  <c r="B28" i="9" s="1"/>
  <c r="G28" i="9"/>
  <c r="F28" i="9"/>
  <c r="H27" i="9"/>
  <c r="G27" i="9"/>
  <c r="F27" i="9"/>
  <c r="E27" i="9"/>
  <c r="B27" i="9" s="1"/>
  <c r="H26" i="9"/>
  <c r="G26" i="9"/>
  <c r="E26" i="9" s="1"/>
  <c r="B26" i="9" s="1"/>
  <c r="F26" i="9"/>
  <c r="H25" i="9"/>
  <c r="G25" i="9"/>
  <c r="E25" i="9" s="1"/>
  <c r="F25" i="9"/>
  <c r="B25" i="9"/>
  <c r="H24" i="9"/>
  <c r="G24" i="9"/>
  <c r="F24" i="9"/>
  <c r="E24" i="9"/>
  <c r="B24" i="9" s="1"/>
  <c r="H23" i="9"/>
  <c r="G23" i="9"/>
  <c r="F23" i="9"/>
  <c r="E23" i="9"/>
  <c r="H22" i="9"/>
  <c r="G22" i="9"/>
  <c r="E22" i="9" s="1"/>
  <c r="F22" i="9"/>
  <c r="H21" i="9"/>
  <c r="G21" i="9"/>
  <c r="E21" i="9" s="1"/>
  <c r="F21" i="9"/>
  <c r="B21" i="9"/>
  <c r="F20" i="9"/>
  <c r="F4" i="9"/>
  <c r="O3" i="9"/>
  <c r="I3" i="9"/>
  <c r="H3" i="9"/>
  <c r="G3" i="9"/>
  <c r="D101" i="8"/>
  <c r="D95" i="8"/>
  <c r="D90" i="8"/>
  <c r="D85" i="8"/>
  <c r="D80" i="8"/>
  <c r="D75" i="8"/>
  <c r="D70" i="8"/>
  <c r="D65" i="8"/>
  <c r="D60" i="8"/>
  <c r="C1535" i="1" s="1"/>
  <c r="D55" i="8"/>
  <c r="D49" i="8" s="1"/>
  <c r="C1524" i="1" s="1"/>
  <c r="H1524" i="1" s="1"/>
  <c r="D50" i="8"/>
  <c r="D44" i="8"/>
  <c r="D36" i="8"/>
  <c r="D26" i="8"/>
  <c r="D24" i="8" s="1"/>
  <c r="C1499" i="1" s="1"/>
  <c r="D18" i="8"/>
  <c r="D8" i="8"/>
  <c r="C1483" i="1" s="1"/>
  <c r="D6" i="8"/>
  <c r="C1481" i="1" s="1"/>
  <c r="E44" i="7"/>
  <c r="D44" i="7"/>
  <c r="E39" i="7"/>
  <c r="D39" i="7"/>
  <c r="D38" i="7" s="1"/>
  <c r="E38" i="7"/>
  <c r="E30" i="7"/>
  <c r="D30" i="7"/>
  <c r="E23" i="7"/>
  <c r="E22" i="7" s="1"/>
  <c r="D23" i="7"/>
  <c r="C1454" i="1" s="1"/>
  <c r="G1454" i="1" s="1"/>
  <c r="E7" i="7"/>
  <c r="E6" i="7" s="1"/>
  <c r="E5" i="7" s="1"/>
  <c r="I29" i="3"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I25" i="3"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304" i="1" s="1"/>
  <c r="G1304" i="1"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D250" i="5"/>
  <c r="C1227" i="1" s="1"/>
  <c r="F249" i="5"/>
  <c r="F248" i="5"/>
  <c r="F247" i="5"/>
  <c r="E246" i="5"/>
  <c r="D1223" i="1" s="1"/>
  <c r="D246" i="5"/>
  <c r="F244" i="5"/>
  <c r="F243"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E190" i="5" s="1"/>
  <c r="H291" i="9" s="1"/>
  <c r="D191" i="5"/>
  <c r="F191" i="5" s="1"/>
  <c r="D190" i="5"/>
  <c r="F189" i="5"/>
  <c r="F188" i="5"/>
  <c r="F187" i="5"/>
  <c r="F186" i="5"/>
  <c r="F185" i="5"/>
  <c r="F184" i="5"/>
  <c r="F183" i="5"/>
  <c r="F182" i="5"/>
  <c r="F181" i="5"/>
  <c r="E180" i="5"/>
  <c r="D180" i="5"/>
  <c r="F180" i="5" s="1"/>
  <c r="F179" i="5"/>
  <c r="F178" i="5"/>
  <c r="E177" i="5"/>
  <c r="D177" i="5"/>
  <c r="C1154" i="1" s="1"/>
  <c r="F173" i="5"/>
  <c r="F172" i="5"/>
  <c r="F171" i="5"/>
  <c r="E170" i="5"/>
  <c r="D1148" i="1" s="1"/>
  <c r="D170" i="5"/>
  <c r="F169" i="5"/>
  <c r="F168" i="5"/>
  <c r="F167" i="5"/>
  <c r="F166" i="5"/>
  <c r="F165" i="5"/>
  <c r="E164" i="5"/>
  <c r="D164" i="5"/>
  <c r="F163" i="5"/>
  <c r="F162" i="5"/>
  <c r="F161" i="5"/>
  <c r="F160" i="5"/>
  <c r="F159" i="5"/>
  <c r="F158" i="5"/>
  <c r="F157" i="5"/>
  <c r="F156" i="5"/>
  <c r="F155" i="5"/>
  <c r="F154" i="5"/>
  <c r="F153" i="5"/>
  <c r="F152" i="5"/>
  <c r="F151" i="5"/>
  <c r="F150" i="5"/>
  <c r="E149" i="5"/>
  <c r="H287" i="9" s="1"/>
  <c r="D149" i="5"/>
  <c r="F148" i="5"/>
  <c r="F147" i="5"/>
  <c r="E146" i="5"/>
  <c r="F145" i="5"/>
  <c r="F144" i="5"/>
  <c r="F143" i="5"/>
  <c r="E142" i="5"/>
  <c r="E134" i="5" s="1"/>
  <c r="D142" i="5"/>
  <c r="F142" i="5" s="1"/>
  <c r="F141" i="5"/>
  <c r="F140" i="5"/>
  <c r="F139" i="5"/>
  <c r="F138" i="5"/>
  <c r="F137" i="5"/>
  <c r="F136" i="5"/>
  <c r="F135" i="5"/>
  <c r="E135" i="5"/>
  <c r="D135" i="5"/>
  <c r="D134"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6" i="5"/>
  <c r="F85" i="5"/>
  <c r="F84" i="5"/>
  <c r="F83" i="5"/>
  <c r="F82" i="5"/>
  <c r="F81" i="5"/>
  <c r="F80" i="5"/>
  <c r="F79" i="5"/>
  <c r="E79" i="5"/>
  <c r="E78" i="5" s="1"/>
  <c r="D79" i="5"/>
  <c r="D78" i="5"/>
  <c r="F77" i="5"/>
  <c r="F76" i="5"/>
  <c r="F75" i="5"/>
  <c r="F74" i="5"/>
  <c r="F73" i="5"/>
  <c r="F72" i="5"/>
  <c r="F71" i="5"/>
  <c r="E70" i="5"/>
  <c r="E69" i="5" s="1"/>
  <c r="D1047" i="1" s="1"/>
  <c r="D70" i="5"/>
  <c r="D69" i="5" s="1"/>
  <c r="F67" i="5"/>
  <c r="F66" i="5"/>
  <c r="F65" i="5"/>
  <c r="F64" i="5"/>
  <c r="F63" i="5"/>
  <c r="E63" i="5"/>
  <c r="D63" i="5"/>
  <c r="F62" i="5"/>
  <c r="F61" i="5"/>
  <c r="F60" i="5"/>
  <c r="F59" i="5"/>
  <c r="F58" i="5"/>
  <c r="F57" i="5"/>
  <c r="E56" i="5"/>
  <c r="D56" i="5"/>
  <c r="F56" i="5" s="1"/>
  <c r="F55" i="5"/>
  <c r="F54" i="5"/>
  <c r="F53" i="5"/>
  <c r="E52" i="5"/>
  <c r="D1030" i="1" s="1"/>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E142" i="9" s="1"/>
  <c r="F602" i="4"/>
  <c r="F601" i="4"/>
  <c r="F600" i="4"/>
  <c r="E599" i="4"/>
  <c r="D599" i="4"/>
  <c r="F598" i="4"/>
  <c r="F597" i="4"/>
  <c r="F596" i="4"/>
  <c r="F595" i="4"/>
  <c r="F594" i="4"/>
  <c r="E594" i="4"/>
  <c r="E593" i="4" s="1"/>
  <c r="D594" i="4"/>
  <c r="F592" i="4"/>
  <c r="F591" i="4"/>
  <c r="F590" i="4"/>
  <c r="E590" i="4"/>
  <c r="D590" i="4"/>
  <c r="F589" i="4"/>
  <c r="F588" i="4"/>
  <c r="E587" i="4"/>
  <c r="D587" i="4"/>
  <c r="F587" i="4" s="1"/>
  <c r="F586" i="4"/>
  <c r="E585" i="4"/>
  <c r="D585" i="4"/>
  <c r="F584" i="4"/>
  <c r="F583" i="4"/>
  <c r="F582" i="4"/>
  <c r="F581" i="4"/>
  <c r="E581" i="4"/>
  <c r="D581" i="4"/>
  <c r="E580" i="4"/>
  <c r="D580" i="4"/>
  <c r="F579" i="4"/>
  <c r="F578" i="4"/>
  <c r="F577" i="4"/>
  <c r="E577" i="4"/>
  <c r="D571" i="1" s="1"/>
  <c r="D577" i="4"/>
  <c r="F576" i="4"/>
  <c r="F575" i="4"/>
  <c r="F574" i="4"/>
  <c r="E574" i="4"/>
  <c r="D574" i="4"/>
  <c r="F573" i="4"/>
  <c r="F572" i="4"/>
  <c r="E571" i="4"/>
  <c r="D571" i="4"/>
  <c r="F571" i="4" s="1"/>
  <c r="F570" i="4"/>
  <c r="F569" i="4"/>
  <c r="E568" i="4"/>
  <c r="D568" i="4"/>
  <c r="F566" i="4"/>
  <c r="F565" i="4"/>
  <c r="F564" i="4"/>
  <c r="E563" i="4"/>
  <c r="D563" i="4"/>
  <c r="F562" i="4"/>
  <c r="F561" i="4"/>
  <c r="F560" i="4"/>
  <c r="F559" i="4"/>
  <c r="F558" i="4"/>
  <c r="F557" i="4"/>
  <c r="F556" i="4"/>
  <c r="F555" i="4"/>
  <c r="E555" i="4"/>
  <c r="D555" i="4"/>
  <c r="F554" i="4"/>
  <c r="F553" i="4"/>
  <c r="F552" i="4"/>
  <c r="F551" i="4"/>
  <c r="F550" i="4"/>
  <c r="E550" i="4"/>
  <c r="D544" i="1" s="1"/>
  <c r="D550" i="4"/>
  <c r="F549" i="4"/>
  <c r="F548" i="4"/>
  <c r="F547" i="4"/>
  <c r="F546" i="4"/>
  <c r="F545" i="4"/>
  <c r="F544" i="4"/>
  <c r="F543" i="4"/>
  <c r="E543" i="4"/>
  <c r="D543" i="4"/>
  <c r="F542" i="4"/>
  <c r="F541" i="4"/>
  <c r="F540" i="4"/>
  <c r="F539" i="4"/>
  <c r="F538" i="4"/>
  <c r="E538" i="4"/>
  <c r="D532" i="1" s="1"/>
  <c r="D538" i="4"/>
  <c r="F537" i="4"/>
  <c r="F536" i="4"/>
  <c r="F535" i="4"/>
  <c r="E535" i="4"/>
  <c r="D535" i="4"/>
  <c r="F534" i="4"/>
  <c r="F533" i="4"/>
  <c r="F532" i="4"/>
  <c r="F531" i="4"/>
  <c r="F530" i="4"/>
  <c r="E530" i="4"/>
  <c r="E529" i="4" s="1"/>
  <c r="D530"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3" i="4"/>
  <c r="F482" i="4"/>
  <c r="E481" i="4"/>
  <c r="D481" i="4"/>
  <c r="F481" i="4" s="1"/>
  <c r="F480" i="4"/>
  <c r="F479" i="4"/>
  <c r="E478" i="4"/>
  <c r="D478" i="4"/>
  <c r="F478" i="4" s="1"/>
  <c r="F477" i="4"/>
  <c r="F476" i="4"/>
  <c r="F475" i="4"/>
  <c r="F474" i="4"/>
  <c r="F473" i="4"/>
  <c r="E473" i="4"/>
  <c r="D473" i="4"/>
  <c r="E472" i="4"/>
  <c r="F471" i="4"/>
  <c r="F470" i="4"/>
  <c r="F469" i="4"/>
  <c r="E469" i="4"/>
  <c r="D469" i="4"/>
  <c r="F468" i="4"/>
  <c r="F467" i="4"/>
  <c r="E466" i="4"/>
  <c r="G197" i="9" s="1"/>
  <c r="E197" i="9" s="1"/>
  <c r="B197" i="9" s="1"/>
  <c r="D466" i="4"/>
  <c r="F466" i="4" s="1"/>
  <c r="F465" i="4"/>
  <c r="F464" i="4"/>
  <c r="F463" i="4"/>
  <c r="E463" i="4"/>
  <c r="D463" i="4"/>
  <c r="F462" i="4"/>
  <c r="F461" i="4"/>
  <c r="F460" i="4"/>
  <c r="E460" i="4"/>
  <c r="E459" i="4" s="1"/>
  <c r="D460" i="4"/>
  <c r="F459" i="4"/>
  <c r="D459" i="4"/>
  <c r="F458" i="4"/>
  <c r="F457" i="4"/>
  <c r="F456" i="4"/>
  <c r="E455" i="4"/>
  <c r="D455" i="4"/>
  <c r="F455" i="4" s="1"/>
  <c r="F454" i="4"/>
  <c r="F453" i="4"/>
  <c r="F452" i="4"/>
  <c r="F451" i="4"/>
  <c r="F450" i="4"/>
  <c r="F449" i="4"/>
  <c r="F448" i="4"/>
  <c r="F447" i="4"/>
  <c r="E447" i="4"/>
  <c r="D447" i="4"/>
  <c r="F446" i="4"/>
  <c r="F445" i="4"/>
  <c r="F444" i="4"/>
  <c r="F443" i="4"/>
  <c r="E442" i="4"/>
  <c r="D442" i="4"/>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E418" i="4"/>
  <c r="D413" i="1" s="1"/>
  <c r="D418" i="4"/>
  <c r="E417" i="4"/>
  <c r="E644" i="4" s="1"/>
  <c r="D638" i="1" s="1"/>
  <c r="D417" i="4"/>
  <c r="F416" i="4"/>
  <c r="E416" i="4"/>
  <c r="D416" i="4"/>
  <c r="F411" i="4"/>
  <c r="F410" i="4"/>
  <c r="F409" i="4"/>
  <c r="F406" i="4"/>
  <c r="F405" i="4"/>
  <c r="F404" i="4"/>
  <c r="F403" i="4"/>
  <c r="F402" i="4"/>
  <c r="E402" i="4"/>
  <c r="D402" i="4"/>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D378" i="1"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E351" i="4" s="1"/>
  <c r="D352" i="4"/>
  <c r="F349" i="4"/>
  <c r="E348" i="4"/>
  <c r="D348" i="4"/>
  <c r="F348" i="4" s="1"/>
  <c r="F347" i="4"/>
  <c r="F346" i="4"/>
  <c r="E345" i="4"/>
  <c r="E344" i="4" s="1"/>
  <c r="D345" i="4"/>
  <c r="C340" i="1" s="1"/>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06" i="1" s="1"/>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F300" i="4"/>
  <c r="E300" i="4"/>
  <c r="D300" i="4"/>
  <c r="E299" i="4"/>
  <c r="D299" i="4"/>
  <c r="F296" i="4"/>
  <c r="F295" i="4"/>
  <c r="F294" i="4"/>
  <c r="F293" i="4"/>
  <c r="F292" i="4"/>
  <c r="E288" i="4"/>
  <c r="D284" i="1" s="1"/>
  <c r="H284" i="1" s="1"/>
  <c r="D288" i="4"/>
  <c r="F288" i="4" s="1"/>
  <c r="E287" i="4"/>
  <c r="D287" i="4"/>
  <c r="F287" i="4" s="1"/>
  <c r="F286" i="4"/>
  <c r="F285" i="4"/>
  <c r="F284" i="4"/>
  <c r="F283" i="4"/>
  <c r="F282" i="4"/>
  <c r="F281" i="4"/>
  <c r="F280" i="4"/>
  <c r="F279" i="4"/>
  <c r="E279" i="4"/>
  <c r="D275" i="1" s="1"/>
  <c r="G275" i="1" s="1"/>
  <c r="D279" i="4"/>
  <c r="F278" i="4"/>
  <c r="F277" i="4"/>
  <c r="F276" i="4"/>
  <c r="F275" i="4"/>
  <c r="F274" i="4"/>
  <c r="F273" i="4"/>
  <c r="E273" i="4"/>
  <c r="D269" i="1" s="1"/>
  <c r="D273" i="4"/>
  <c r="F272" i="4"/>
  <c r="F271" i="4"/>
  <c r="F270" i="4"/>
  <c r="F269" i="4"/>
  <c r="E268" i="4"/>
  <c r="D268" i="4"/>
  <c r="F268" i="4" s="1"/>
  <c r="F267" i="4"/>
  <c r="F266" i="4"/>
  <c r="F265" i="4"/>
  <c r="F264" i="4"/>
  <c r="E264" i="4"/>
  <c r="D264" i="4"/>
  <c r="D263" i="4"/>
  <c r="F263" i="4" s="1"/>
  <c r="F262" i="4"/>
  <c r="F261" i="4"/>
  <c r="F260" i="4"/>
  <c r="F259" i="4"/>
  <c r="E259" i="4"/>
  <c r="E252" i="4" s="1"/>
  <c r="D248" i="1" s="1"/>
  <c r="D259" i="4"/>
  <c r="F258" i="4"/>
  <c r="F257" i="4"/>
  <c r="F256" i="4"/>
  <c r="F255" i="4"/>
  <c r="F254" i="4"/>
  <c r="F253" i="4"/>
  <c r="E253" i="4"/>
  <c r="D253" i="4"/>
  <c r="D252" i="4" s="1"/>
  <c r="F252" i="4"/>
  <c r="F251" i="4"/>
  <c r="F250" i="4"/>
  <c r="F249" i="4"/>
  <c r="F248" i="4"/>
  <c r="E247" i="4"/>
  <c r="D247" i="4"/>
  <c r="F246" i="4"/>
  <c r="F245" i="4"/>
  <c r="F244" i="4"/>
  <c r="E244" i="4"/>
  <c r="D240" i="1" s="1"/>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D163" i="4"/>
  <c r="F162" i="4"/>
  <c r="F161" i="4"/>
  <c r="F160" i="4"/>
  <c r="F159" i="4"/>
  <c r="E159" i="4"/>
  <c r="D159" i="4"/>
  <c r="F158" i="4"/>
  <c r="F157" i="4"/>
  <c r="F156" i="4"/>
  <c r="F155" i="4"/>
  <c r="F154" i="4"/>
  <c r="E153" i="4"/>
  <c r="E152" i="4" s="1"/>
  <c r="D148" i="1" s="1"/>
  <c r="D153" i="4"/>
  <c r="F150" i="4"/>
  <c r="F149" i="4"/>
  <c r="F148" i="4"/>
  <c r="F147" i="4"/>
  <c r="F146" i="4"/>
  <c r="F145" i="4"/>
  <c r="F144" i="4"/>
  <c r="F143" i="4"/>
  <c r="F142" i="4"/>
  <c r="F141" i="4"/>
  <c r="E140" i="4"/>
  <c r="E139" i="4" s="1"/>
  <c r="D135" i="1" s="1"/>
  <c r="H135" i="1" s="1"/>
  <c r="D140" i="4"/>
  <c r="F140" i="4" s="1"/>
  <c r="D139" i="4"/>
  <c r="F138" i="4"/>
  <c r="F137" i="4"/>
  <c r="F136" i="4"/>
  <c r="F135" i="4"/>
  <c r="E134" i="4"/>
  <c r="E133" i="4" s="1"/>
  <c r="D134" i="4"/>
  <c r="F132" i="4"/>
  <c r="F131" i="4"/>
  <c r="F130" i="4"/>
  <c r="F129" i="4"/>
  <c r="E128" i="4"/>
  <c r="F128" i="4" s="1"/>
  <c r="D128" i="4"/>
  <c r="F127" i="4"/>
  <c r="F126" i="4"/>
  <c r="E125" i="4"/>
  <c r="D125" i="4"/>
  <c r="D124" i="4" s="1"/>
  <c r="E124" i="4"/>
  <c r="D120" i="1" s="1"/>
  <c r="F123" i="4"/>
  <c r="F122" i="4"/>
  <c r="F121" i="4"/>
  <c r="E120" i="4"/>
  <c r="D120" i="4"/>
  <c r="F120" i="4" s="1"/>
  <c r="F119" i="4"/>
  <c r="F118" i="4"/>
  <c r="F117" i="4"/>
  <c r="F116" i="4"/>
  <c r="F115" i="4"/>
  <c r="F114" i="4"/>
  <c r="F113" i="4"/>
  <c r="F112" i="4"/>
  <c r="E112" i="4"/>
  <c r="D112" i="4"/>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D73" i="1" s="1"/>
  <c r="D77" i="4"/>
  <c r="F77" i="4" s="1"/>
  <c r="F76" i="4"/>
  <c r="F75" i="4"/>
  <c r="E74" i="4"/>
  <c r="D74" i="4"/>
  <c r="F74" i="4" s="1"/>
  <c r="F73" i="4"/>
  <c r="F72" i="4"/>
  <c r="E71" i="4"/>
  <c r="D71" i="4"/>
  <c r="F71" i="4" s="1"/>
  <c r="F70" i="4"/>
  <c r="F69" i="4"/>
  <c r="E68" i="4"/>
  <c r="D68" i="4"/>
  <c r="C64" i="1" s="1"/>
  <c r="F67" i="4"/>
  <c r="F66" i="4"/>
  <c r="F65" i="4"/>
  <c r="E65" i="4"/>
  <c r="D65" i="4"/>
  <c r="F64" i="4"/>
  <c r="F63" i="4"/>
  <c r="E62" i="4"/>
  <c r="D62" i="4"/>
  <c r="F61" i="4"/>
  <c r="F60" i="4"/>
  <c r="E59" i="4"/>
  <c r="D59" i="4"/>
  <c r="F58" i="4"/>
  <c r="F57" i="4"/>
  <c r="F56" i="4"/>
  <c r="F55" i="4"/>
  <c r="E54" i="4"/>
  <c r="D54" i="4"/>
  <c r="F54" i="4" s="1"/>
  <c r="F53" i="4"/>
  <c r="F52" i="4"/>
  <c r="E51" i="4"/>
  <c r="D51" i="4"/>
  <c r="F51" i="4" s="1"/>
  <c r="F49" i="4"/>
  <c r="F48" i="4"/>
  <c r="F47" i="4"/>
  <c r="F46" i="4"/>
  <c r="F45" i="4"/>
  <c r="E45" i="4"/>
  <c r="D45" i="4"/>
  <c r="D44" i="4" s="1"/>
  <c r="F44" i="4"/>
  <c r="E44" i="4"/>
  <c r="D40" i="1" s="1"/>
  <c r="F43" i="4"/>
  <c r="F42" i="4"/>
  <c r="F41" i="4"/>
  <c r="E40" i="4"/>
  <c r="D40" i="4"/>
  <c r="F39" i="4"/>
  <c r="F38" i="4"/>
  <c r="E37" i="4"/>
  <c r="D33" i="1" s="1"/>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8" i="1"/>
  <c r="C1578" i="1"/>
  <c r="G1578" i="1" s="1"/>
  <c r="H1577" i="1"/>
  <c r="C1577" i="1"/>
  <c r="G1577" i="1" s="1"/>
  <c r="C1576" i="1"/>
  <c r="H1576" i="1" s="1"/>
  <c r="C1575" i="1"/>
  <c r="H1574" i="1"/>
  <c r="C1574" i="1"/>
  <c r="G1574" i="1" s="1"/>
  <c r="H1573" i="1"/>
  <c r="G1573" i="1"/>
  <c r="C1573" i="1"/>
  <c r="C1572" i="1"/>
  <c r="H1572" i="1" s="1"/>
  <c r="C1571" i="1"/>
  <c r="H1570" i="1"/>
  <c r="C1570" i="1"/>
  <c r="G1570" i="1" s="1"/>
  <c r="H1569" i="1"/>
  <c r="G1569" i="1"/>
  <c r="C1569" i="1"/>
  <c r="C1568" i="1"/>
  <c r="H1568" i="1" s="1"/>
  <c r="C1567" i="1"/>
  <c r="C1566" i="1"/>
  <c r="G1566" i="1" s="1"/>
  <c r="C1565" i="1"/>
  <c r="H1565" i="1" s="1"/>
  <c r="C1564" i="1"/>
  <c r="H1564" i="1" s="1"/>
  <c r="C1563" i="1"/>
  <c r="H1562" i="1"/>
  <c r="C1562" i="1"/>
  <c r="G1562" i="1" s="1"/>
  <c r="H1561" i="1"/>
  <c r="G1561" i="1"/>
  <c r="C1561" i="1"/>
  <c r="C1560" i="1"/>
  <c r="H1560" i="1" s="1"/>
  <c r="C1559" i="1"/>
  <c r="H1558" i="1"/>
  <c r="C1558" i="1"/>
  <c r="G1558" i="1" s="1"/>
  <c r="H1557" i="1"/>
  <c r="G1557" i="1"/>
  <c r="C1557" i="1"/>
  <c r="C1556" i="1"/>
  <c r="H1556" i="1" s="1"/>
  <c r="C1555" i="1"/>
  <c r="H1554" i="1"/>
  <c r="C1554" i="1"/>
  <c r="G1554" i="1" s="1"/>
  <c r="H1553" i="1"/>
  <c r="G1553" i="1"/>
  <c r="C1553" i="1"/>
  <c r="C1552" i="1"/>
  <c r="H1552" i="1" s="1"/>
  <c r="C1551" i="1"/>
  <c r="H1550" i="1"/>
  <c r="C1550" i="1"/>
  <c r="G1550" i="1" s="1"/>
  <c r="H1549" i="1"/>
  <c r="G1549" i="1"/>
  <c r="C1549" i="1"/>
  <c r="C1548" i="1"/>
  <c r="H1548" i="1" s="1"/>
  <c r="C1547" i="1"/>
  <c r="H1546" i="1"/>
  <c r="C1546" i="1"/>
  <c r="G1546" i="1" s="1"/>
  <c r="H1545" i="1"/>
  <c r="G1545" i="1"/>
  <c r="C1545" i="1"/>
  <c r="C1544" i="1"/>
  <c r="H1544" i="1" s="1"/>
  <c r="C1543" i="1"/>
  <c r="H1542" i="1"/>
  <c r="C1542" i="1"/>
  <c r="G1542" i="1" s="1"/>
  <c r="H1541" i="1"/>
  <c r="G1541" i="1"/>
  <c r="C1541" i="1"/>
  <c r="C1540" i="1"/>
  <c r="H1540" i="1" s="1"/>
  <c r="C1539" i="1"/>
  <c r="H1538" i="1"/>
  <c r="C1538" i="1"/>
  <c r="G1538" i="1" s="1"/>
  <c r="H1537" i="1"/>
  <c r="G1537" i="1"/>
  <c r="C1537" i="1"/>
  <c r="C1536" i="1"/>
  <c r="H1536" i="1" s="1"/>
  <c r="H1534" i="1"/>
  <c r="C1534" i="1"/>
  <c r="G1534" i="1" s="1"/>
  <c r="H1533" i="1"/>
  <c r="G1533" i="1"/>
  <c r="C1533" i="1"/>
  <c r="C1532" i="1"/>
  <c r="H1532" i="1" s="1"/>
  <c r="C1531" i="1"/>
  <c r="H1529" i="1"/>
  <c r="G1529" i="1"/>
  <c r="C1529" i="1"/>
  <c r="C1528" i="1"/>
  <c r="H1528" i="1" s="1"/>
  <c r="C1527" i="1"/>
  <c r="H1526" i="1"/>
  <c r="C1526" i="1"/>
  <c r="G1526" i="1" s="1"/>
  <c r="H1525" i="1"/>
  <c r="G1525" i="1"/>
  <c r="C1525" i="1"/>
  <c r="C1523" i="1"/>
  <c r="H1522" i="1"/>
  <c r="C1522" i="1"/>
  <c r="G1522" i="1" s="1"/>
  <c r="H1521" i="1"/>
  <c r="G1521" i="1"/>
  <c r="C1521" i="1"/>
  <c r="C1520" i="1"/>
  <c r="H1520" i="1" s="1"/>
  <c r="C1516" i="1"/>
  <c r="C1515" i="1"/>
  <c r="H1514" i="1"/>
  <c r="C1514" i="1"/>
  <c r="G1514" i="1" s="1"/>
  <c r="H1513" i="1"/>
  <c r="G1513" i="1"/>
  <c r="C1513" i="1"/>
  <c r="C1512" i="1"/>
  <c r="C1511" i="1"/>
  <c r="C1510" i="1"/>
  <c r="G1510" i="1" s="1"/>
  <c r="C1509" i="1"/>
  <c r="H1509" i="1" s="1"/>
  <c r="C1508" i="1"/>
  <c r="C1507" i="1"/>
  <c r="H1506" i="1"/>
  <c r="C1506" i="1"/>
  <c r="G1506" i="1" s="1"/>
  <c r="H1505" i="1"/>
  <c r="G1505" i="1"/>
  <c r="C1505" i="1"/>
  <c r="C1504" i="1"/>
  <c r="C1503" i="1"/>
  <c r="C1502" i="1"/>
  <c r="G1502" i="1" s="1"/>
  <c r="C1500" i="1"/>
  <c r="H1498" i="1"/>
  <c r="C1498" i="1"/>
  <c r="G1498" i="1" s="1"/>
  <c r="H1497" i="1"/>
  <c r="G1497" i="1"/>
  <c r="C1497" i="1"/>
  <c r="C1496" i="1"/>
  <c r="C1495" i="1"/>
  <c r="H1494" i="1"/>
  <c r="C1494" i="1"/>
  <c r="G1494" i="1" s="1"/>
  <c r="H1493" i="1"/>
  <c r="G1493" i="1"/>
  <c r="C1493" i="1"/>
  <c r="C1492" i="1"/>
  <c r="C1491" i="1"/>
  <c r="H1490" i="1"/>
  <c r="C1490" i="1"/>
  <c r="G1490" i="1" s="1"/>
  <c r="H1489" i="1"/>
  <c r="G1489" i="1"/>
  <c r="C1489" i="1"/>
  <c r="C1488" i="1"/>
  <c r="C1487" i="1"/>
  <c r="C1486" i="1"/>
  <c r="G1486" i="1" s="1"/>
  <c r="H1485" i="1"/>
  <c r="C1485" i="1"/>
  <c r="G1485" i="1" s="1"/>
  <c r="C1484" i="1"/>
  <c r="H1482" i="1"/>
  <c r="C1482" i="1"/>
  <c r="G1482" i="1" s="1"/>
  <c r="C1480" i="1"/>
  <c r="H1479" i="1"/>
  <c r="G1479" i="1"/>
  <c r="I1479" i="1" s="1"/>
  <c r="D1479" i="1"/>
  <c r="C1479" i="1"/>
  <c r="J1479" i="1" s="1"/>
  <c r="D1478" i="1"/>
  <c r="C1478" i="1"/>
  <c r="H1477" i="1"/>
  <c r="G1477" i="1"/>
  <c r="I1477" i="1" s="1"/>
  <c r="D1477" i="1"/>
  <c r="C1477" i="1"/>
  <c r="J1477" i="1" s="1"/>
  <c r="D1476" i="1"/>
  <c r="C1476" i="1"/>
  <c r="D1475" i="1"/>
  <c r="C1475" i="1"/>
  <c r="H1474" i="1"/>
  <c r="G1474" i="1"/>
  <c r="I1474" i="1" s="1"/>
  <c r="D1474" i="1"/>
  <c r="C1474" i="1"/>
  <c r="J1474" i="1" s="1"/>
  <c r="J1473" i="1"/>
  <c r="D1473" i="1"/>
  <c r="C1473" i="1"/>
  <c r="H1472" i="1"/>
  <c r="G1472" i="1"/>
  <c r="I1472" i="1" s="1"/>
  <c r="D1472" i="1"/>
  <c r="C1472" i="1"/>
  <c r="J1472" i="1" s="1"/>
  <c r="J1471" i="1"/>
  <c r="D1471" i="1"/>
  <c r="C1471" i="1"/>
  <c r="D1470" i="1"/>
  <c r="C1470" i="1"/>
  <c r="D1469" i="1"/>
  <c r="C1469" i="1"/>
  <c r="H1468" i="1"/>
  <c r="G1468" i="1"/>
  <c r="I1468" i="1" s="1"/>
  <c r="D1468" i="1"/>
  <c r="C1468" i="1"/>
  <c r="J1468" i="1" s="1"/>
  <c r="J1467" i="1"/>
  <c r="D1467" i="1"/>
  <c r="C1467" i="1"/>
  <c r="H1466" i="1"/>
  <c r="G1466" i="1"/>
  <c r="I1466" i="1" s="1"/>
  <c r="D1466" i="1"/>
  <c r="C1466" i="1"/>
  <c r="J1466" i="1" s="1"/>
  <c r="J1465" i="1"/>
  <c r="D1465" i="1"/>
  <c r="C1465" i="1"/>
  <c r="H1464" i="1"/>
  <c r="G1464" i="1"/>
  <c r="I1464" i="1" s="1"/>
  <c r="D1464" i="1"/>
  <c r="C1464" i="1"/>
  <c r="J1464" i="1" s="1"/>
  <c r="J1463" i="1"/>
  <c r="D1463" i="1"/>
  <c r="C1463" i="1"/>
  <c r="H1462" i="1"/>
  <c r="G1462" i="1"/>
  <c r="I1462" i="1" s="1"/>
  <c r="D1462" i="1"/>
  <c r="C1462" i="1"/>
  <c r="J1462" i="1" s="1"/>
  <c r="H1461" i="1"/>
  <c r="G1461" i="1"/>
  <c r="D1461" i="1"/>
  <c r="C1461" i="1"/>
  <c r="J1460" i="1"/>
  <c r="D1460" i="1"/>
  <c r="C1460" i="1"/>
  <c r="H1459" i="1"/>
  <c r="G1459" i="1"/>
  <c r="I1459" i="1" s="1"/>
  <c r="D1459" i="1"/>
  <c r="C1459" i="1"/>
  <c r="J1459" i="1" s="1"/>
  <c r="J1458" i="1"/>
  <c r="D1458" i="1"/>
  <c r="C1458" i="1"/>
  <c r="H1457" i="1"/>
  <c r="G1457" i="1"/>
  <c r="I1457" i="1" s="1"/>
  <c r="D1457" i="1"/>
  <c r="C1457" i="1"/>
  <c r="J1457" i="1" s="1"/>
  <c r="J1456" i="1"/>
  <c r="D1456" i="1"/>
  <c r="C1456" i="1"/>
  <c r="D1455" i="1"/>
  <c r="C1455" i="1"/>
  <c r="J1455" i="1" s="1"/>
  <c r="D1454" i="1"/>
  <c r="D1453" i="1"/>
  <c r="D1452" i="1"/>
  <c r="J1452" i="1" s="1"/>
  <c r="C1452" i="1"/>
  <c r="H1451" i="1"/>
  <c r="G1451" i="1"/>
  <c r="I1451" i="1" s="1"/>
  <c r="D1451" i="1"/>
  <c r="C1451" i="1"/>
  <c r="J1451" i="1" s="1"/>
  <c r="D1450" i="1"/>
  <c r="J1450" i="1" s="1"/>
  <c r="C1450" i="1"/>
  <c r="H1449" i="1"/>
  <c r="G1449" i="1"/>
  <c r="I1449" i="1" s="1"/>
  <c r="D1449" i="1"/>
  <c r="C1449" i="1"/>
  <c r="J1449" i="1" s="1"/>
  <c r="D1448" i="1"/>
  <c r="J1448" i="1" s="1"/>
  <c r="C1448" i="1"/>
  <c r="H1447" i="1"/>
  <c r="G1447" i="1"/>
  <c r="I1447" i="1" s="1"/>
  <c r="D1447" i="1"/>
  <c r="C1447" i="1"/>
  <c r="J1447" i="1" s="1"/>
  <c r="D1446" i="1"/>
  <c r="J1446" i="1" s="1"/>
  <c r="C1446" i="1"/>
  <c r="D1445" i="1"/>
  <c r="H1445" i="1" s="1"/>
  <c r="C1445" i="1"/>
  <c r="J1445" i="1" s="1"/>
  <c r="D1444" i="1"/>
  <c r="C1444" i="1"/>
  <c r="D1443" i="1"/>
  <c r="H1443" i="1" s="1"/>
  <c r="C1443" i="1"/>
  <c r="D1442" i="1"/>
  <c r="C1442" i="1"/>
  <c r="D1441" i="1"/>
  <c r="H1441" i="1" s="1"/>
  <c r="C1441" i="1"/>
  <c r="D1440" i="1"/>
  <c r="C1440" i="1"/>
  <c r="D1439" i="1"/>
  <c r="H1439" i="1" s="1"/>
  <c r="C1439" i="1"/>
  <c r="D1438" i="1"/>
  <c r="H1438" i="1" s="1"/>
  <c r="C1438" i="1"/>
  <c r="C1437" i="1"/>
  <c r="D1434" i="1"/>
  <c r="C1434" i="1"/>
  <c r="D1433" i="1"/>
  <c r="H1433" i="1" s="1"/>
  <c r="C1433" i="1"/>
  <c r="D1432" i="1"/>
  <c r="H1432" i="1" s="1"/>
  <c r="C1432" i="1"/>
  <c r="G1431" i="1"/>
  <c r="D1431" i="1"/>
  <c r="H1431" i="1" s="1"/>
  <c r="C1431" i="1"/>
  <c r="D1430" i="1"/>
  <c r="C1430" i="1"/>
  <c r="D1429" i="1"/>
  <c r="H1429" i="1" s="1"/>
  <c r="C1429" i="1"/>
  <c r="D1428" i="1"/>
  <c r="H1428" i="1" s="1"/>
  <c r="C1428" i="1"/>
  <c r="G1427" i="1"/>
  <c r="D1427" i="1"/>
  <c r="H1427" i="1" s="1"/>
  <c r="C1427" i="1"/>
  <c r="D1426" i="1"/>
  <c r="C1426" i="1"/>
  <c r="D1425" i="1"/>
  <c r="H1425" i="1" s="1"/>
  <c r="C1425" i="1"/>
  <c r="D1424" i="1"/>
  <c r="H1424" i="1" s="1"/>
  <c r="C1424" i="1"/>
  <c r="G1423" i="1"/>
  <c r="D1423" i="1"/>
  <c r="H1423" i="1" s="1"/>
  <c r="C1423" i="1"/>
  <c r="D1422" i="1"/>
  <c r="C1422" i="1"/>
  <c r="D1421" i="1"/>
  <c r="H1421" i="1" s="1"/>
  <c r="C1421" i="1"/>
  <c r="D1420" i="1"/>
  <c r="H1420" i="1" s="1"/>
  <c r="C1420" i="1"/>
  <c r="G1419" i="1"/>
  <c r="D1419" i="1"/>
  <c r="H1419" i="1" s="1"/>
  <c r="C1419" i="1"/>
  <c r="D1418" i="1"/>
  <c r="C1418" i="1"/>
  <c r="D1417" i="1"/>
  <c r="H1417" i="1" s="1"/>
  <c r="C1417" i="1"/>
  <c r="D1416" i="1"/>
  <c r="H1416" i="1" s="1"/>
  <c r="C1416" i="1"/>
  <c r="G1415" i="1"/>
  <c r="D1415" i="1"/>
  <c r="H1415" i="1" s="1"/>
  <c r="C1415" i="1"/>
  <c r="D1414" i="1"/>
  <c r="C1414" i="1"/>
  <c r="D1413" i="1"/>
  <c r="H1413" i="1" s="1"/>
  <c r="C1413" i="1"/>
  <c r="D1412" i="1"/>
  <c r="C1412" i="1"/>
  <c r="G1411" i="1"/>
  <c r="D1411" i="1"/>
  <c r="H1411" i="1" s="1"/>
  <c r="C1411" i="1"/>
  <c r="D1410" i="1"/>
  <c r="C1410" i="1"/>
  <c r="D1409" i="1"/>
  <c r="H1409" i="1" s="1"/>
  <c r="C1409" i="1"/>
  <c r="D1407" i="1"/>
  <c r="C1407" i="1"/>
  <c r="D1406" i="1"/>
  <c r="H1406" i="1" s="1"/>
  <c r="C1406" i="1"/>
  <c r="D1405" i="1"/>
  <c r="H1405" i="1" s="1"/>
  <c r="C1405" i="1"/>
  <c r="G1404" i="1"/>
  <c r="D1404" i="1"/>
  <c r="H1404" i="1" s="1"/>
  <c r="C1404" i="1"/>
  <c r="D1403" i="1"/>
  <c r="C1403" i="1"/>
  <c r="D1402" i="1"/>
  <c r="H1402" i="1" s="1"/>
  <c r="C1402" i="1"/>
  <c r="D1401" i="1"/>
  <c r="H1401" i="1" s="1"/>
  <c r="C1401" i="1"/>
  <c r="G1400" i="1"/>
  <c r="D1400" i="1"/>
  <c r="H1400" i="1" s="1"/>
  <c r="C1400" i="1"/>
  <c r="D1399" i="1"/>
  <c r="C1399" i="1"/>
  <c r="D1398" i="1"/>
  <c r="H1398" i="1" s="1"/>
  <c r="C1398" i="1"/>
  <c r="D1397" i="1"/>
  <c r="H1397" i="1" s="1"/>
  <c r="C1397" i="1"/>
  <c r="G1396" i="1"/>
  <c r="D1396" i="1"/>
  <c r="H1396" i="1" s="1"/>
  <c r="C1396" i="1"/>
  <c r="D1395" i="1"/>
  <c r="C1395" i="1"/>
  <c r="D1394" i="1"/>
  <c r="H1394" i="1" s="1"/>
  <c r="C1394" i="1"/>
  <c r="D1393" i="1"/>
  <c r="H1393" i="1" s="1"/>
  <c r="C1393" i="1"/>
  <c r="G1392" i="1"/>
  <c r="D1392" i="1"/>
  <c r="H1392" i="1" s="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D1384" i="1"/>
  <c r="D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6" i="1"/>
  <c r="D1306" i="1"/>
  <c r="G1306" i="1" s="1"/>
  <c r="C1306" i="1"/>
  <c r="H1305" i="1"/>
  <c r="D1305" i="1"/>
  <c r="G1305" i="1" s="1"/>
  <c r="C1305" i="1"/>
  <c r="C1304" i="1"/>
  <c r="H1303" i="1"/>
  <c r="D1303" i="1"/>
  <c r="G1303" i="1" s="1"/>
  <c r="C1303" i="1"/>
  <c r="H1302" i="1"/>
  <c r="D1302" i="1"/>
  <c r="G1302" i="1" s="1"/>
  <c r="C1302" i="1"/>
  <c r="H1301" i="1"/>
  <c r="D1301" i="1"/>
  <c r="G1301" i="1" s="1"/>
  <c r="C1301" i="1"/>
  <c r="H1300" i="1"/>
  <c r="D1300" i="1"/>
  <c r="G1300" i="1" s="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C1264"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C1244" i="1"/>
  <c r="H1244" i="1" s="1"/>
  <c r="H1243" i="1"/>
  <c r="G1243" i="1"/>
  <c r="D1243" i="1"/>
  <c r="C1243" i="1"/>
  <c r="H1242" i="1"/>
  <c r="G1242" i="1"/>
  <c r="D1242" i="1"/>
  <c r="C1242" i="1"/>
  <c r="D1241" i="1"/>
  <c r="C1241" i="1"/>
  <c r="H1241" i="1" s="1"/>
  <c r="H1240" i="1"/>
  <c r="G1240" i="1"/>
  <c r="D1240" i="1"/>
  <c r="C1240" i="1"/>
  <c r="H1239" i="1"/>
  <c r="G1239" i="1"/>
  <c r="D1239" i="1"/>
  <c r="C1239" i="1"/>
  <c r="H1238" i="1"/>
  <c r="G1238" i="1"/>
  <c r="D1238" i="1"/>
  <c r="C1238" i="1"/>
  <c r="D1237" i="1"/>
  <c r="C1237" i="1"/>
  <c r="H1237" i="1" s="1"/>
  <c r="D1236" i="1"/>
  <c r="D1235" i="1"/>
  <c r="D1234" i="1"/>
  <c r="C1234" i="1"/>
  <c r="D1233" i="1"/>
  <c r="C1233" i="1"/>
  <c r="D1232" i="1"/>
  <c r="C1232" i="1"/>
  <c r="D1231" i="1"/>
  <c r="C1231" i="1"/>
  <c r="D1230" i="1"/>
  <c r="C1230" i="1"/>
  <c r="D1229" i="1"/>
  <c r="C1229" i="1"/>
  <c r="D1228" i="1"/>
  <c r="C1228" i="1"/>
  <c r="D1226" i="1"/>
  <c r="C1226" i="1"/>
  <c r="D1225" i="1"/>
  <c r="C1225" i="1"/>
  <c r="D1224" i="1"/>
  <c r="C1224" i="1"/>
  <c r="C1223" i="1"/>
  <c r="H1221" i="1"/>
  <c r="G1221" i="1"/>
  <c r="D1221" i="1"/>
  <c r="C1221" i="1"/>
  <c r="H1220" i="1"/>
  <c r="G1220" i="1"/>
  <c r="D1220" i="1"/>
  <c r="C1220" i="1"/>
  <c r="D1219" i="1"/>
  <c r="D1218" i="1"/>
  <c r="C1218" i="1"/>
  <c r="H1218" i="1" s="1"/>
  <c r="G1217" i="1"/>
  <c r="D1217" i="1"/>
  <c r="C1217" i="1"/>
  <c r="H1217" i="1" s="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G1166" i="1" s="1"/>
  <c r="C1166" i="1"/>
  <c r="D1165" i="1"/>
  <c r="C1165" i="1"/>
  <c r="H1165" i="1" s="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C1156" i="1"/>
  <c r="D1155" i="1"/>
  <c r="C1155" i="1"/>
  <c r="H1155" i="1" s="1"/>
  <c r="D1154" i="1"/>
  <c r="D1151" i="1"/>
  <c r="C1151" i="1"/>
  <c r="D1150" i="1"/>
  <c r="C1150" i="1"/>
  <c r="D1149" i="1"/>
  <c r="C1149" i="1"/>
  <c r="H1147" i="1"/>
  <c r="G1147" i="1"/>
  <c r="D1147" i="1"/>
  <c r="C1147" i="1"/>
  <c r="H1146" i="1"/>
  <c r="G1146" i="1"/>
  <c r="D1146" i="1"/>
  <c r="C1146" i="1"/>
  <c r="H1145" i="1"/>
  <c r="G1145" i="1"/>
  <c r="D1145" i="1"/>
  <c r="C1145" i="1"/>
  <c r="H1144" i="1"/>
  <c r="G1144" i="1"/>
  <c r="D1144" i="1"/>
  <c r="C1144" i="1"/>
  <c r="H1143" i="1"/>
  <c r="G1143" i="1"/>
  <c r="D1143" i="1"/>
  <c r="C1143" i="1"/>
  <c r="D1142" i="1"/>
  <c r="H1141" i="1"/>
  <c r="G1141" i="1"/>
  <c r="D1141" i="1"/>
  <c r="C1141" i="1"/>
  <c r="H1140" i="1"/>
  <c r="G1140" i="1"/>
  <c r="D1140" i="1"/>
  <c r="C1140" i="1"/>
  <c r="H1139" i="1"/>
  <c r="G1139" i="1"/>
  <c r="D1139" i="1"/>
  <c r="C1139"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D1126" i="1"/>
  <c r="H1126" i="1" s="1"/>
  <c r="C1126" i="1"/>
  <c r="D1125" i="1"/>
  <c r="H1125" i="1" s="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4" i="1"/>
  <c r="C1064" i="1"/>
  <c r="D1063" i="1"/>
  <c r="H1063" i="1" s="1"/>
  <c r="C1063" i="1"/>
  <c r="G1062" i="1"/>
  <c r="D1062" i="1"/>
  <c r="H1062" i="1" s="1"/>
  <c r="C1062" i="1"/>
  <c r="D1061" i="1"/>
  <c r="H1061" i="1" s="1"/>
  <c r="C1061" i="1"/>
  <c r="D1060" i="1"/>
  <c r="H1060" i="1" s="1"/>
  <c r="C1060" i="1"/>
  <c r="D1059" i="1"/>
  <c r="H1059" i="1" s="1"/>
  <c r="C1059" i="1"/>
  <c r="G1058" i="1"/>
  <c r="D1058" i="1"/>
  <c r="H1058" i="1" s="1"/>
  <c r="C1058" i="1"/>
  <c r="D1057" i="1"/>
  <c r="H1057" i="1" s="1"/>
  <c r="C1057" i="1"/>
  <c r="D1056" i="1"/>
  <c r="D1055" i="1"/>
  <c r="C1055" i="1"/>
  <c r="D1054" i="1"/>
  <c r="C1054" i="1"/>
  <c r="D1053" i="1"/>
  <c r="C1053" i="1"/>
  <c r="D1052" i="1"/>
  <c r="C1052" i="1"/>
  <c r="D1051" i="1"/>
  <c r="C1051" i="1"/>
  <c r="D1050" i="1"/>
  <c r="C1050" i="1"/>
  <c r="D1049" i="1"/>
  <c r="C1049" i="1"/>
  <c r="D1048"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C1032" i="1"/>
  <c r="H1032" i="1" s="1"/>
  <c r="H1031" i="1"/>
  <c r="G1031" i="1"/>
  <c r="D1031" i="1"/>
  <c r="C1031"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D1023" i="1"/>
  <c r="D1022" i="1"/>
  <c r="H1022" i="1" s="1"/>
  <c r="C1022" i="1"/>
  <c r="G1021" i="1"/>
  <c r="D1021" i="1"/>
  <c r="H1021" i="1" s="1"/>
  <c r="C1021" i="1"/>
  <c r="D1020" i="1"/>
  <c r="H1020" i="1" s="1"/>
  <c r="C1020" i="1"/>
  <c r="D1019" i="1"/>
  <c r="H1019" i="1" s="1"/>
  <c r="C1019" i="1"/>
  <c r="D1018" i="1"/>
  <c r="C1018" i="1"/>
  <c r="D1017" i="1"/>
  <c r="C1017" i="1"/>
  <c r="G1017" i="1" s="1"/>
  <c r="D1016" i="1"/>
  <c r="H1016" i="1" s="1"/>
  <c r="C1016" i="1"/>
  <c r="D1015" i="1"/>
  <c r="C1015" i="1"/>
  <c r="D1014" i="1"/>
  <c r="H1014" i="1" s="1"/>
  <c r="C1014" i="1"/>
  <c r="D1013" i="1"/>
  <c r="C1013" i="1"/>
  <c r="G1013" i="1" s="1"/>
  <c r="D1012" i="1"/>
  <c r="H1012" i="1" s="1"/>
  <c r="C1012" i="1"/>
  <c r="D1011" i="1"/>
  <c r="H1011" i="1" s="1"/>
  <c r="C1011" i="1"/>
  <c r="D1010" i="1"/>
  <c r="H1010" i="1" s="1"/>
  <c r="C1010" i="1"/>
  <c r="G1009" i="1"/>
  <c r="D1009" i="1"/>
  <c r="H1009" i="1" s="1"/>
  <c r="C1009" i="1"/>
  <c r="D1008" i="1"/>
  <c r="H1008" i="1" s="1"/>
  <c r="C1008" i="1"/>
  <c r="D1007" i="1"/>
  <c r="H1007" i="1" s="1"/>
  <c r="C1007" i="1"/>
  <c r="D1006" i="1"/>
  <c r="H1006" i="1" s="1"/>
  <c r="C1006" i="1"/>
  <c r="G1005" i="1"/>
  <c r="D1005" i="1"/>
  <c r="C1005" i="1"/>
  <c r="D1004" i="1"/>
  <c r="C1004" i="1"/>
  <c r="D1003" i="1"/>
  <c r="C1003" i="1"/>
  <c r="D1002" i="1"/>
  <c r="C1002" i="1"/>
  <c r="D1001" i="1"/>
  <c r="H1001" i="1" s="1"/>
  <c r="C1001" i="1"/>
  <c r="G1001" i="1" s="1"/>
  <c r="D1000" i="1"/>
  <c r="H1000" i="1" s="1"/>
  <c r="C1000" i="1"/>
  <c r="D999" i="1"/>
  <c r="H999" i="1" s="1"/>
  <c r="C999" i="1"/>
  <c r="D998" i="1"/>
  <c r="H998" i="1" s="1"/>
  <c r="C998" i="1"/>
  <c r="D997" i="1"/>
  <c r="C997" i="1"/>
  <c r="D996" i="1"/>
  <c r="C996" i="1"/>
  <c r="D995" i="1"/>
  <c r="H995" i="1" s="1"/>
  <c r="C995" i="1"/>
  <c r="D994" i="1"/>
  <c r="H994" i="1" s="1"/>
  <c r="C994" i="1"/>
  <c r="D993" i="1"/>
  <c r="H993" i="1" s="1"/>
  <c r="C993" i="1"/>
  <c r="G993" i="1" s="1"/>
  <c r="D992" i="1"/>
  <c r="H992" i="1" s="1"/>
  <c r="C992" i="1"/>
  <c r="D991" i="1"/>
  <c r="C991" i="1"/>
  <c r="D989" i="1"/>
  <c r="C989" i="1"/>
  <c r="D988" i="1"/>
  <c r="C988" i="1"/>
  <c r="D987" i="1"/>
  <c r="C987"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D816" i="1"/>
  <c r="G816" i="1" s="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D718" i="1"/>
  <c r="G718" i="1" s="1"/>
  <c r="C718" i="1"/>
  <c r="D717" i="1"/>
  <c r="H717" i="1" s="1"/>
  <c r="C717" i="1"/>
  <c r="H716" i="1"/>
  <c r="G716" i="1"/>
  <c r="D716" i="1"/>
  <c r="C716" i="1"/>
  <c r="H715" i="1"/>
  <c r="G715" i="1"/>
  <c r="D715" i="1"/>
  <c r="C715" i="1"/>
  <c r="H714" i="1"/>
  <c r="G714" i="1"/>
  <c r="D714" i="1"/>
  <c r="C714" i="1"/>
  <c r="H713" i="1"/>
  <c r="D713" i="1"/>
  <c r="G713" i="1" s="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G671" i="1" s="1"/>
  <c r="C671" i="1"/>
  <c r="D670" i="1"/>
  <c r="H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H647" i="1"/>
  <c r="G647" i="1"/>
  <c r="D647" i="1"/>
  <c r="C647" i="1"/>
  <c r="H646" i="1"/>
  <c r="G646" i="1"/>
  <c r="D646" i="1"/>
  <c r="C646" i="1"/>
  <c r="C645" i="1"/>
  <c r="H644" i="1"/>
  <c r="D644" i="1"/>
  <c r="C644" i="1"/>
  <c r="G644" i="1" s="1"/>
  <c r="H643" i="1"/>
  <c r="D643" i="1"/>
  <c r="C643" i="1"/>
  <c r="G643" i="1" s="1"/>
  <c r="D642" i="1"/>
  <c r="H642" i="1" s="1"/>
  <c r="C642" i="1"/>
  <c r="D641" i="1"/>
  <c r="H641" i="1" s="1"/>
  <c r="C641" i="1"/>
  <c r="G641" i="1" s="1"/>
  <c r="H632" i="1"/>
  <c r="G632" i="1"/>
  <c r="D632" i="1"/>
  <c r="C632" i="1"/>
  <c r="H631" i="1"/>
  <c r="G631" i="1"/>
  <c r="D631" i="1"/>
  <c r="C631" i="1"/>
  <c r="D628" i="1"/>
  <c r="C628" i="1"/>
  <c r="D627" i="1"/>
  <c r="C627" i="1"/>
  <c r="D626" i="1"/>
  <c r="C626" i="1"/>
  <c r="D625" i="1"/>
  <c r="C625" i="1"/>
  <c r="D624" i="1"/>
  <c r="C624" i="1"/>
  <c r="D623" i="1"/>
  <c r="C623" i="1"/>
  <c r="D622" i="1"/>
  <c r="C622" i="1"/>
  <c r="D621" i="1"/>
  <c r="C621"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D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D593" i="1"/>
  <c r="D592" i="1"/>
  <c r="H592" i="1" s="1"/>
  <c r="C592" i="1"/>
  <c r="G591" i="1"/>
  <c r="D591" i="1"/>
  <c r="H591" i="1" s="1"/>
  <c r="C591" i="1"/>
  <c r="D590" i="1"/>
  <c r="H590" i="1" s="1"/>
  <c r="C590" i="1"/>
  <c r="D589" i="1"/>
  <c r="H589" i="1" s="1"/>
  <c r="C589" i="1"/>
  <c r="D588" i="1"/>
  <c r="H588" i="1" s="1"/>
  <c r="C588" i="1"/>
  <c r="D587" i="1"/>
  <c r="D586" i="1"/>
  <c r="C586" i="1"/>
  <c r="D585" i="1"/>
  <c r="C585" i="1"/>
  <c r="D584" i="1"/>
  <c r="C584" i="1"/>
  <c r="D583" i="1"/>
  <c r="C583" i="1"/>
  <c r="D582" i="1"/>
  <c r="C582" i="1"/>
  <c r="D581" i="1"/>
  <c r="C581" i="1"/>
  <c r="D580" i="1"/>
  <c r="C580" i="1"/>
  <c r="D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D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3" i="1"/>
  <c r="C411" i="1"/>
  <c r="H406" i="1"/>
  <c r="G406" i="1"/>
  <c r="D406" i="1"/>
  <c r="C406" i="1"/>
  <c r="D405" i="1"/>
  <c r="C405" i="1"/>
  <c r="H405" i="1" s="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D366" i="1"/>
  <c r="C366" i="1"/>
  <c r="H366" i="1" s="1"/>
  <c r="D365" i="1"/>
  <c r="C365" i="1"/>
  <c r="H365" i="1" s="1"/>
  <c r="H363" i="1"/>
  <c r="G363" i="1"/>
  <c r="D363" i="1"/>
  <c r="C363" i="1"/>
  <c r="H362" i="1"/>
  <c r="G362" i="1"/>
  <c r="D362" i="1"/>
  <c r="C362" i="1"/>
  <c r="H361" i="1"/>
  <c r="G361" i="1"/>
  <c r="D361" i="1"/>
  <c r="C361" i="1"/>
  <c r="H360" i="1"/>
  <c r="G360" i="1"/>
  <c r="D360" i="1"/>
  <c r="C360" i="1"/>
  <c r="D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D343" i="1"/>
  <c r="H342" i="1"/>
  <c r="G342" i="1"/>
  <c r="D342" i="1"/>
  <c r="C342" i="1"/>
  <c r="H341" i="1"/>
  <c r="G341" i="1"/>
  <c r="D341" i="1"/>
  <c r="C341" i="1"/>
  <c r="H340" i="1"/>
  <c r="G340" i="1"/>
  <c r="D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C291" i="1"/>
  <c r="D290" i="1"/>
  <c r="C290" i="1"/>
  <c r="D289" i="1"/>
  <c r="C289" i="1"/>
  <c r="D288" i="1"/>
  <c r="C288"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C275" i="1"/>
  <c r="H274" i="1"/>
  <c r="G274" i="1"/>
  <c r="D274" i="1"/>
  <c r="C274" i="1"/>
  <c r="H273" i="1"/>
  <c r="G273" i="1"/>
  <c r="D273" i="1"/>
  <c r="C273" i="1"/>
  <c r="H272" i="1"/>
  <c r="G272" i="1"/>
  <c r="D272" i="1"/>
  <c r="C272" i="1"/>
  <c r="H271" i="1"/>
  <c r="G271" i="1"/>
  <c r="D271" i="1"/>
  <c r="C271" i="1"/>
  <c r="H270" i="1"/>
  <c r="G270" i="1"/>
  <c r="D270" i="1"/>
  <c r="C270" i="1"/>
  <c r="H269" i="1"/>
  <c r="G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C260" i="1"/>
  <c r="C259" i="1"/>
  <c r="H258" i="1"/>
  <c r="G258" i="1"/>
  <c r="D258" i="1"/>
  <c r="C258" i="1"/>
  <c r="H257" i="1"/>
  <c r="G257" i="1"/>
  <c r="D257" i="1"/>
  <c r="C257" i="1"/>
  <c r="D256" i="1"/>
  <c r="G256" i="1" s="1"/>
  <c r="C256"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D243" i="1"/>
  <c r="H242" i="1"/>
  <c r="G242" i="1"/>
  <c r="D242" i="1"/>
  <c r="C242" i="1"/>
  <c r="H241" i="1"/>
  <c r="G241" i="1"/>
  <c r="D241" i="1"/>
  <c r="C241" i="1"/>
  <c r="H240" i="1"/>
  <c r="G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D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C209" i="1"/>
  <c r="H209" i="1" s="1"/>
  <c r="D208" i="1"/>
  <c r="C208" i="1"/>
  <c r="H208" i="1" s="1"/>
  <c r="D207" i="1"/>
  <c r="C207" i="1"/>
  <c r="H207" i="1" s="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C184" i="1"/>
  <c r="D183" i="1"/>
  <c r="C183" i="1"/>
  <c r="D182" i="1"/>
  <c r="C182" i="1"/>
  <c r="H182" i="1" s="1"/>
  <c r="D181" i="1"/>
  <c r="C181" i="1"/>
  <c r="D180" i="1"/>
  <c r="C180" i="1"/>
  <c r="H180" i="1" s="1"/>
  <c r="D179" i="1"/>
  <c r="C179" i="1"/>
  <c r="D178" i="1"/>
  <c r="C178" i="1"/>
  <c r="H178" i="1" s="1"/>
  <c r="D177" i="1"/>
  <c r="C177" i="1"/>
  <c r="D176" i="1"/>
  <c r="C176" i="1"/>
  <c r="H176" i="1" s="1"/>
  <c r="D175" i="1"/>
  <c r="C175" i="1"/>
  <c r="D174" i="1"/>
  <c r="C174" i="1"/>
  <c r="H174" i="1" s="1"/>
  <c r="D173" i="1"/>
  <c r="C173" i="1"/>
  <c r="D172" i="1"/>
  <c r="C172" i="1"/>
  <c r="H172" i="1" s="1"/>
  <c r="D171" i="1"/>
  <c r="C171" i="1"/>
  <c r="H171" i="1" s="1"/>
  <c r="D170" i="1"/>
  <c r="C170" i="1"/>
  <c r="H170" i="1" s="1"/>
  <c r="D169" i="1"/>
  <c r="C169" i="1"/>
  <c r="D168" i="1"/>
  <c r="C168" i="1"/>
  <c r="D167" i="1"/>
  <c r="C167" i="1"/>
  <c r="D166" i="1"/>
  <c r="C166" i="1"/>
  <c r="H166" i="1" s="1"/>
  <c r="D165" i="1"/>
  <c r="C165" i="1"/>
  <c r="D164" i="1"/>
  <c r="C164" i="1"/>
  <c r="H164" i="1" s="1"/>
  <c r="D163" i="1"/>
  <c r="C163" i="1"/>
  <c r="D162" i="1"/>
  <c r="C162" i="1"/>
  <c r="H162" i="1" s="1"/>
  <c r="D161" i="1"/>
  <c r="C161" i="1"/>
  <c r="D160" i="1"/>
  <c r="C160" i="1"/>
  <c r="H160" i="1" s="1"/>
  <c r="D158" i="1"/>
  <c r="G158" i="1" s="1"/>
  <c r="C158" i="1"/>
  <c r="H158" i="1" s="1"/>
  <c r="G157" i="1"/>
  <c r="D157" i="1"/>
  <c r="C157" i="1"/>
  <c r="H157" i="1" s="1"/>
  <c r="G156" i="1"/>
  <c r="D156" i="1"/>
  <c r="C156" i="1"/>
  <c r="H156" i="1" s="1"/>
  <c r="D155" i="1"/>
  <c r="G155" i="1" s="1"/>
  <c r="C155" i="1"/>
  <c r="H155" i="1" s="1"/>
  <c r="D154" i="1"/>
  <c r="G154" i="1" s="1"/>
  <c r="C154" i="1"/>
  <c r="H154" i="1" s="1"/>
  <c r="G153" i="1"/>
  <c r="D153" i="1"/>
  <c r="C153" i="1"/>
  <c r="H153" i="1" s="1"/>
  <c r="D152" i="1"/>
  <c r="G152" i="1" s="1"/>
  <c r="C152" i="1"/>
  <c r="G151" i="1"/>
  <c r="D151" i="1"/>
  <c r="C151" i="1"/>
  <c r="H151" i="1" s="1"/>
  <c r="D150" i="1"/>
  <c r="G150" i="1" s="1"/>
  <c r="C150" i="1"/>
  <c r="H150" i="1" s="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C135" i="1"/>
  <c r="G135" i="1" s="1"/>
  <c r="H134" i="1"/>
  <c r="G134" i="1"/>
  <c r="D134" i="1"/>
  <c r="C134" i="1"/>
  <c r="H133" i="1"/>
  <c r="G133" i="1"/>
  <c r="D133" i="1"/>
  <c r="C133" i="1"/>
  <c r="D132" i="1"/>
  <c r="G132" i="1" s="1"/>
  <c r="C132" i="1"/>
  <c r="H132" i="1" s="1"/>
  <c r="G131" i="1"/>
  <c r="D131" i="1"/>
  <c r="C131" i="1"/>
  <c r="H131" i="1" s="1"/>
  <c r="D130" i="1"/>
  <c r="D129" i="1"/>
  <c r="H128" i="1"/>
  <c r="G128" i="1"/>
  <c r="D128" i="1"/>
  <c r="C128" i="1"/>
  <c r="H127" i="1"/>
  <c r="G127" i="1"/>
  <c r="D127" i="1"/>
  <c r="C127" i="1"/>
  <c r="H126" i="1"/>
  <c r="D126" i="1"/>
  <c r="C126" i="1"/>
  <c r="G126" i="1" s="1"/>
  <c r="D125" i="1"/>
  <c r="H125" i="1" s="1"/>
  <c r="C125" i="1"/>
  <c r="D124" i="1"/>
  <c r="H124" i="1" s="1"/>
  <c r="C124" i="1"/>
  <c r="G124" i="1" s="1"/>
  <c r="H123" i="1"/>
  <c r="D123" i="1"/>
  <c r="G123" i="1" s="1"/>
  <c r="C123" i="1"/>
  <c r="H122" i="1"/>
  <c r="G122" i="1"/>
  <c r="D122" i="1"/>
  <c r="C122" i="1"/>
  <c r="D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8" i="1"/>
  <c r="D78" i="1"/>
  <c r="G78" i="1" s="1"/>
  <c r="C78" i="1"/>
  <c r="H77" i="1"/>
  <c r="G77" i="1"/>
  <c r="D77" i="1"/>
  <c r="C77" i="1"/>
  <c r="D76" i="1"/>
  <c r="C76" i="1"/>
  <c r="H76" i="1" s="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1" i="1"/>
  <c r="G61" i="1"/>
  <c r="D61" i="1"/>
  <c r="C61" i="1"/>
  <c r="H60" i="1"/>
  <c r="G60" i="1"/>
  <c r="D60" i="1"/>
  <c r="C60" i="1"/>
  <c r="H59" i="1"/>
  <c r="G59" i="1"/>
  <c r="D59" i="1"/>
  <c r="C59" i="1"/>
  <c r="D58" i="1"/>
  <c r="H57" i="1"/>
  <c r="G57" i="1"/>
  <c r="D57" i="1"/>
  <c r="C57" i="1"/>
  <c r="H56" i="1"/>
  <c r="G56" i="1"/>
  <c r="D56" i="1"/>
  <c r="C56" i="1"/>
  <c r="D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C40" i="1"/>
  <c r="H39" i="1"/>
  <c r="G39" i="1"/>
  <c r="D39" i="1"/>
  <c r="C39" i="1"/>
  <c r="H38" i="1"/>
  <c r="G38" i="1"/>
  <c r="D38" i="1"/>
  <c r="C38" i="1"/>
  <c r="H37" i="1"/>
  <c r="G37" i="1"/>
  <c r="D37" i="1"/>
  <c r="C37" i="1"/>
  <c r="D36" i="1"/>
  <c r="H35" i="1"/>
  <c r="G35" i="1"/>
  <c r="D35" i="1"/>
  <c r="C35" i="1"/>
  <c r="H34" i="1"/>
  <c r="G34" i="1"/>
  <c r="D34" i="1"/>
  <c r="C34"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F220" i="9" l="1"/>
  <c r="B220" i="9" s="1"/>
  <c r="G717" i="1"/>
  <c r="E44" i="9"/>
  <c r="B44" i="9" s="1"/>
  <c r="H1263" i="1"/>
  <c r="H288" i="1"/>
  <c r="F214" i="9"/>
  <c r="E283" i="9"/>
  <c r="B283" i="9" s="1"/>
  <c r="H1566" i="1"/>
  <c r="G1565" i="1"/>
  <c r="C1530" i="1"/>
  <c r="H1510" i="1"/>
  <c r="G1509" i="1"/>
  <c r="C1501" i="1"/>
  <c r="H1502" i="1"/>
  <c r="H1486" i="1"/>
  <c r="H1481" i="1"/>
  <c r="G1481" i="1"/>
  <c r="D1408" i="1"/>
  <c r="H1264" i="1"/>
  <c r="F246" i="5"/>
  <c r="D1216" i="1"/>
  <c r="H1138" i="1"/>
  <c r="H671" i="1"/>
  <c r="G670" i="1"/>
  <c r="E30" i="9"/>
  <c r="H413" i="1"/>
  <c r="F418" i="4"/>
  <c r="H290" i="1"/>
  <c r="F177" i="4"/>
  <c r="H168" i="1"/>
  <c r="E12" i="5"/>
  <c r="D990" i="1" s="1"/>
  <c r="D1437" i="1"/>
  <c r="D1436" i="1"/>
  <c r="H1455" i="1"/>
  <c r="H1454" i="1"/>
  <c r="G1455" i="1"/>
  <c r="I1455" i="1" s="1"/>
  <c r="D22" i="7"/>
  <c r="D5" i="7" s="1"/>
  <c r="F216" i="9"/>
  <c r="B216" i="9" s="1"/>
  <c r="E245" i="5"/>
  <c r="D1222" i="1" s="1"/>
  <c r="F250" i="5"/>
  <c r="E280" i="9"/>
  <c r="B280" i="9" s="1"/>
  <c r="H1166" i="1"/>
  <c r="E290" i="9"/>
  <c r="B290" i="9" s="1"/>
  <c r="H1156" i="1"/>
  <c r="H1154" i="1"/>
  <c r="F70" i="5"/>
  <c r="H1030" i="1"/>
  <c r="G997" i="1"/>
  <c r="E7" i="5"/>
  <c r="D985" i="1" s="1"/>
  <c r="E43" i="9"/>
  <c r="B43" i="9" s="1"/>
  <c r="H649" i="1"/>
  <c r="G642" i="1"/>
  <c r="H378" i="1"/>
  <c r="F383" i="4"/>
  <c r="F369" i="4"/>
  <c r="G404" i="1"/>
  <c r="H291" i="1"/>
  <c r="E643" i="4"/>
  <c r="D637" i="1" s="1"/>
  <c r="H289" i="1"/>
  <c r="D411" i="1"/>
  <c r="H411" i="1" s="1"/>
  <c r="D412" i="1"/>
  <c r="G248" i="1"/>
  <c r="H248" i="1"/>
  <c r="H255" i="1"/>
  <c r="H256" i="1"/>
  <c r="E225" i="9"/>
  <c r="B225" i="9" s="1"/>
  <c r="D184" i="1"/>
  <c r="F221" i="9"/>
  <c r="B221" i="9" s="1"/>
  <c r="H183" i="1"/>
  <c r="H181" i="1"/>
  <c r="F218" i="9"/>
  <c r="H179" i="1"/>
  <c r="H177" i="1"/>
  <c r="H175" i="1"/>
  <c r="H173" i="1"/>
  <c r="H169" i="1"/>
  <c r="H167" i="1"/>
  <c r="E163" i="4"/>
  <c r="D159" i="1" s="1"/>
  <c r="H165" i="1"/>
  <c r="F169" i="4"/>
  <c r="H163" i="1"/>
  <c r="H161" i="1"/>
  <c r="E39" i="9"/>
  <c r="B39" i="9" s="1"/>
  <c r="F217" i="9"/>
  <c r="B217" i="9" s="1"/>
  <c r="D149" i="1"/>
  <c r="H152" i="1"/>
  <c r="G146" i="1"/>
  <c r="F139" i="4"/>
  <c r="G125" i="1"/>
  <c r="F124" i="4"/>
  <c r="G113" i="1"/>
  <c r="H108" i="1"/>
  <c r="H73" i="1"/>
  <c r="E50" i="4"/>
  <c r="D46" i="1" s="1"/>
  <c r="H1412" i="1"/>
  <c r="G1278" i="1"/>
  <c r="G1263" i="1"/>
  <c r="G1264" i="1"/>
  <c r="G1244" i="1"/>
  <c r="G1241" i="1"/>
  <c r="G1237" i="1"/>
  <c r="E279" i="9"/>
  <c r="B279" i="9" s="1"/>
  <c r="G1218" i="1"/>
  <c r="G1165" i="1"/>
  <c r="G1154" i="1"/>
  <c r="G1155" i="1"/>
  <c r="G1156" i="1"/>
  <c r="G1138" i="1"/>
  <c r="E284" i="9"/>
  <c r="B284" i="9" s="1"/>
  <c r="H1064" i="1"/>
  <c r="G1030" i="1"/>
  <c r="G1032" i="1"/>
  <c r="G1033" i="1"/>
  <c r="H1013" i="1"/>
  <c r="H1018" i="1"/>
  <c r="H1015" i="1"/>
  <c r="H1017" i="1"/>
  <c r="H997" i="1"/>
  <c r="H1002" i="1"/>
  <c r="H1004" i="1"/>
  <c r="H1003" i="1"/>
  <c r="H1005" i="1"/>
  <c r="H991" i="1"/>
  <c r="H996" i="1"/>
  <c r="E42" i="9"/>
  <c r="H645" i="1"/>
  <c r="G405" i="1"/>
  <c r="G378" i="1"/>
  <c r="G379" i="1"/>
  <c r="G365" i="1"/>
  <c r="G366" i="1"/>
  <c r="C364" i="1"/>
  <c r="G288" i="1"/>
  <c r="G289" i="1"/>
  <c r="G290" i="1"/>
  <c r="G291" i="1"/>
  <c r="G413" i="1"/>
  <c r="G207" i="1"/>
  <c r="G208" i="1"/>
  <c r="G209" i="1"/>
  <c r="C206" i="1"/>
  <c r="E46" i="9"/>
  <c r="B46" i="9" s="1"/>
  <c r="G173" i="1"/>
  <c r="G174" i="1"/>
  <c r="G175" i="1"/>
  <c r="G176" i="1"/>
  <c r="G177" i="1"/>
  <c r="G178" i="1"/>
  <c r="G179" i="1"/>
  <c r="G180" i="1"/>
  <c r="G181" i="1"/>
  <c r="G182" i="1"/>
  <c r="G183" i="1"/>
  <c r="G165" i="1"/>
  <c r="G166" i="1"/>
  <c r="G167" i="1"/>
  <c r="G168" i="1"/>
  <c r="G169" i="1"/>
  <c r="G170" i="1"/>
  <c r="G171" i="1"/>
  <c r="G172" i="1"/>
  <c r="G160" i="1"/>
  <c r="G161" i="1"/>
  <c r="G162" i="1"/>
  <c r="G163" i="1"/>
  <c r="G164" i="1"/>
  <c r="D152" i="4"/>
  <c r="F153" i="4"/>
  <c r="C149" i="1"/>
  <c r="C120" i="1"/>
  <c r="C121" i="1"/>
  <c r="F125" i="4"/>
  <c r="G73" i="1"/>
  <c r="G76" i="1"/>
  <c r="H64" i="1"/>
  <c r="G64" i="1"/>
  <c r="F68" i="4"/>
  <c r="H583" i="1"/>
  <c r="G583" i="1"/>
  <c r="H581" i="1"/>
  <c r="G581" i="1"/>
  <c r="H585" i="1"/>
  <c r="G585" i="1"/>
  <c r="H1049" i="1"/>
  <c r="G1049" i="1"/>
  <c r="H1051" i="1"/>
  <c r="G1051" i="1"/>
  <c r="H1053" i="1"/>
  <c r="G1053" i="1"/>
  <c r="H1055" i="1"/>
  <c r="G1055" i="1"/>
  <c r="H1224" i="1"/>
  <c r="G1224" i="1"/>
  <c r="H1226" i="1"/>
  <c r="G1226" i="1"/>
  <c r="H1232" i="1"/>
  <c r="G1232" i="1"/>
  <c r="H1395" i="1"/>
  <c r="G1395" i="1"/>
  <c r="H1410" i="1"/>
  <c r="G1410" i="1"/>
  <c r="H1470" i="1"/>
  <c r="G1470" i="1"/>
  <c r="H1496" i="1"/>
  <c r="G1496" i="1"/>
  <c r="F326" i="4"/>
  <c r="C321" i="1"/>
  <c r="H621" i="1"/>
  <c r="G621" i="1"/>
  <c r="H625" i="1"/>
  <c r="G625" i="1"/>
  <c r="H627" i="1"/>
  <c r="G627" i="1"/>
  <c r="H987" i="1"/>
  <c r="G987" i="1"/>
  <c r="G996" i="1"/>
  <c r="G1004" i="1"/>
  <c r="G1008" i="1"/>
  <c r="G1061" i="1"/>
  <c r="H1115" i="1"/>
  <c r="G1115" i="1"/>
  <c r="H1119" i="1"/>
  <c r="G1119" i="1"/>
  <c r="H1123" i="1"/>
  <c r="G1123" i="1"/>
  <c r="G1126" i="1"/>
  <c r="H1399" i="1"/>
  <c r="G1399" i="1"/>
  <c r="H1414" i="1"/>
  <c r="G1414" i="1"/>
  <c r="F37" i="4"/>
  <c r="D7" i="4"/>
  <c r="C33" i="1"/>
  <c r="F59" i="4"/>
  <c r="D50" i="4"/>
  <c r="C55" i="1"/>
  <c r="F247" i="4"/>
  <c r="C243" i="1"/>
  <c r="E263" i="4"/>
  <c r="D259" i="1" s="1"/>
  <c r="D260" i="1"/>
  <c r="G284" i="1"/>
  <c r="H582" i="1"/>
  <c r="G582" i="1"/>
  <c r="G589" i="1"/>
  <c r="G991" i="1"/>
  <c r="G995" i="1"/>
  <c r="G999" i="1"/>
  <c r="G1003" i="1"/>
  <c r="G1007" i="1"/>
  <c r="G1011" i="1"/>
  <c r="G1015" i="1"/>
  <c r="G1019" i="1"/>
  <c r="H1048" i="1"/>
  <c r="G1048" i="1"/>
  <c r="H1050" i="1"/>
  <c r="G1050" i="1"/>
  <c r="H1052" i="1"/>
  <c r="G1052" i="1"/>
  <c r="H1054" i="1"/>
  <c r="G1054" i="1"/>
  <c r="G1060" i="1"/>
  <c r="G1064" i="1"/>
  <c r="G1125" i="1"/>
  <c r="H1223" i="1"/>
  <c r="G1223" i="1"/>
  <c r="H1225" i="1"/>
  <c r="G1225" i="1"/>
  <c r="H1227" i="1"/>
  <c r="G1227" i="1"/>
  <c r="H1229" i="1"/>
  <c r="G1229" i="1"/>
  <c r="H1231" i="1"/>
  <c r="G1231" i="1"/>
  <c r="H1233" i="1"/>
  <c r="G1233" i="1"/>
  <c r="H1403" i="1"/>
  <c r="G1403" i="1"/>
  <c r="H1418" i="1"/>
  <c r="G1418" i="1"/>
  <c r="H1434" i="1"/>
  <c r="G1434" i="1"/>
  <c r="H1478" i="1"/>
  <c r="G1478" i="1"/>
  <c r="I1478" i="1" s="1"/>
  <c r="J1478" i="1"/>
  <c r="H1488" i="1"/>
  <c r="G1488" i="1"/>
  <c r="H1504" i="1"/>
  <c r="G1504" i="1"/>
  <c r="F12" i="5"/>
  <c r="D7" i="5"/>
  <c r="C990" i="1"/>
  <c r="F45" i="5"/>
  <c r="C1023" i="1"/>
  <c r="F78" i="5"/>
  <c r="C1056" i="1"/>
  <c r="F170" i="5"/>
  <c r="C1148" i="1"/>
  <c r="G274" i="9"/>
  <c r="E274" i="9" s="1"/>
  <c r="B274" i="9" s="1"/>
  <c r="G161" i="9"/>
  <c r="E161" i="9" s="1"/>
  <c r="B161" i="9" s="1"/>
  <c r="H1228" i="1"/>
  <c r="G1228" i="1"/>
  <c r="H1230" i="1"/>
  <c r="G1230" i="1"/>
  <c r="H1234" i="1"/>
  <c r="G1234" i="1"/>
  <c r="H1426" i="1"/>
  <c r="G1426" i="1"/>
  <c r="H1476" i="1"/>
  <c r="G1476" i="1"/>
  <c r="J1476" i="1"/>
  <c r="H1480" i="1"/>
  <c r="G1480" i="1"/>
  <c r="H1512" i="1"/>
  <c r="G1512" i="1"/>
  <c r="G590" i="1"/>
  <c r="H623" i="1"/>
  <c r="G623" i="1"/>
  <c r="H989" i="1"/>
  <c r="G989" i="1"/>
  <c r="G992" i="1"/>
  <c r="G1000" i="1"/>
  <c r="G1012" i="1"/>
  <c r="G1016" i="1"/>
  <c r="G1020" i="1"/>
  <c r="G1057" i="1"/>
  <c r="H1113" i="1"/>
  <c r="G1113" i="1"/>
  <c r="H1117" i="1"/>
  <c r="G1117" i="1"/>
  <c r="H1121" i="1"/>
  <c r="G1121" i="1"/>
  <c r="H1149" i="1"/>
  <c r="G1149" i="1"/>
  <c r="H1151" i="1"/>
  <c r="G1151" i="1"/>
  <c r="H1430" i="1"/>
  <c r="G1430" i="1"/>
  <c r="H1492" i="1"/>
  <c r="G1492" i="1"/>
  <c r="H1508" i="1"/>
  <c r="G1508" i="1"/>
  <c r="E7" i="4"/>
  <c r="D4" i="1"/>
  <c r="F40" i="4"/>
  <c r="C36" i="1"/>
  <c r="F62" i="4"/>
  <c r="C58" i="1"/>
  <c r="C159" i="1"/>
  <c r="E196" i="4"/>
  <c r="D192" i="1" s="1"/>
  <c r="D193" i="1"/>
  <c r="D224" i="4"/>
  <c r="F225" i="4"/>
  <c r="C221" i="1"/>
  <c r="G292" i="9"/>
  <c r="E292" i="9" s="1"/>
  <c r="B292" i="9" s="1"/>
  <c r="F206" i="5"/>
  <c r="C1183" i="1"/>
  <c r="H580" i="1"/>
  <c r="G580" i="1"/>
  <c r="H584" i="1"/>
  <c r="G584" i="1"/>
  <c r="H586" i="1"/>
  <c r="G586" i="1"/>
  <c r="G645" i="1"/>
  <c r="G588" i="1"/>
  <c r="G592" i="1"/>
  <c r="H620" i="1"/>
  <c r="G620" i="1"/>
  <c r="H622" i="1"/>
  <c r="G622" i="1"/>
  <c r="H624" i="1"/>
  <c r="G624" i="1"/>
  <c r="H626" i="1"/>
  <c r="G626" i="1"/>
  <c r="H628" i="1"/>
  <c r="G628" i="1"/>
  <c r="H986" i="1"/>
  <c r="G986" i="1"/>
  <c r="H988" i="1"/>
  <c r="G988" i="1"/>
  <c r="G994" i="1"/>
  <c r="G998" i="1"/>
  <c r="G1002" i="1"/>
  <c r="G1006" i="1"/>
  <c r="G1010" i="1"/>
  <c r="G1014" i="1"/>
  <c r="G1018" i="1"/>
  <c r="G1022" i="1"/>
  <c r="G1059" i="1"/>
  <c r="G1063" i="1"/>
  <c r="H1114" i="1"/>
  <c r="G1114" i="1"/>
  <c r="H1116" i="1"/>
  <c r="G1116" i="1"/>
  <c r="H1118" i="1"/>
  <c r="G1118" i="1"/>
  <c r="H1120" i="1"/>
  <c r="G1120" i="1"/>
  <c r="H1122" i="1"/>
  <c r="G1122" i="1"/>
  <c r="H1150" i="1"/>
  <c r="G1150" i="1"/>
  <c r="H1304" i="1"/>
  <c r="H1407" i="1"/>
  <c r="G1407" i="1"/>
  <c r="H1422" i="1"/>
  <c r="G1422" i="1"/>
  <c r="G1440" i="1"/>
  <c r="J1440" i="1"/>
  <c r="H1440" i="1"/>
  <c r="G1442" i="1"/>
  <c r="J1442" i="1"/>
  <c r="H1442" i="1"/>
  <c r="G1444" i="1"/>
  <c r="I1444" i="1" s="1"/>
  <c r="J1444" i="1"/>
  <c r="H1444" i="1"/>
  <c r="H1484" i="1"/>
  <c r="G1484" i="1"/>
  <c r="H1500" i="1"/>
  <c r="G1500" i="1"/>
  <c r="H1516" i="1"/>
  <c r="G1516" i="1"/>
  <c r="E363" i="4"/>
  <c r="D358" i="1" s="1"/>
  <c r="D364" i="1"/>
  <c r="F90" i="6"/>
  <c r="D89" i="6"/>
  <c r="C1384" i="1"/>
  <c r="D43" i="8"/>
  <c r="C1519" i="1"/>
  <c r="H1539" i="1"/>
  <c r="G1539" i="1"/>
  <c r="H1543" i="1"/>
  <c r="G1543" i="1"/>
  <c r="H1547" i="1"/>
  <c r="G1547" i="1"/>
  <c r="H1563" i="1"/>
  <c r="G1563" i="1"/>
  <c r="H1567" i="1"/>
  <c r="G1567" i="1"/>
  <c r="H1571" i="1"/>
  <c r="G1571" i="1"/>
  <c r="F134" i="4"/>
  <c r="D133" i="4"/>
  <c r="G20" i="9"/>
  <c r="F152" i="4"/>
  <c r="H20" i="9"/>
  <c r="D363" i="4"/>
  <c r="F364" i="4"/>
  <c r="D644" i="4"/>
  <c r="F417" i="4"/>
  <c r="F563" i="4"/>
  <c r="D529" i="4"/>
  <c r="F580" i="4"/>
  <c r="C574" i="1"/>
  <c r="F585" i="4"/>
  <c r="C579" i="1"/>
  <c r="F599" i="4"/>
  <c r="D593" i="4"/>
  <c r="C593" i="1"/>
  <c r="F164" i="5"/>
  <c r="C1142" i="1"/>
  <c r="F242" i="5"/>
  <c r="C1219" i="1"/>
  <c r="F13" i="6"/>
  <c r="C1307" i="1"/>
  <c r="C130" i="1"/>
  <c r="C148" i="1"/>
  <c r="C343" i="1"/>
  <c r="C359" i="1"/>
  <c r="C412" i="1"/>
  <c r="C55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94" i="1"/>
  <c r="G1398" i="1"/>
  <c r="G1402" i="1"/>
  <c r="G1406" i="1"/>
  <c r="G1409" i="1"/>
  <c r="G1413" i="1"/>
  <c r="G1417" i="1"/>
  <c r="G1421" i="1"/>
  <c r="G1425" i="1"/>
  <c r="G1429" i="1"/>
  <c r="G1433" i="1"/>
  <c r="G1439" i="1"/>
  <c r="I1439" i="1" s="1"/>
  <c r="G1441" i="1"/>
  <c r="I1441" i="1" s="1"/>
  <c r="G1443" i="1"/>
  <c r="I1443" i="1" s="1"/>
  <c r="G1445" i="1"/>
  <c r="H1456" i="1"/>
  <c r="G1456" i="1"/>
  <c r="I1456" i="1" s="1"/>
  <c r="H1458" i="1"/>
  <c r="G1458" i="1"/>
  <c r="H1460" i="1"/>
  <c r="G1460" i="1"/>
  <c r="I1460" i="1" s="1"/>
  <c r="H1463" i="1"/>
  <c r="G1463" i="1"/>
  <c r="H1465" i="1"/>
  <c r="G1465" i="1"/>
  <c r="I1465" i="1" s="1"/>
  <c r="H1467" i="1"/>
  <c r="G1467" i="1"/>
  <c r="H1469" i="1"/>
  <c r="G1469" i="1"/>
  <c r="H1471" i="1"/>
  <c r="G1471" i="1"/>
  <c r="H1473" i="1"/>
  <c r="G1473" i="1"/>
  <c r="I1473" i="1" s="1"/>
  <c r="H1475" i="1"/>
  <c r="G1475" i="1"/>
  <c r="F107" i="4"/>
  <c r="D106" i="4"/>
  <c r="D484" i="4"/>
  <c r="F485" i="4"/>
  <c r="F259" i="5"/>
  <c r="D258" i="5"/>
  <c r="C1236" i="1"/>
  <c r="D5" i="6"/>
  <c r="B22" i="9"/>
  <c r="H1523" i="1"/>
  <c r="G1523" i="1"/>
  <c r="H1527" i="1"/>
  <c r="G1527" i="1"/>
  <c r="H1531" i="1"/>
  <c r="G1531" i="1"/>
  <c r="H1535" i="1"/>
  <c r="G1535" i="1"/>
  <c r="H1551" i="1"/>
  <c r="G1551" i="1"/>
  <c r="H1555" i="1"/>
  <c r="G1555" i="1"/>
  <c r="H1559" i="1"/>
  <c r="G1559" i="1"/>
  <c r="H1575" i="1"/>
  <c r="G1575" i="1"/>
  <c r="H1579" i="1"/>
  <c r="G1579" i="1"/>
  <c r="F345" i="4"/>
  <c r="D344" i="4"/>
  <c r="F617" i="4"/>
  <c r="C611" i="1"/>
  <c r="F69" i="5"/>
  <c r="C1047" i="1"/>
  <c r="G287" i="9"/>
  <c r="E287" i="9" s="1"/>
  <c r="B287" i="9" s="1"/>
  <c r="D146" i="5"/>
  <c r="F149" i="5"/>
  <c r="C1127" i="1"/>
  <c r="F239" i="5"/>
  <c r="D238" i="5"/>
  <c r="C1216" i="1"/>
  <c r="B50" i="9"/>
  <c r="D136" i="1"/>
  <c r="D321" i="1"/>
  <c r="D523" i="1"/>
  <c r="D524" i="1"/>
  <c r="G1393" i="1"/>
  <c r="G1397" i="1"/>
  <c r="G1401" i="1"/>
  <c r="G1405" i="1"/>
  <c r="G1412" i="1"/>
  <c r="G1416" i="1"/>
  <c r="G1420" i="1"/>
  <c r="G1424" i="1"/>
  <c r="G1428" i="1"/>
  <c r="G1432" i="1"/>
  <c r="G1438" i="1"/>
  <c r="J1439" i="1"/>
  <c r="J1441" i="1"/>
  <c r="J1443" i="1"/>
  <c r="H1446" i="1"/>
  <c r="G1446" i="1"/>
  <c r="H1448" i="1"/>
  <c r="G1448" i="1"/>
  <c r="I1448" i="1" s="1"/>
  <c r="H1450" i="1"/>
  <c r="G1450" i="1"/>
  <c r="H1452" i="1"/>
  <c r="G1452" i="1"/>
  <c r="I1452" i="1" s="1"/>
  <c r="H1483" i="1"/>
  <c r="G1483" i="1"/>
  <c r="H1487" i="1"/>
  <c r="G1487" i="1"/>
  <c r="H1491" i="1"/>
  <c r="G1491" i="1"/>
  <c r="H1495" i="1"/>
  <c r="G1495" i="1"/>
  <c r="H1499" i="1"/>
  <c r="G1499" i="1"/>
  <c r="H1503" i="1"/>
  <c r="G1503" i="1"/>
  <c r="H1507" i="1"/>
  <c r="G1507" i="1"/>
  <c r="H1511" i="1"/>
  <c r="G1511" i="1"/>
  <c r="H1515" i="1"/>
  <c r="G1515" i="1"/>
  <c r="G1520" i="1"/>
  <c r="G1524" i="1"/>
  <c r="G1528" i="1"/>
  <c r="G1532" i="1"/>
  <c r="G1536" i="1"/>
  <c r="G1540" i="1"/>
  <c r="G1544" i="1"/>
  <c r="G1548" i="1"/>
  <c r="G1552" i="1"/>
  <c r="G1556" i="1"/>
  <c r="G1560" i="1"/>
  <c r="G1564" i="1"/>
  <c r="G1568" i="1"/>
  <c r="G1572" i="1"/>
  <c r="G1576" i="1"/>
  <c r="G1580" i="1"/>
  <c r="F442" i="4"/>
  <c r="D421" i="4"/>
  <c r="F87" i="5"/>
  <c r="C1065" i="1"/>
  <c r="F134" i="5"/>
  <c r="C1112" i="1"/>
  <c r="B82" i="9"/>
  <c r="F299" i="4"/>
  <c r="F352" i="4"/>
  <c r="D351" i="4"/>
  <c r="D643" i="4"/>
  <c r="F568" i="4"/>
  <c r="D567" i="4"/>
  <c r="F626" i="4"/>
  <c r="D625" i="4"/>
  <c r="H286" i="9"/>
  <c r="E87" i="5"/>
  <c r="D1065" i="1" s="1"/>
  <c r="G291" i="9"/>
  <c r="E291" i="9" s="1"/>
  <c r="B291" i="9" s="1"/>
  <c r="F190" i="5"/>
  <c r="F115" i="6"/>
  <c r="D114" i="6"/>
  <c r="B74" i="9"/>
  <c r="G205" i="9"/>
  <c r="E205" i="9" s="1"/>
  <c r="B205" i="9" s="1"/>
  <c r="F197" i="4"/>
  <c r="D196" i="4"/>
  <c r="E224" i="4"/>
  <c r="D220" i="1" s="1"/>
  <c r="E298" i="4"/>
  <c r="E350" i="4"/>
  <c r="F516" i="4"/>
  <c r="D515" i="4"/>
  <c r="D118" i="5"/>
  <c r="F119" i="5"/>
  <c r="G289" i="9"/>
  <c r="F177" i="5"/>
  <c r="D176" i="5"/>
  <c r="E5" i="6"/>
  <c r="D42" i="8"/>
  <c r="D472" i="4"/>
  <c r="E567" i="4"/>
  <c r="D561" i="1" s="1"/>
  <c r="H289" i="9"/>
  <c r="E176" i="5"/>
  <c r="B42" i="9"/>
  <c r="B66" i="9"/>
  <c r="D311" i="4"/>
  <c r="E421" i="4"/>
  <c r="G286" i="9"/>
  <c r="E286" i="9" s="1"/>
  <c r="B286" i="9" s="1"/>
  <c r="F88" i="5"/>
  <c r="D245" i="5"/>
  <c r="B23" i="9"/>
  <c r="B30" i="9"/>
  <c r="B38" i="9"/>
  <c r="E40" i="9"/>
  <c r="B40" i="9" s="1"/>
  <c r="E48" i="9"/>
  <c r="B48" i="9" s="1"/>
  <c r="B54" i="9"/>
  <c r="E64" i="9"/>
  <c r="B64" i="9" s="1"/>
  <c r="B70" i="9"/>
  <c r="B78" i="9"/>
  <c r="B86" i="9"/>
  <c r="E95" i="9"/>
  <c r="B95" i="9" s="1"/>
  <c r="E99" i="9"/>
  <c r="B99" i="9" s="1"/>
  <c r="E103" i="9"/>
  <c r="B103" i="9" s="1"/>
  <c r="B148" i="9"/>
  <c r="B156"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210" i="9"/>
  <c r="E210" i="9" s="1"/>
  <c r="B210" i="9" s="1"/>
  <c r="G206" i="9"/>
  <c r="E206" i="9" s="1"/>
  <c r="B206" i="9" s="1"/>
  <c r="G202" i="9"/>
  <c r="E202" i="9" s="1"/>
  <c r="B202" i="9" s="1"/>
  <c r="G198" i="9"/>
  <c r="E198" i="9" s="1"/>
  <c r="B198" i="9" s="1"/>
  <c r="G194" i="9"/>
  <c r="E194" i="9" s="1"/>
  <c r="B194" i="9" s="1"/>
  <c r="M212" i="9"/>
  <c r="G211" i="9"/>
  <c r="E211" i="9" s="1"/>
  <c r="B211" i="9" s="1"/>
  <c r="G207" i="9"/>
  <c r="E207" i="9" s="1"/>
  <c r="B207" i="9" s="1"/>
  <c r="G203" i="9"/>
  <c r="E203" i="9" s="1"/>
  <c r="B203" i="9" s="1"/>
  <c r="G199" i="9"/>
  <c r="E199" i="9" s="1"/>
  <c r="B199" i="9" s="1"/>
  <c r="G195" i="9"/>
  <c r="E195" i="9" s="1"/>
  <c r="B195" i="9" s="1"/>
  <c r="L191" i="9"/>
  <c r="F191" i="9" s="1"/>
  <c r="G164" i="9"/>
  <c r="G162" i="9"/>
  <c r="E162" i="9" s="1"/>
  <c r="B162" i="9" s="1"/>
  <c r="G160" i="9"/>
  <c r="E160" i="9" s="1"/>
  <c r="B160" i="9" s="1"/>
  <c r="L212" i="9"/>
  <c r="G208" i="9"/>
  <c r="E208" i="9" s="1"/>
  <c r="B208" i="9" s="1"/>
  <c r="G204" i="9"/>
  <c r="E204" i="9" s="1"/>
  <c r="B204" i="9" s="1"/>
  <c r="G200" i="9"/>
  <c r="E200" i="9" s="1"/>
  <c r="B200" i="9" s="1"/>
  <c r="G196" i="9"/>
  <c r="E196" i="9" s="1"/>
  <c r="B196" i="9" s="1"/>
  <c r="G192" i="9"/>
  <c r="E192" i="9" s="1"/>
  <c r="B192" i="9" s="1"/>
  <c r="I10" i="9"/>
  <c r="G193" i="9"/>
  <c r="E193" i="9" s="1"/>
  <c r="B193" i="9" s="1"/>
  <c r="G201" i="9"/>
  <c r="E201" i="9" s="1"/>
  <c r="B201" i="9" s="1"/>
  <c r="G209" i="9"/>
  <c r="E209" i="9" s="1"/>
  <c r="B209" i="9" s="1"/>
  <c r="B144" i="9"/>
  <c r="B152" i="9"/>
  <c r="G163" i="9"/>
  <c r="E163" i="9" s="1"/>
  <c r="B163" i="9" s="1"/>
  <c r="B229" i="9"/>
  <c r="B233" i="9"/>
  <c r="E159" i="9"/>
  <c r="B159" i="9" s="1"/>
  <c r="B214" i="9"/>
  <c r="B218" i="9"/>
  <c r="B222" i="9"/>
  <c r="F239" i="9"/>
  <c r="B239" i="9" s="1"/>
  <c r="B245" i="9"/>
  <c r="F255" i="9"/>
  <c r="B255" i="9" s="1"/>
  <c r="B261" i="9"/>
  <c r="F271" i="9"/>
  <c r="B271" i="9" s="1"/>
  <c r="B281" i="9"/>
  <c r="G411" i="1" l="1"/>
  <c r="G294" i="9"/>
  <c r="E294" i="9" s="1"/>
  <c r="B294" i="9" s="1"/>
  <c r="G1530" i="1"/>
  <c r="H1530" i="1"/>
  <c r="G1501" i="1"/>
  <c r="H1501" i="1"/>
  <c r="E237" i="5"/>
  <c r="D1214" i="1" s="1"/>
  <c r="H1437" i="1"/>
  <c r="G1437" i="1"/>
  <c r="C1453" i="1"/>
  <c r="H30" i="3"/>
  <c r="I20" i="3"/>
  <c r="F212" i="9"/>
  <c r="B212" i="9" s="1"/>
  <c r="G184" i="1"/>
  <c r="H184" i="1"/>
  <c r="F163" i="4"/>
  <c r="E20" i="9"/>
  <c r="E19" i="9" s="1"/>
  <c r="D68" i="5"/>
  <c r="H206" i="1"/>
  <c r="G206" i="1"/>
  <c r="G149" i="1"/>
  <c r="H149" i="1"/>
  <c r="G121" i="1"/>
  <c r="H121" i="1"/>
  <c r="G120" i="1"/>
  <c r="H120" i="1"/>
  <c r="C1046" i="1"/>
  <c r="H21" i="3"/>
  <c r="E164" i="9"/>
  <c r="B164" i="9" s="1"/>
  <c r="F245" i="5"/>
  <c r="C1222" i="1"/>
  <c r="F311" i="4"/>
  <c r="C306" i="1"/>
  <c r="D1153" i="1"/>
  <c r="I22" i="3"/>
  <c r="F515" i="4"/>
  <c r="C509" i="1"/>
  <c r="F351" i="4"/>
  <c r="C346" i="1"/>
  <c r="D350" i="4"/>
  <c r="I1450" i="1"/>
  <c r="I1446" i="1"/>
  <c r="H524" i="1"/>
  <c r="G524" i="1"/>
  <c r="G1127" i="1"/>
  <c r="H1127" i="1"/>
  <c r="H1047" i="1"/>
  <c r="G1047" i="1"/>
  <c r="C1235" i="1"/>
  <c r="F258" i="5"/>
  <c r="F484" i="4"/>
  <c r="C478" i="1"/>
  <c r="G343" i="1"/>
  <c r="H343" i="1"/>
  <c r="H579" i="1"/>
  <c r="G579" i="1"/>
  <c r="F529" i="4"/>
  <c r="D528" i="4"/>
  <c r="C523" i="1"/>
  <c r="H1519" i="1"/>
  <c r="G1519" i="1"/>
  <c r="I1442" i="1"/>
  <c r="H193" i="1"/>
  <c r="G193" i="1"/>
  <c r="H58" i="1"/>
  <c r="G58" i="1"/>
  <c r="G4" i="1"/>
  <c r="H4" i="1"/>
  <c r="E528" i="4"/>
  <c r="H33" i="1"/>
  <c r="G33" i="1"/>
  <c r="B191" i="9"/>
  <c r="G297" i="9"/>
  <c r="E297" i="9" s="1"/>
  <c r="C1436" i="1"/>
  <c r="H29" i="3"/>
  <c r="E289" i="9"/>
  <c r="B289" i="9" s="1"/>
  <c r="F196" i="4"/>
  <c r="C192" i="1"/>
  <c r="F114" i="6"/>
  <c r="C1408" i="1"/>
  <c r="H27" i="3"/>
  <c r="F567" i="4"/>
  <c r="C561" i="1"/>
  <c r="H1112" i="1"/>
  <c r="G1112" i="1"/>
  <c r="E68" i="5"/>
  <c r="F68" i="5" s="1"/>
  <c r="H1216" i="1"/>
  <c r="G1216" i="1"/>
  <c r="F344" i="4"/>
  <c r="C339" i="1"/>
  <c r="F106" i="4"/>
  <c r="C102" i="1"/>
  <c r="G557" i="1"/>
  <c r="H557" i="1"/>
  <c r="H148" i="1"/>
  <c r="G148" i="1"/>
  <c r="G1219" i="1"/>
  <c r="H1219" i="1"/>
  <c r="H593" i="1"/>
  <c r="G593" i="1"/>
  <c r="C358" i="1"/>
  <c r="F363" i="4"/>
  <c r="I35" i="3"/>
  <c r="C1518" i="1"/>
  <c r="H221" i="1"/>
  <c r="G221" i="1"/>
  <c r="E6" i="4"/>
  <c r="D3" i="1"/>
  <c r="H1056" i="1"/>
  <c r="G1056" i="1"/>
  <c r="H990" i="1"/>
  <c r="G990" i="1"/>
  <c r="H260" i="1"/>
  <c r="G260" i="1"/>
  <c r="H55" i="1"/>
  <c r="G55" i="1"/>
  <c r="F7" i="4"/>
  <c r="D6" i="4"/>
  <c r="C3" i="1"/>
  <c r="E141" i="6"/>
  <c r="I24" i="3"/>
  <c r="D1299" i="1"/>
  <c r="D345" i="1"/>
  <c r="E408" i="4"/>
  <c r="D403" i="1" s="1"/>
  <c r="D298" i="4"/>
  <c r="D420" i="4"/>
  <c r="F421" i="4"/>
  <c r="C415" i="1"/>
  <c r="D237" i="5"/>
  <c r="D175" i="5" s="1"/>
  <c r="F238" i="5"/>
  <c r="C1215" i="1"/>
  <c r="C1124" i="1"/>
  <c r="F146" i="5"/>
  <c r="F5" i="6"/>
  <c r="C1299" i="1"/>
  <c r="D141" i="6"/>
  <c r="G299" i="9" s="1"/>
  <c r="E299" i="9" s="1"/>
  <c r="H24" i="3"/>
  <c r="G412" i="1"/>
  <c r="H412" i="1"/>
  <c r="H130" i="1"/>
  <c r="G130" i="1"/>
  <c r="C587" i="1"/>
  <c r="F593" i="4"/>
  <c r="G574" i="1"/>
  <c r="H574" i="1"/>
  <c r="D151" i="4"/>
  <c r="F133" i="4"/>
  <c r="C129" i="1"/>
  <c r="H1384" i="1"/>
  <c r="G1384" i="1"/>
  <c r="G1183" i="1"/>
  <c r="H1183" i="1"/>
  <c r="G159" i="1"/>
  <c r="H159" i="1"/>
  <c r="G36" i="1"/>
  <c r="H36" i="1"/>
  <c r="D6" i="5"/>
  <c r="C985" i="1"/>
  <c r="H20" i="3"/>
  <c r="F7" i="5"/>
  <c r="H259" i="1"/>
  <c r="G259" i="1"/>
  <c r="F50" i="4"/>
  <c r="C46" i="1"/>
  <c r="H321" i="1"/>
  <c r="G321" i="1"/>
  <c r="E420" i="4"/>
  <c r="D415" i="1"/>
  <c r="F472" i="4"/>
  <c r="C466" i="1"/>
  <c r="K1432" i="9"/>
  <c r="G295" i="9"/>
  <c r="E295" i="9" s="1"/>
  <c r="B295" i="9" s="1"/>
  <c r="I34" i="3"/>
  <c r="C1517" i="1"/>
  <c r="C1153" i="1"/>
  <c r="F176" i="5"/>
  <c r="H22" i="3"/>
  <c r="C1096" i="1"/>
  <c r="F118" i="5"/>
  <c r="E407" i="4"/>
  <c r="D402" i="1" s="1"/>
  <c r="D293" i="1"/>
  <c r="E151" i="4"/>
  <c r="C619" i="1"/>
  <c r="F625" i="4"/>
  <c r="C637" i="1"/>
  <c r="F643" i="4"/>
  <c r="G1065" i="1"/>
  <c r="H1065" i="1"/>
  <c r="G136" i="1"/>
  <c r="H136" i="1"/>
  <c r="G611" i="1"/>
  <c r="H611" i="1"/>
  <c r="H1236" i="1"/>
  <c r="G1236" i="1"/>
  <c r="I1471" i="1"/>
  <c r="I1467" i="1"/>
  <c r="I1463" i="1"/>
  <c r="I1458" i="1"/>
  <c r="H359" i="1"/>
  <c r="G359" i="1"/>
  <c r="H1307" i="1"/>
  <c r="G1307" i="1"/>
  <c r="G1142" i="1"/>
  <c r="H1142" i="1"/>
  <c r="F644" i="4"/>
  <c r="C638" i="1"/>
  <c r="F89" i="6"/>
  <c r="C1383" i="1"/>
  <c r="H364" i="1"/>
  <c r="G364" i="1"/>
  <c r="I1440" i="1"/>
  <c r="F224" i="4"/>
  <c r="C220" i="1"/>
  <c r="I1476" i="1"/>
  <c r="H1148" i="1"/>
  <c r="G1148" i="1"/>
  <c r="H1023" i="1"/>
  <c r="G1023" i="1"/>
  <c r="G243" i="1"/>
  <c r="H243" i="1"/>
  <c r="E175" i="5" l="1"/>
  <c r="D1152" i="1" s="1"/>
  <c r="I23" i="3"/>
  <c r="G1453" i="1"/>
  <c r="H1453" i="1"/>
  <c r="B20" i="9"/>
  <c r="E298" i="9"/>
  <c r="B299" i="9"/>
  <c r="H638" i="1"/>
  <c r="G638" i="1"/>
  <c r="E289" i="4"/>
  <c r="E290" i="4" s="1"/>
  <c r="D286" i="1" s="1"/>
  <c r="D147" i="1"/>
  <c r="I17" i="3"/>
  <c r="G1096" i="1"/>
  <c r="H1096" i="1"/>
  <c r="F175" i="5"/>
  <c r="C1152" i="1"/>
  <c r="E635" i="4"/>
  <c r="D629" i="1" s="1"/>
  <c r="D414" i="1"/>
  <c r="H46" i="1"/>
  <c r="G46" i="1"/>
  <c r="H129" i="1"/>
  <c r="G129" i="1"/>
  <c r="H1215" i="1"/>
  <c r="G1215" i="1"/>
  <c r="H3" i="1"/>
  <c r="G3" i="1"/>
  <c r="E412" i="4"/>
  <c r="D2" i="1"/>
  <c r="I16" i="3"/>
  <c r="H358" i="1"/>
  <c r="G358" i="1"/>
  <c r="B297" i="9"/>
  <c r="E296" i="9"/>
  <c r="I10" i="3" s="1"/>
  <c r="E636" i="4"/>
  <c r="D630" i="1" s="1"/>
  <c r="D522" i="1"/>
  <c r="H1235" i="1"/>
  <c r="G1235" i="1"/>
  <c r="G509" i="1"/>
  <c r="H509" i="1"/>
  <c r="H220" i="1"/>
  <c r="G220" i="1"/>
  <c r="G637" i="1"/>
  <c r="H637" i="1"/>
  <c r="H1517" i="1"/>
  <c r="G1517" i="1"/>
  <c r="H11" i="3"/>
  <c r="G466" i="1"/>
  <c r="H466" i="1"/>
  <c r="D635" i="4"/>
  <c r="F420" i="4"/>
  <c r="C414" i="1"/>
  <c r="D412" i="4"/>
  <c r="F6" i="4"/>
  <c r="C2" i="1"/>
  <c r="H16" i="3"/>
  <c r="G102" i="1"/>
  <c r="H102" i="1"/>
  <c r="H1408" i="1"/>
  <c r="G1408" i="1"/>
  <c r="H478" i="1"/>
  <c r="G478" i="1"/>
  <c r="D408" i="4"/>
  <c r="C345" i="1"/>
  <c r="F350" i="4"/>
  <c r="H1222" i="1"/>
  <c r="G1222" i="1"/>
  <c r="G1383" i="1"/>
  <c r="H1383" i="1"/>
  <c r="H985" i="1"/>
  <c r="G985" i="1"/>
  <c r="D289" i="4"/>
  <c r="D290" i="4" s="1"/>
  <c r="H17" i="3"/>
  <c r="C147" i="1"/>
  <c r="F151" i="4"/>
  <c r="H587" i="1"/>
  <c r="G587" i="1"/>
  <c r="F141" i="6"/>
  <c r="C1435" i="1"/>
  <c r="H28" i="3"/>
  <c r="F237" i="5"/>
  <c r="C1214" i="1"/>
  <c r="H23" i="3"/>
  <c r="F298" i="4"/>
  <c r="D407" i="4"/>
  <c r="C293" i="1"/>
  <c r="H561" i="1"/>
  <c r="G561" i="1"/>
  <c r="G523" i="1"/>
  <c r="H523" i="1"/>
  <c r="H346" i="1"/>
  <c r="G346" i="1"/>
  <c r="H619" i="1"/>
  <c r="G619" i="1"/>
  <c r="H1153" i="1"/>
  <c r="G1153" i="1"/>
  <c r="G276" i="9"/>
  <c r="C984" i="1"/>
  <c r="G1299" i="1"/>
  <c r="H1299" i="1"/>
  <c r="H1124" i="1"/>
  <c r="G1124" i="1"/>
  <c r="H415" i="1"/>
  <c r="G415" i="1"/>
  <c r="I28" i="3"/>
  <c r="D1435" i="1"/>
  <c r="H9" i="3" s="1"/>
  <c r="G1518" i="1"/>
  <c r="H1518" i="1"/>
  <c r="H339" i="1"/>
  <c r="G339" i="1"/>
  <c r="I21" i="3"/>
  <c r="D1046" i="1"/>
  <c r="H1046" i="1" s="1"/>
  <c r="E6" i="5"/>
  <c r="H192" i="1"/>
  <c r="G192" i="1"/>
  <c r="H1436" i="1"/>
  <c r="G1436" i="1"/>
  <c r="D636" i="4"/>
  <c r="F528" i="4"/>
  <c r="C522" i="1"/>
  <c r="E293" i="9"/>
  <c r="H306" i="1"/>
  <c r="G306" i="1"/>
  <c r="G282" i="9" l="1"/>
  <c r="E282" i="9" s="1"/>
  <c r="B282" i="9" s="1"/>
  <c r="F6" i="5"/>
  <c r="F290" i="4"/>
  <c r="C286" i="1"/>
  <c r="K3" i="9"/>
  <c r="I9" i="3"/>
  <c r="H293" i="1"/>
  <c r="G293" i="1"/>
  <c r="H1214" i="1"/>
  <c r="G1214" i="1"/>
  <c r="H147" i="1"/>
  <c r="G147" i="1"/>
  <c r="G1046" i="1"/>
  <c r="H345" i="1"/>
  <c r="G345" i="1"/>
  <c r="F636" i="4"/>
  <c r="C630" i="1"/>
  <c r="F407" i="4"/>
  <c r="C402" i="1"/>
  <c r="F408" i="4"/>
  <c r="C403" i="1"/>
  <c r="H2" i="1"/>
  <c r="G2" i="1"/>
  <c r="H414" i="1"/>
  <c r="G414" i="1"/>
  <c r="H1152" i="1"/>
  <c r="G1152" i="1"/>
  <c r="H276" i="9"/>
  <c r="E276" i="9" s="1"/>
  <c r="D984" i="1"/>
  <c r="G984" i="1" s="1"/>
  <c r="D413" i="4"/>
  <c r="D414" i="4" s="1"/>
  <c r="D291" i="4"/>
  <c r="F289" i="4"/>
  <c r="C285" i="1"/>
  <c r="N3" i="9"/>
  <c r="I11" i="3"/>
  <c r="E639" i="4"/>
  <c r="D407" i="1"/>
  <c r="H522" i="1"/>
  <c r="G522" i="1"/>
  <c r="H1435" i="1"/>
  <c r="G1435" i="1"/>
  <c r="D639" i="4"/>
  <c r="F412" i="4"/>
  <c r="C407" i="1"/>
  <c r="C629" i="1"/>
  <c r="F635" i="4"/>
  <c r="E291" i="4"/>
  <c r="D287" i="1" s="1"/>
  <c r="E413" i="4"/>
  <c r="E414" i="4" s="1"/>
  <c r="D409" i="1" s="1"/>
  <c r="D285" i="1"/>
  <c r="E275" i="9" l="1"/>
  <c r="B276" i="9"/>
  <c r="F414" i="4"/>
  <c r="C409" i="1"/>
  <c r="H285" i="1"/>
  <c r="G285" i="1"/>
  <c r="H984" i="1"/>
  <c r="H403" i="1"/>
  <c r="G403" i="1"/>
  <c r="H630" i="1"/>
  <c r="G630" i="1"/>
  <c r="D633" i="1"/>
  <c r="H8" i="3"/>
  <c r="H407" i="1"/>
  <c r="G407" i="1"/>
  <c r="H629" i="1"/>
  <c r="G629" i="1"/>
  <c r="F639" i="4"/>
  <c r="C633" i="1"/>
  <c r="C287" i="1"/>
  <c r="F291" i="4"/>
  <c r="H402" i="1"/>
  <c r="G402" i="1"/>
  <c r="H286" i="1"/>
  <c r="G286" i="1"/>
  <c r="E640" i="4"/>
  <c r="D408" i="1"/>
  <c r="E415" i="4"/>
  <c r="D410" i="1" s="1"/>
  <c r="D640" i="4"/>
  <c r="D415" i="4"/>
  <c r="F413" i="4"/>
  <c r="C408" i="1"/>
  <c r="C410" i="1" l="1"/>
  <c r="F415" i="4"/>
  <c r="E642" i="4"/>
  <c r="D634" i="1"/>
  <c r="E641" i="4"/>
  <c r="H409" i="1"/>
  <c r="G409" i="1"/>
  <c r="F640" i="4"/>
  <c r="C634" i="1"/>
  <c r="D642" i="4"/>
  <c r="D641" i="4"/>
  <c r="H408" i="1"/>
  <c r="G408" i="1"/>
  <c r="H287" i="1"/>
  <c r="G287" i="1"/>
  <c r="M3" i="9"/>
  <c r="I8" i="3"/>
  <c r="G633" i="1"/>
  <c r="H633" i="1"/>
  <c r="C635" i="1" l="1"/>
  <c r="D645" i="4"/>
  <c r="F641" i="4"/>
  <c r="E646" i="4"/>
  <c r="D636" i="1"/>
  <c r="F642" i="4"/>
  <c r="D646" i="4"/>
  <c r="C636" i="1"/>
  <c r="H634" i="1"/>
  <c r="G634" i="1"/>
  <c r="E645" i="4"/>
  <c r="D635" i="1"/>
  <c r="H410" i="1"/>
  <c r="G410" i="1"/>
  <c r="D640" i="1" l="1"/>
  <c r="I19" i="3"/>
  <c r="H636" i="1"/>
  <c r="G636" i="1"/>
  <c r="F646" i="4"/>
  <c r="C640" i="1"/>
  <c r="H19" i="3"/>
  <c r="C639" i="1"/>
  <c r="F645" i="4"/>
  <c r="H18" i="3"/>
  <c r="I18" i="3"/>
  <c r="D639" i="1"/>
  <c r="H635" i="1"/>
  <c r="G635" i="1"/>
  <c r="H7" i="3" l="1"/>
  <c r="J3" i="9" s="1"/>
  <c r="G640" i="1"/>
  <c r="H640" i="1"/>
  <c r="H639" i="1"/>
  <c r="G639" i="1"/>
  <c r="I7" i="3" l="1"/>
  <c r="M272" i="9"/>
  <c r="L272" i="9"/>
  <c r="H18" i="9"/>
  <c r="G18" i="9"/>
  <c r="K6" i="9"/>
  <c r="J17" i="9"/>
  <c r="K11" i="9"/>
  <c r="I5" i="9"/>
  <c r="G16" i="9"/>
  <c r="G15" i="9"/>
  <c r="J8" i="9"/>
  <c r="M16" i="9"/>
  <c r="H15" i="9"/>
  <c r="M15" i="9"/>
  <c r="I13" i="9"/>
  <c r="J5" i="9"/>
  <c r="I7" i="9"/>
  <c r="K13" i="9"/>
  <c r="L15" i="9"/>
  <c r="J12" i="9"/>
  <c r="I12" i="9"/>
  <c r="H16" i="9"/>
  <c r="I8" i="9"/>
  <c r="I6" i="9"/>
  <c r="K12" i="9"/>
  <c r="K9" i="9"/>
  <c r="K8" i="9"/>
  <c r="J13" i="9"/>
  <c r="K5" i="9"/>
  <c r="G17" i="9"/>
  <c r="I9" i="9"/>
  <c r="K10" i="9"/>
  <c r="J11" i="9"/>
  <c r="H17" i="9"/>
  <c r="L16" i="9"/>
  <c r="K7" i="9"/>
  <c r="J7" i="9"/>
  <c r="I17" i="9"/>
  <c r="J9" i="9"/>
  <c r="J6" i="9"/>
  <c r="I11" i="9"/>
  <c r="J10" i="9"/>
  <c r="E11" i="9" l="1"/>
  <c r="B11" i="9" s="1"/>
  <c r="F272" i="9"/>
  <c r="E18" i="9"/>
  <c r="B18" i="9" s="1"/>
  <c r="E6" i="9"/>
  <c r="B6" i="9" s="1"/>
  <c r="E5" i="9"/>
  <c r="F16" i="9"/>
  <c r="E9" i="9"/>
  <c r="B9" i="9" s="1"/>
  <c r="E8" i="9"/>
  <c r="B8" i="9" s="1"/>
  <c r="F15" i="9"/>
  <c r="E13" i="9"/>
  <c r="B13" i="9" s="1"/>
  <c r="E10" i="9"/>
  <c r="B10" i="9" s="1"/>
  <c r="E17" i="9"/>
  <c r="B17" i="9" s="1"/>
  <c r="E15" i="9"/>
  <c r="B272" i="9"/>
  <c r="F19" i="9"/>
  <c r="E12" i="9"/>
  <c r="B12" i="9" s="1"/>
  <c r="E7" i="9"/>
  <c r="B7" i="9" s="1"/>
  <c r="E16" i="9"/>
  <c r="B16" i="9" l="1"/>
  <c r="B15" i="9"/>
  <c r="E14" i="9"/>
  <c r="F14" i="9"/>
  <c r="F3" i="9" s="1"/>
  <c r="B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<sst xmlns="http://schemas.openxmlformats.org/spreadsheetml/2006/main" count="4313" uniqueCount="3393">
  <si>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</si>
  <si>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</si>
  <si>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</si>
  <si>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</si>
  <si>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</si>
  <si>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</si>
  <si>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</si>
  <si>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</si>
  <si>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</si>
  <si>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</si>
  <si>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</si>
  <si>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</si>
  <si>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</si>
  <si>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</si>
  <si>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</si>
  <si>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</si>
  <si>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</si>
  <si>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</si>
  <si>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</si>
  <si>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</si>
  <si>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</si>
  <si>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</si>
  <si>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</si>
  <si>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</si>
  <si>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</si>
  <si>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</si>
  <si>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</si>
  <si>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</si>
  <si>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</si>
  <si>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</si>
  <si>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</si>
  <si>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GIMNAZIJA SESVETE</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</si>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</sst>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9693721</v>
      </c>
      <c r="D2" s="6">
        <f>'PR-RAS'!E6</f>
        <v>10692182.209999999</v>
      </c>
      <c r="E2" s="6">
        <v>0</v>
      </c>
      <c r="F2" s="6">
        <v>0</v>
      </c>
      <c r="G2" s="7">
        <f t="shared" ref="G2:G264" si="0">(B2/1000)*(C2*1+D2*2)</f>
        <v>31078.085419999999</v>
      </c>
      <c r="H2" s="7">
        <f t="shared" ref="H2:H264" si="1">ABS(C2-ROUND(C2,0))+ABS(D2-ROUND(D2,0))</f>
        <v>0.20999999903142452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8305586</v>
      </c>
      <c r="D46" s="1">
        <f>'PR-RAS'!E50</f>
        <v>9040253.5099999998</v>
      </c>
      <c r="E46" s="1">
        <v>0</v>
      </c>
      <c r="F46" s="1">
        <v>0</v>
      </c>
      <c r="G46" s="2">
        <f t="shared" si="0"/>
        <v>1187374.1858999999</v>
      </c>
      <c r="H46" s="2">
        <f t="shared" si="1"/>
        <v>0.49000000022351742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8287187</v>
      </c>
      <c r="D64" s="1">
        <f>'PR-RAS'!E68</f>
        <v>8834713.8200000003</v>
      </c>
      <c r="E64" s="1">
        <v>0</v>
      </c>
      <c r="F64" s="1">
        <v>0</v>
      </c>
      <c r="G64" s="2">
        <f t="shared" si="0"/>
        <v>1635266.7223199999</v>
      </c>
      <c r="H64" s="2">
        <f t="shared" si="1"/>
        <v>0.17999999970197678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8282187</v>
      </c>
      <c r="D65" s="1">
        <f>'PR-RAS'!E69</f>
        <v>8829713.8200000003</v>
      </c>
      <c r="E65" s="1">
        <v>0</v>
      </c>
      <c r="F65" s="1">
        <v>0</v>
      </c>
      <c r="G65" s="2">
        <f t="shared" si="0"/>
        <v>1660263.33696</v>
      </c>
      <c r="H65" s="2">
        <f t="shared" si="1"/>
        <v>0.17999999970197678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5000</v>
      </c>
      <c r="D66" s="1">
        <f>'PR-RAS'!E70</f>
        <v>5000</v>
      </c>
      <c r="E66" s="1">
        <v>0</v>
      </c>
      <c r="F66" s="1">
        <v>0</v>
      </c>
      <c r="G66" s="2">
        <f t="shared" si="0"/>
        <v>975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18399</v>
      </c>
      <c r="D73" s="1">
        <f>'PR-RAS'!E77</f>
        <v>205539.69</v>
      </c>
      <c r="E73" s="1">
        <v>0</v>
      </c>
      <c r="F73" s="1">
        <v>0</v>
      </c>
      <c r="G73" s="2">
        <f t="shared" si="0"/>
        <v>30922.443359999997</v>
      </c>
      <c r="H73" s="2">
        <f t="shared" si="1"/>
        <v>0.30999999999767169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18399</v>
      </c>
      <c r="D76" s="1">
        <f>'PR-RAS'!E80</f>
        <v>205539.69</v>
      </c>
      <c r="E76" s="1">
        <v>0</v>
      </c>
      <c r="F76" s="1">
        <v>0</v>
      </c>
      <c r="G76" s="2">
        <f t="shared" si="0"/>
        <v>32210.878499999999</v>
      </c>
      <c r="H76" s="2">
        <f t="shared" si="1"/>
        <v>0.30999999999767169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1.87</v>
      </c>
      <c r="E78" s="1">
        <v>0</v>
      </c>
      <c r="F78" s="1">
        <v>0</v>
      </c>
      <c r="G78" s="2">
        <f t="shared" si="0"/>
        <v>0.28798000000000001</v>
      </c>
      <c r="H78" s="2">
        <f t="shared" si="1"/>
        <v>0.12999999999999989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1.87</v>
      </c>
      <c r="E79" s="1">
        <v>0</v>
      </c>
      <c r="F79" s="1">
        <v>0</v>
      </c>
      <c r="G79" s="2">
        <f t="shared" si="0"/>
        <v>0.29172000000000003</v>
      </c>
      <c r="H79" s="2">
        <f t="shared" si="1"/>
        <v>0.12999999999999989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1.87</v>
      </c>
      <c r="E81" s="1">
        <v>0</v>
      </c>
      <c r="F81" s="1">
        <v>0</v>
      </c>
      <c r="G81" s="2">
        <f t="shared" si="0"/>
        <v>0.29920000000000002</v>
      </c>
      <c r="H81" s="2">
        <f t="shared" si="1"/>
        <v>0.12999999999999989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14608.57</v>
      </c>
      <c r="E102" s="1">
        <v>0</v>
      </c>
      <c r="F102" s="1">
        <v>0</v>
      </c>
      <c r="G102" s="2">
        <f t="shared" si="0"/>
        <v>2950.9311400000001</v>
      </c>
      <c r="H102" s="2">
        <f t="shared" si="1"/>
        <v>0.43000000000029104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14608.57</v>
      </c>
      <c r="E108" s="1">
        <v>0</v>
      </c>
      <c r="F108" s="1">
        <v>0</v>
      </c>
      <c r="G108" s="2">
        <f t="shared" si="0"/>
        <v>3126.23398</v>
      </c>
      <c r="H108" s="2">
        <f t="shared" si="1"/>
        <v>0.43000000000029104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14608.57</v>
      </c>
      <c r="E113" s="1">
        <v>0</v>
      </c>
      <c r="F113" s="1">
        <v>0</v>
      </c>
      <c r="G113" s="2">
        <f t="shared" si="0"/>
        <v>3272.3196800000001</v>
      </c>
      <c r="H113" s="2">
        <f t="shared" si="1"/>
        <v>0.43000000000029104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273550</v>
      </c>
      <c r="D120" s="1">
        <f>'PR-RAS'!E124</f>
        <v>480058.26</v>
      </c>
      <c r="E120" s="1">
        <v>0</v>
      </c>
      <c r="F120" s="1">
        <v>0</v>
      </c>
      <c r="G120" s="2">
        <f t="shared" si="0"/>
        <v>146806.31588000001</v>
      </c>
      <c r="H120" s="2">
        <f t="shared" si="1"/>
        <v>0.26000000000931323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264550</v>
      </c>
      <c r="D121" s="1">
        <f>'PR-RAS'!E125</f>
        <v>463289.92</v>
      </c>
      <c r="E121" s="1">
        <v>0</v>
      </c>
      <c r="F121" s="1">
        <v>0</v>
      </c>
      <c r="G121" s="2">
        <f t="shared" si="0"/>
        <v>142935.58079999997</v>
      </c>
      <c r="H121" s="2">
        <f t="shared" si="1"/>
        <v>8.0000000016298145E-2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264550</v>
      </c>
      <c r="D123" s="1">
        <f>'PR-RAS'!E127</f>
        <v>463289.92</v>
      </c>
      <c r="E123" s="1">
        <v>0</v>
      </c>
      <c r="F123" s="1">
        <v>0</v>
      </c>
      <c r="G123" s="2">
        <f t="shared" si="0"/>
        <v>145317.84047999998</v>
      </c>
      <c r="H123" s="2">
        <f t="shared" si="1"/>
        <v>8.0000000016298145E-2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9000</v>
      </c>
      <c r="D124" s="1">
        <f>'PR-RAS'!E128</f>
        <v>16768.34</v>
      </c>
      <c r="E124" s="1">
        <v>0</v>
      </c>
      <c r="F124" s="1">
        <v>0</v>
      </c>
      <c r="G124" s="2">
        <f t="shared" si="0"/>
        <v>5232.0116399999997</v>
      </c>
      <c r="H124" s="2">
        <f t="shared" si="1"/>
        <v>0.34000000000014552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1170</v>
      </c>
      <c r="E125" s="1">
        <v>0</v>
      </c>
      <c r="F125" s="1">
        <v>0</v>
      </c>
      <c r="G125" s="2">
        <f t="shared" si="0"/>
        <v>290.16000000000003</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9000</v>
      </c>
      <c r="D126" s="1">
        <f>'PR-RAS'!E130</f>
        <v>15598.34</v>
      </c>
      <c r="E126" s="1">
        <v>0</v>
      </c>
      <c r="F126" s="1">
        <v>0</v>
      </c>
      <c r="G126" s="2">
        <f t="shared" si="0"/>
        <v>5024.585</v>
      </c>
      <c r="H126" s="2">
        <f t="shared" si="1"/>
        <v>0.34000000000014552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1097552</v>
      </c>
      <c r="D129" s="1">
        <f>'PR-RAS'!E133</f>
        <v>1155500</v>
      </c>
      <c r="E129" s="1">
        <v>0</v>
      </c>
      <c r="F129" s="1">
        <v>0</v>
      </c>
      <c r="G129" s="2">
        <f t="shared" si="0"/>
        <v>436294.65600000002</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1097552</v>
      </c>
      <c r="D130" s="1">
        <f>'PR-RAS'!E134</f>
        <v>1155500</v>
      </c>
      <c r="E130" s="1">
        <v>0</v>
      </c>
      <c r="F130" s="1">
        <v>0</v>
      </c>
      <c r="G130" s="2">
        <f t="shared" si="0"/>
        <v>439703.20799999998</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1092191</v>
      </c>
      <c r="D131" s="1">
        <f>'PR-RAS'!E135</f>
        <v>1150001.6399999999</v>
      </c>
      <c r="E131" s="1">
        <v>0</v>
      </c>
      <c r="F131" s="1">
        <v>0</v>
      </c>
      <c r="G131" s="2">
        <f t="shared" si="0"/>
        <v>440985.25640000001</v>
      </c>
      <c r="H131" s="2">
        <f t="shared" si="1"/>
        <v>0.36000000010244548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5361</v>
      </c>
      <c r="D132" s="1">
        <f>'PR-RAS'!E136</f>
        <v>5498.36</v>
      </c>
      <c r="E132" s="1">
        <v>0</v>
      </c>
      <c r="F132" s="1">
        <v>0</v>
      </c>
      <c r="G132" s="2">
        <f t="shared" si="0"/>
        <v>2142.86132</v>
      </c>
      <c r="H132" s="2">
        <f t="shared" si="1"/>
        <v>0.35999999999967258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17033</v>
      </c>
      <c r="D135" s="1">
        <f>'PR-RAS'!E139</f>
        <v>1760</v>
      </c>
      <c r="E135" s="1">
        <v>0</v>
      </c>
      <c r="F135" s="1">
        <v>0</v>
      </c>
      <c r="G135" s="2">
        <f t="shared" si="0"/>
        <v>2754.1020000000003</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17033</v>
      </c>
      <c r="D146" s="1">
        <f>'PR-RAS'!E150</f>
        <v>1760</v>
      </c>
      <c r="E146" s="1">
        <v>0</v>
      </c>
      <c r="F146" s="1">
        <v>0</v>
      </c>
      <c r="G146" s="2">
        <f t="shared" si="0"/>
        <v>2980.1849999999999</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9701397</v>
      </c>
      <c r="D147" s="1">
        <f>'PR-RAS'!E151</f>
        <v>10180046.859999999</v>
      </c>
      <c r="E147" s="1">
        <v>0</v>
      </c>
      <c r="F147" s="1">
        <v>0</v>
      </c>
      <c r="G147" s="2">
        <f t="shared" si="0"/>
        <v>4388977.6451199995</v>
      </c>
      <c r="H147" s="2">
        <f t="shared" si="1"/>
        <v>0.14000000059604645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8339916</v>
      </c>
      <c r="D148" s="1">
        <f>'PR-RAS'!E152</f>
        <v>8678685.6699999999</v>
      </c>
      <c r="E148" s="1">
        <v>0</v>
      </c>
      <c r="F148" s="1">
        <v>0</v>
      </c>
      <c r="G148" s="2">
        <f t="shared" si="0"/>
        <v>3777501.2389799999</v>
      </c>
      <c r="H148" s="2">
        <f t="shared" si="1"/>
        <v>0.33000000007450581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6933929</v>
      </c>
      <c r="D149" s="1">
        <f>'PR-RAS'!E153</f>
        <v>7173992.8500000006</v>
      </c>
      <c r="E149" s="1">
        <v>0</v>
      </c>
      <c r="F149" s="1">
        <v>0</v>
      </c>
      <c r="G149" s="2">
        <f t="shared" si="0"/>
        <v>3149723.3756000004</v>
      </c>
      <c r="H149" s="2">
        <f t="shared" si="1"/>
        <v>0.14999999944120646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6927150</v>
      </c>
      <c r="D150" s="1">
        <f>'PR-RAS'!E154</f>
        <v>7167591.8700000001</v>
      </c>
      <c r="E150" s="1">
        <v>0</v>
      </c>
      <c r="F150" s="1">
        <v>0</v>
      </c>
      <c r="G150" s="2">
        <f t="shared" si="0"/>
        <v>3168087.7272600001</v>
      </c>
      <c r="H150" s="2">
        <f t="shared" si="1"/>
        <v>0.12999999988824129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5667</v>
      </c>
      <c r="D152" s="1">
        <f>'PR-RAS'!E156</f>
        <v>5288.53</v>
      </c>
      <c r="E152" s="1">
        <v>0</v>
      </c>
      <c r="F152" s="1">
        <v>0</v>
      </c>
      <c r="G152" s="2">
        <f t="shared" si="0"/>
        <v>2452.8530599999999</v>
      </c>
      <c r="H152" s="2">
        <f t="shared" si="1"/>
        <v>0.47000000000025466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1112</v>
      </c>
      <c r="D153" s="1">
        <f>'PR-RAS'!E157</f>
        <v>1112.45</v>
      </c>
      <c r="E153" s="1">
        <v>0</v>
      </c>
      <c r="F153" s="1">
        <v>0</v>
      </c>
      <c r="G153" s="2">
        <f t="shared" si="0"/>
        <v>507.2088</v>
      </c>
      <c r="H153" s="2">
        <f t="shared" si="1"/>
        <v>0.45000000000004547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291713</v>
      </c>
      <c r="D154" s="1">
        <f>'PR-RAS'!E158</f>
        <v>368017.26</v>
      </c>
      <c r="E154" s="1">
        <v>0</v>
      </c>
      <c r="F154" s="1">
        <v>0</v>
      </c>
      <c r="G154" s="2">
        <f t="shared" si="0"/>
        <v>157245.37056000001</v>
      </c>
      <c r="H154" s="2">
        <f t="shared" si="1"/>
        <v>0.26000000000931323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1114274</v>
      </c>
      <c r="D155" s="1">
        <f>'PR-RAS'!E159</f>
        <v>1136675.56</v>
      </c>
      <c r="E155" s="1">
        <v>0</v>
      </c>
      <c r="F155" s="1">
        <v>0</v>
      </c>
      <c r="G155" s="2">
        <f t="shared" si="0"/>
        <v>521694.26848000003</v>
      </c>
      <c r="H155" s="2">
        <f t="shared" si="1"/>
        <v>0.43999999994412065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1114148</v>
      </c>
      <c r="D157" s="1">
        <f>'PR-RAS'!E161</f>
        <v>1133422.79</v>
      </c>
      <c r="E157" s="1">
        <v>0</v>
      </c>
      <c r="F157" s="1">
        <v>0</v>
      </c>
      <c r="G157" s="2">
        <f t="shared" si="0"/>
        <v>527434.99848000007</v>
      </c>
      <c r="H157" s="2">
        <f t="shared" si="1"/>
        <v>0.2099999999627471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126</v>
      </c>
      <c r="D158" s="1">
        <f>'PR-RAS'!E162</f>
        <v>3252.77</v>
      </c>
      <c r="E158" s="1">
        <v>0</v>
      </c>
      <c r="F158" s="1">
        <v>0</v>
      </c>
      <c r="G158" s="2">
        <f t="shared" si="0"/>
        <v>1041.1517799999999</v>
      </c>
      <c r="H158" s="2">
        <f t="shared" si="1"/>
        <v>0.23000000000001819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1353198</v>
      </c>
      <c r="D159" s="1">
        <f>'PR-RAS'!E163</f>
        <v>1413955.1</v>
      </c>
      <c r="E159" s="1">
        <v>0</v>
      </c>
      <c r="F159" s="1">
        <v>0</v>
      </c>
      <c r="G159" s="2">
        <f t="shared" si="0"/>
        <v>660615.0956</v>
      </c>
      <c r="H159" s="2">
        <f t="shared" si="1"/>
        <v>0.10000000009313226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175578</v>
      </c>
      <c r="D160" s="1">
        <f>'PR-RAS'!E164</f>
        <v>232154.82</v>
      </c>
      <c r="E160" s="1">
        <v>0</v>
      </c>
      <c r="F160" s="1">
        <v>0</v>
      </c>
      <c r="G160" s="2">
        <f t="shared" si="0"/>
        <v>101742.13476</v>
      </c>
      <c r="H160" s="2">
        <f t="shared" si="1"/>
        <v>0.17999999999301508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9486</v>
      </c>
      <c r="D161" s="1">
        <f>'PR-RAS'!E165</f>
        <v>54561.48</v>
      </c>
      <c r="E161" s="1">
        <v>0</v>
      </c>
      <c r="F161" s="1">
        <v>0</v>
      </c>
      <c r="G161" s="2">
        <f t="shared" si="0"/>
        <v>18977.4336</v>
      </c>
      <c r="H161" s="2">
        <f t="shared" si="1"/>
        <v>0.48000000000320142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163153</v>
      </c>
      <c r="D162" s="1">
        <f>'PR-RAS'!E166</f>
        <v>167170.9</v>
      </c>
      <c r="E162" s="1">
        <v>0</v>
      </c>
      <c r="F162" s="1">
        <v>0</v>
      </c>
      <c r="G162" s="2">
        <f t="shared" si="0"/>
        <v>80096.662800000006</v>
      </c>
      <c r="H162" s="2">
        <f t="shared" si="1"/>
        <v>0.10000000000582077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2475</v>
      </c>
      <c r="D163" s="1">
        <f>'PR-RAS'!E167</f>
        <v>9710.44</v>
      </c>
      <c r="E163" s="1">
        <v>0</v>
      </c>
      <c r="F163" s="1">
        <v>0</v>
      </c>
      <c r="G163" s="2">
        <f t="shared" si="0"/>
        <v>3547.1325600000005</v>
      </c>
      <c r="H163" s="2">
        <f t="shared" si="1"/>
        <v>0.44000000000050932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464</v>
      </c>
      <c r="D164" s="1">
        <f>'PR-RAS'!E168</f>
        <v>712</v>
      </c>
      <c r="E164" s="1">
        <v>0</v>
      </c>
      <c r="F164" s="1">
        <v>0</v>
      </c>
      <c r="G164" s="2">
        <f t="shared" si="0"/>
        <v>307.74400000000003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743734</v>
      </c>
      <c r="D165" s="1">
        <f>'PR-RAS'!E169</f>
        <v>705394.4</v>
      </c>
      <c r="E165" s="1">
        <v>0</v>
      </c>
      <c r="F165" s="1">
        <v>0</v>
      </c>
      <c r="G165" s="2">
        <f t="shared" si="0"/>
        <v>353341.73920000001</v>
      </c>
      <c r="H165" s="2">
        <f t="shared" si="1"/>
        <v>0.40000000002328306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140551</v>
      </c>
      <c r="D166" s="1">
        <f>'PR-RAS'!E170</f>
        <v>101064.87</v>
      </c>
      <c r="E166" s="1">
        <v>0</v>
      </c>
      <c r="F166" s="1">
        <v>0</v>
      </c>
      <c r="G166" s="2">
        <f t="shared" si="0"/>
        <v>56542.322099999998</v>
      </c>
      <c r="H166" s="2">
        <f t="shared" si="1"/>
        <v>0.13000000000465661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21734</v>
      </c>
      <c r="D167" s="1">
        <f>'PR-RAS'!E171</f>
        <v>12460.17</v>
      </c>
      <c r="E167" s="1">
        <v>0</v>
      </c>
      <c r="F167" s="1">
        <v>0</v>
      </c>
      <c r="G167" s="2">
        <f t="shared" si="0"/>
        <v>7744.6204399999997</v>
      </c>
      <c r="H167" s="2">
        <f t="shared" si="1"/>
        <v>0.17000000000007276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561680</v>
      </c>
      <c r="D168" s="1">
        <f>'PR-RAS'!E172</f>
        <v>559342.31999999995</v>
      </c>
      <c r="E168" s="1">
        <v>0</v>
      </c>
      <c r="F168" s="1">
        <v>0</v>
      </c>
      <c r="G168" s="2">
        <f t="shared" si="0"/>
        <v>280620.89487999998</v>
      </c>
      <c r="H168" s="2">
        <f t="shared" si="1"/>
        <v>0.31999999994877726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14874</v>
      </c>
      <c r="D169" s="1">
        <f>'PR-RAS'!E173</f>
        <v>18765.88</v>
      </c>
      <c r="E169" s="1">
        <v>0</v>
      </c>
      <c r="F169" s="1">
        <v>0</v>
      </c>
      <c r="G169" s="2">
        <f t="shared" si="0"/>
        <v>8804.1676800000005</v>
      </c>
      <c r="H169" s="2">
        <f t="shared" si="1"/>
        <v>0.11999999999898137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4895</v>
      </c>
      <c r="D170" s="1">
        <f>'PR-RAS'!E174</f>
        <v>6979.02</v>
      </c>
      <c r="E170" s="1">
        <v>0</v>
      </c>
      <c r="F170" s="1">
        <v>0</v>
      </c>
      <c r="G170" s="2">
        <f t="shared" si="0"/>
        <v>3186.1637600000004</v>
      </c>
      <c r="H170" s="2">
        <f t="shared" si="1"/>
        <v>2.0000000000436557E-2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6782.14</v>
      </c>
      <c r="E172" s="1">
        <v>0</v>
      </c>
      <c r="F172" s="1">
        <v>0</v>
      </c>
      <c r="G172" s="2">
        <f t="shared" si="0"/>
        <v>2319.4918800000005</v>
      </c>
      <c r="H172" s="2">
        <f t="shared" si="1"/>
        <v>0.14000000000032742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358263</v>
      </c>
      <c r="D173" s="1">
        <f>'PR-RAS'!E177</f>
        <v>305232.25</v>
      </c>
      <c r="E173" s="1">
        <v>0</v>
      </c>
      <c r="F173" s="1">
        <v>0</v>
      </c>
      <c r="G173" s="2">
        <f t="shared" si="0"/>
        <v>166621.12999999998</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28666</v>
      </c>
      <c r="D174" s="1">
        <f>'PR-RAS'!E178</f>
        <v>22938.18</v>
      </c>
      <c r="E174" s="1">
        <v>0</v>
      </c>
      <c r="F174" s="1">
        <v>0</v>
      </c>
      <c r="G174" s="2">
        <f t="shared" si="0"/>
        <v>12895.82828</v>
      </c>
      <c r="H174" s="2">
        <f t="shared" si="1"/>
        <v>0.18000000000029104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147704</v>
      </c>
      <c r="D175" s="1">
        <f>'PR-RAS'!E179</f>
        <v>114390.01</v>
      </c>
      <c r="E175" s="1">
        <v>0</v>
      </c>
      <c r="F175" s="1">
        <v>0</v>
      </c>
      <c r="G175" s="2">
        <f t="shared" si="0"/>
        <v>65508.21948</v>
      </c>
      <c r="H175" s="2">
        <f t="shared" si="1"/>
        <v>9.9999999947613105E-3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4521</v>
      </c>
      <c r="D176" s="1">
        <f>'PR-RAS'!E180</f>
        <v>450</v>
      </c>
      <c r="E176" s="1">
        <v>0</v>
      </c>
      <c r="F176" s="1">
        <v>0</v>
      </c>
      <c r="G176" s="2">
        <f t="shared" si="0"/>
        <v>948.67499999999995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91661</v>
      </c>
      <c r="D177" s="1">
        <f>'PR-RAS'!E181</f>
        <v>90630.7</v>
      </c>
      <c r="E177" s="1">
        <v>0</v>
      </c>
      <c r="F177" s="1">
        <v>0</v>
      </c>
      <c r="G177" s="2">
        <f t="shared" si="0"/>
        <v>48034.342400000001</v>
      </c>
      <c r="H177" s="2">
        <f t="shared" si="1"/>
        <v>0.30000000000291038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213</v>
      </c>
      <c r="D178" s="1">
        <f>'PR-RAS'!E182</f>
        <v>1476.13</v>
      </c>
      <c r="E178" s="1">
        <v>0</v>
      </c>
      <c r="F178" s="1">
        <v>0</v>
      </c>
      <c r="G178" s="2">
        <f t="shared" si="0"/>
        <v>560.25102000000004</v>
      </c>
      <c r="H178" s="2">
        <f t="shared" si="1"/>
        <v>0.13000000000010914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23215</v>
      </c>
      <c r="D179" s="1">
        <f>'PR-RAS'!E183</f>
        <v>13380.26</v>
      </c>
      <c r="E179" s="1">
        <v>0</v>
      </c>
      <c r="F179" s="1">
        <v>0</v>
      </c>
      <c r="G179" s="2">
        <f t="shared" si="0"/>
        <v>8895.6425600000002</v>
      </c>
      <c r="H179" s="2">
        <f t="shared" si="1"/>
        <v>0.26000000000021828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5994</v>
      </c>
      <c r="D180" s="1">
        <f>'PR-RAS'!E184</f>
        <v>10499.83</v>
      </c>
      <c r="E180" s="1">
        <v>0</v>
      </c>
      <c r="F180" s="1">
        <v>0</v>
      </c>
      <c r="G180" s="2">
        <f t="shared" si="0"/>
        <v>4831.8651399999999</v>
      </c>
      <c r="H180" s="2">
        <f t="shared" si="1"/>
        <v>0.17000000000007276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28200</v>
      </c>
      <c r="D181" s="1">
        <f>'PR-RAS'!E185</f>
        <v>30172.9</v>
      </c>
      <c r="E181" s="1">
        <v>0</v>
      </c>
      <c r="F181" s="1">
        <v>0</v>
      </c>
      <c r="G181" s="2">
        <f t="shared" si="0"/>
        <v>15938.244000000001</v>
      </c>
      <c r="H181" s="2">
        <f t="shared" si="1"/>
        <v>9.9999999998544808E-2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28089</v>
      </c>
      <c r="D182" s="1">
        <f>'PR-RAS'!E186</f>
        <v>21294.240000000002</v>
      </c>
      <c r="E182" s="1">
        <v>0</v>
      </c>
      <c r="F182" s="1">
        <v>0</v>
      </c>
      <c r="G182" s="2">
        <f t="shared" si="0"/>
        <v>12792.623880000001</v>
      </c>
      <c r="H182" s="2">
        <f t="shared" si="1"/>
        <v>0.24000000000160071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1156.28</v>
      </c>
      <c r="E183" s="1">
        <v>0</v>
      </c>
      <c r="F183" s="1">
        <v>0</v>
      </c>
      <c r="G183" s="2">
        <f t="shared" si="0"/>
        <v>420.88592</v>
      </c>
      <c r="H183" s="2">
        <f t="shared" si="1"/>
        <v>0.27999999999997272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75623</v>
      </c>
      <c r="D184" s="1">
        <f>'PR-RAS'!E188</f>
        <v>170017.35</v>
      </c>
      <c r="E184" s="1">
        <v>0</v>
      </c>
      <c r="F184" s="1">
        <v>0</v>
      </c>
      <c r="G184" s="2">
        <f t="shared" si="0"/>
        <v>76065.359100000001</v>
      </c>
      <c r="H184" s="2">
        <f t="shared" si="1"/>
        <v>0.35000000000582077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8727</v>
      </c>
      <c r="D185" s="1">
        <f>'PR-RAS'!E189</f>
        <v>45963.79</v>
      </c>
      <c r="E185" s="1">
        <v>0</v>
      </c>
      <c r="F185" s="1">
        <v>0</v>
      </c>
      <c r="G185" s="2">
        <f t="shared" si="0"/>
        <v>18520.442719999999</v>
      </c>
      <c r="H185" s="2">
        <f t="shared" si="1"/>
        <v>0.20999999999912689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2170</v>
      </c>
      <c r="D186" s="1">
        <f>'PR-RAS'!E190</f>
        <v>0</v>
      </c>
      <c r="E186" s="1">
        <v>0</v>
      </c>
      <c r="F186" s="1">
        <v>0</v>
      </c>
      <c r="G186" s="2">
        <f t="shared" si="0"/>
        <v>401.45</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2143</v>
      </c>
      <c r="D187" s="1">
        <f>'PR-RAS'!E191</f>
        <v>1475.1</v>
      </c>
      <c r="E187" s="1">
        <v>0</v>
      </c>
      <c r="F187" s="1">
        <v>0</v>
      </c>
      <c r="G187" s="2">
        <f t="shared" si="0"/>
        <v>947.33519999999999</v>
      </c>
      <c r="H187" s="2">
        <f t="shared" si="1"/>
        <v>9.9999999999909051E-2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250</v>
      </c>
      <c r="D188" s="1">
        <f>'PR-RAS'!E192</f>
        <v>250</v>
      </c>
      <c r="E188" s="1">
        <v>0</v>
      </c>
      <c r="F188" s="1">
        <v>0</v>
      </c>
      <c r="G188" s="2">
        <f t="shared" si="0"/>
        <v>140.25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2127</v>
      </c>
      <c r="D189" s="1">
        <f>'PR-RAS'!E193</f>
        <v>10400</v>
      </c>
      <c r="E189" s="1">
        <v>0</v>
      </c>
      <c r="F189" s="1">
        <v>0</v>
      </c>
      <c r="G189" s="2">
        <f t="shared" si="0"/>
        <v>4310.2759999999998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1875</v>
      </c>
      <c r="D190" s="1">
        <f>'PR-RAS'!E194</f>
        <v>61728.09</v>
      </c>
      <c r="E190" s="1">
        <v>0</v>
      </c>
      <c r="F190" s="1">
        <v>0</v>
      </c>
      <c r="G190" s="2">
        <f t="shared" si="0"/>
        <v>23687.59302</v>
      </c>
      <c r="H190" s="2">
        <f t="shared" si="1"/>
        <v>8.999999999650754E-2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58331</v>
      </c>
      <c r="D191" s="1">
        <f>'PR-RAS'!E195</f>
        <v>50200.37</v>
      </c>
      <c r="E191" s="1">
        <v>0</v>
      </c>
      <c r="F191" s="1">
        <v>0</v>
      </c>
      <c r="G191" s="2">
        <f t="shared" si="0"/>
        <v>30159.030599999998</v>
      </c>
      <c r="H191" s="2">
        <f t="shared" si="1"/>
        <v>0.37000000000261934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8283</v>
      </c>
      <c r="D192" s="1">
        <f>'PR-RAS'!E196</f>
        <v>81406.09</v>
      </c>
      <c r="E192" s="1">
        <v>0</v>
      </c>
      <c r="F192" s="1">
        <v>0</v>
      </c>
      <c r="G192" s="2">
        <f t="shared" si="0"/>
        <v>32679.179379999998</v>
      </c>
      <c r="H192" s="2">
        <f t="shared" si="1"/>
        <v>8.999999999650754E-2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8283</v>
      </c>
      <c r="D206" s="1">
        <f>'PR-RAS'!E210</f>
        <v>81406.09</v>
      </c>
      <c r="E206" s="1">
        <v>0</v>
      </c>
      <c r="F206" s="1">
        <v>0</v>
      </c>
      <c r="G206" s="2">
        <f t="shared" si="0"/>
        <v>35074.511899999998</v>
      </c>
      <c r="H206" s="2">
        <f t="shared" si="1"/>
        <v>8.999999999650754E-2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4593</v>
      </c>
      <c r="D207" s="1">
        <f>'PR-RAS'!E211</f>
        <v>5561.31</v>
      </c>
      <c r="E207" s="1">
        <v>0</v>
      </c>
      <c r="F207" s="1">
        <v>0</v>
      </c>
      <c r="G207" s="2">
        <f t="shared" si="0"/>
        <v>3237.4177199999999</v>
      </c>
      <c r="H207" s="2">
        <f t="shared" si="1"/>
        <v>0.31000000000040018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3690</v>
      </c>
      <c r="D209" s="1">
        <f>'PR-RAS'!E213</f>
        <v>75844.78</v>
      </c>
      <c r="E209" s="1">
        <v>0</v>
      </c>
      <c r="F209" s="1">
        <v>0</v>
      </c>
      <c r="G209" s="2">
        <f t="shared" si="0"/>
        <v>32318.948479999999</v>
      </c>
      <c r="H209" s="2">
        <f t="shared" si="1"/>
        <v>0.22000000000116415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6000</v>
      </c>
      <c r="E248" s="1">
        <v>0</v>
      </c>
      <c r="F248" s="1">
        <v>0</v>
      </c>
      <c r="G248" s="2">
        <f t="shared" si="0"/>
        <v>2964</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6000</v>
      </c>
      <c r="E255" s="1">
        <v>0</v>
      </c>
      <c r="F255" s="1">
        <v>0</v>
      </c>
      <c r="G255" s="2">
        <f t="shared" si="0"/>
        <v>3048</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6000</v>
      </c>
      <c r="E256" s="1">
        <v>0</v>
      </c>
      <c r="F256" s="1">
        <v>0</v>
      </c>
      <c r="G256" s="2">
        <f t="shared" si="0"/>
        <v>3060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9701397</v>
      </c>
      <c r="D285" s="1">
        <f>'PR-RAS'!E289</f>
        <v>10180046.859999999</v>
      </c>
      <c r="E285" s="1">
        <v>0</v>
      </c>
      <c r="F285" s="1">
        <v>0</v>
      </c>
      <c r="G285" s="2">
        <f t="shared" si="8"/>
        <v>8537463.3644799981</v>
      </c>
      <c r="H285" s="2">
        <f t="shared" si="9"/>
        <v>0.14000000059604645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512135.34999999963</v>
      </c>
      <c r="E286" s="1">
        <v>0</v>
      </c>
      <c r="F286" s="1">
        <v>0</v>
      </c>
      <c r="G286" s="2">
        <f t="shared" si="8"/>
        <v>291917.14949999977</v>
      </c>
      <c r="H286" s="2">
        <f t="shared" si="9"/>
        <v>0.34999999962747097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7676</v>
      </c>
      <c r="D287" s="1">
        <f>'PR-RAS'!E291</f>
        <v>0</v>
      </c>
      <c r="E287" s="1">
        <v>0</v>
      </c>
      <c r="F287" s="1">
        <v>0</v>
      </c>
      <c r="G287" s="2">
        <f t="shared" si="8"/>
        <v>2195.3359999999998</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55886</v>
      </c>
      <c r="D288" s="1">
        <f>'PR-RAS'!E292</f>
        <v>0</v>
      </c>
      <c r="E288" s="1">
        <v>0</v>
      </c>
      <c r="F288" s="1">
        <v>0</v>
      </c>
      <c r="G288" s="2">
        <f t="shared" si="8"/>
        <v>16039.281999999999</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137090.01</v>
      </c>
      <c r="E289" s="1">
        <v>0</v>
      </c>
      <c r="F289" s="1">
        <v>0</v>
      </c>
      <c r="G289" s="2">
        <f t="shared" si="8"/>
        <v>78963.845759999997</v>
      </c>
      <c r="H289" s="2">
        <f t="shared" si="9"/>
        <v>1.0000000009313226E-2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6684</v>
      </c>
      <c r="D290" s="1">
        <f>'PR-RAS'!E294</f>
        <v>7041.47</v>
      </c>
      <c r="E290" s="1">
        <v>0</v>
      </c>
      <c r="F290" s="1">
        <v>0</v>
      </c>
      <c r="G290" s="2">
        <f t="shared" si="8"/>
        <v>6001.6456600000001</v>
      </c>
      <c r="H290" s="2">
        <f t="shared" si="9"/>
        <v>0.47000000000025466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6684</v>
      </c>
      <c r="D291" s="1">
        <f>'PR-RAS'!E295</f>
        <v>7041.47</v>
      </c>
      <c r="E291" s="1">
        <v>0</v>
      </c>
      <c r="F291" s="1">
        <v>0</v>
      </c>
      <c r="G291" s="2">
        <f t="shared" si="8"/>
        <v>6022.4126000000006</v>
      </c>
      <c r="H291" s="2">
        <f t="shared" si="9"/>
        <v>0.47000000000025466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57368</v>
      </c>
      <c r="D345" s="1">
        <f>'PR-RAS'!E350</f>
        <v>171851.96</v>
      </c>
      <c r="E345" s="1">
        <v>0</v>
      </c>
      <c r="F345" s="1">
        <v>0</v>
      </c>
      <c r="G345" s="2">
        <f t="shared" si="8"/>
        <v>137968.74047999998</v>
      </c>
      <c r="H345" s="2">
        <f t="shared" si="9"/>
        <v>4.0000000008149073E-2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57368</v>
      </c>
      <c r="D358" s="1">
        <f>'PR-RAS'!E363</f>
        <v>171851.96</v>
      </c>
      <c r="E358" s="1">
        <v>0</v>
      </c>
      <c r="F358" s="1">
        <v>0</v>
      </c>
      <c r="G358" s="2">
        <f t="shared" si="8"/>
        <v>143182.67543999999</v>
      </c>
      <c r="H358" s="2">
        <f t="shared" si="9"/>
        <v>4.0000000008149073E-2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36469</v>
      </c>
      <c r="D364" s="1">
        <f>'PR-RAS'!E369</f>
        <v>141654.35999999999</v>
      </c>
      <c r="E364" s="1">
        <v>0</v>
      </c>
      <c r="F364" s="1">
        <v>0</v>
      </c>
      <c r="G364" s="2">
        <f t="shared" si="8"/>
        <v>116079.31235999998</v>
      </c>
      <c r="H364" s="2">
        <f t="shared" si="9"/>
        <v>0.35999999998603016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28771</v>
      </c>
      <c r="D365" s="1">
        <f>'PR-RAS'!E370</f>
        <v>128606.2</v>
      </c>
      <c r="E365" s="1">
        <v>0</v>
      </c>
      <c r="F365" s="1">
        <v>0</v>
      </c>
      <c r="G365" s="2">
        <f t="shared" si="8"/>
        <v>104097.95760000001</v>
      </c>
      <c r="H365" s="2">
        <f t="shared" si="9"/>
        <v>0.19999999999708962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7698</v>
      </c>
      <c r="D366" s="1">
        <f>'PR-RAS'!E371</f>
        <v>0</v>
      </c>
      <c r="E366" s="1">
        <v>0</v>
      </c>
      <c r="F366" s="1">
        <v>0</v>
      </c>
      <c r="G366" s="2">
        <f t="shared" si="8"/>
        <v>2809.77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9090.26</v>
      </c>
      <c r="E370" s="1">
        <v>0</v>
      </c>
      <c r="F370" s="1">
        <v>0</v>
      </c>
      <c r="G370" s="2">
        <f t="shared" si="8"/>
        <v>6708.6118800000004</v>
      </c>
      <c r="H370" s="2">
        <f t="shared" si="9"/>
        <v>0.26000000000021828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3957.9</v>
      </c>
      <c r="E371" s="1">
        <v>0</v>
      </c>
      <c r="F371" s="1">
        <v>0</v>
      </c>
      <c r="G371" s="2">
        <f t="shared" si="8"/>
        <v>2928.846</v>
      </c>
      <c r="H371" s="2">
        <f t="shared" si="9"/>
        <v>9.9999999999909051E-2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20899</v>
      </c>
      <c r="D378" s="1">
        <f>'PR-RAS'!E383</f>
        <v>30197.599999999999</v>
      </c>
      <c r="E378" s="1">
        <v>0</v>
      </c>
      <c r="F378" s="1">
        <v>0</v>
      </c>
      <c r="G378" s="2">
        <f t="shared" si="8"/>
        <v>30647.913399999998</v>
      </c>
      <c r="H378" s="2">
        <f t="shared" si="9"/>
        <v>0.40000000000145519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20899</v>
      </c>
      <c r="D379" s="1">
        <f>'PR-RAS'!E384</f>
        <v>30197.599999999999</v>
      </c>
      <c r="E379" s="1">
        <v>0</v>
      </c>
      <c r="F379" s="1">
        <v>0</v>
      </c>
      <c r="G379" s="2">
        <f t="shared" si="8"/>
        <v>30729.207599999998</v>
      </c>
      <c r="H379" s="2">
        <f t="shared" si="9"/>
        <v>0.40000000000145519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57368</v>
      </c>
      <c r="D403" s="1">
        <f>'PR-RAS'!E408</f>
        <v>171851.96</v>
      </c>
      <c r="E403" s="1">
        <v>0</v>
      </c>
      <c r="F403" s="1">
        <v>0</v>
      </c>
      <c r="G403" s="2">
        <f t="shared" si="8"/>
        <v>161230.91184000002</v>
      </c>
      <c r="H403" s="2">
        <f t="shared" si="9"/>
        <v>4.0000000008149073E-2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3747.5</v>
      </c>
      <c r="E404" s="1">
        <v>0</v>
      </c>
      <c r="F404" s="1">
        <v>0</v>
      </c>
      <c r="G404" s="2">
        <f t="shared" si="8"/>
        <v>3020.4850000000001</v>
      </c>
      <c r="H404" s="2">
        <f t="shared" si="9"/>
        <v>0.5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124185</v>
      </c>
      <c r="D405" s="1">
        <f>'PR-RAS'!E410</f>
        <v>0</v>
      </c>
      <c r="E405" s="1">
        <v>0</v>
      </c>
      <c r="F405" s="1">
        <v>0</v>
      </c>
      <c r="G405" s="2">
        <f t="shared" si="8"/>
        <v>50170.740000000005</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9693721</v>
      </c>
      <c r="D407" s="1">
        <f>'PR-RAS'!E412</f>
        <v>10692182.209999999</v>
      </c>
      <c r="E407" s="1">
        <v>0</v>
      </c>
      <c r="F407" s="1">
        <v>0</v>
      </c>
      <c r="G407" s="2">
        <f t="shared" si="8"/>
        <v>12617702.68052</v>
      </c>
      <c r="H407" s="2">
        <f t="shared" si="9"/>
        <v>0.20999999903142452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9758765</v>
      </c>
      <c r="D408" s="1">
        <f>'PR-RAS'!E413</f>
        <v>10351898.82</v>
      </c>
      <c r="E408" s="1">
        <v>0</v>
      </c>
      <c r="F408" s="1">
        <v>0</v>
      </c>
      <c r="G408" s="2">
        <f t="shared" si="8"/>
        <v>12398262.994479999</v>
      </c>
      <c r="H408" s="2">
        <f t="shared" si="9"/>
        <v>0.17999999970197678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340283.38999999873</v>
      </c>
      <c r="E409" s="1">
        <v>0</v>
      </c>
      <c r="F409" s="1">
        <v>0</v>
      </c>
      <c r="G409" s="2">
        <f t="shared" si="8"/>
        <v>277671.24623999896</v>
      </c>
      <c r="H409" s="2">
        <f t="shared" si="9"/>
        <v>0.3899999987334013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65044</v>
      </c>
      <c r="D410" s="1">
        <f>'PR-RAS'!E415</f>
        <v>0</v>
      </c>
      <c r="E410" s="1">
        <v>0</v>
      </c>
      <c r="F410" s="1">
        <v>0</v>
      </c>
      <c r="G410" s="2">
        <f t="shared" si="8"/>
        <v>26602.995999999999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68299</v>
      </c>
      <c r="D412" s="1">
        <f>'PR-RAS'!E417</f>
        <v>133342.51</v>
      </c>
      <c r="E412" s="1">
        <v>0</v>
      </c>
      <c r="F412" s="1">
        <v>0</v>
      </c>
      <c r="G412" s="2">
        <f t="shared" si="8"/>
        <v>137678.43221999999</v>
      </c>
      <c r="H412" s="2">
        <f t="shared" si="9"/>
        <v>0.48999999999068677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6684</v>
      </c>
      <c r="D413" s="1">
        <f>'PR-RAS'!E418</f>
        <v>7041.47</v>
      </c>
      <c r="E413" s="1">
        <v>0</v>
      </c>
      <c r="F413" s="1">
        <v>0</v>
      </c>
      <c r="G413" s="2">
        <f t="shared" si="8"/>
        <v>8555.9792800000014</v>
      </c>
      <c r="H413" s="2">
        <f t="shared" si="9"/>
        <v>0.47000000000025466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9693721</v>
      </c>
      <c r="D633" s="1">
        <f>'PR-RAS'!E639</f>
        <v>10692182.209999999</v>
      </c>
      <c r="E633" s="1">
        <v>0</v>
      </c>
      <c r="F633" s="1">
        <v>0</v>
      </c>
      <c r="G633" s="2">
        <f t="shared" si="10"/>
        <v>19641349.985439997</v>
      </c>
      <c r="H633" s="2">
        <f t="shared" si="11"/>
        <v>0.20999999903142452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9758765</v>
      </c>
      <c r="D634" s="1">
        <f>'PR-RAS'!E640</f>
        <v>10351898.82</v>
      </c>
      <c r="E634" s="1">
        <v>0</v>
      </c>
      <c r="F634" s="1">
        <v>0</v>
      </c>
      <c r="G634" s="2">
        <f t="shared" si="10"/>
        <v>19282802.15112</v>
      </c>
      <c r="H634" s="2">
        <f t="shared" si="11"/>
        <v>0.17999999970197678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340283.38999999873</v>
      </c>
      <c r="E635" s="1">
        <v>0</v>
      </c>
      <c r="F635" s="1">
        <v>0</v>
      </c>
      <c r="G635" s="2">
        <f t="shared" si="10"/>
        <v>431479.33851999842</v>
      </c>
      <c r="H635" s="2">
        <f t="shared" si="11"/>
        <v>0.3899999987334013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65044</v>
      </c>
      <c r="D636" s="1">
        <f>'PR-RAS'!E642</f>
        <v>0</v>
      </c>
      <c r="E636" s="1">
        <v>0</v>
      </c>
      <c r="F636" s="1">
        <v>0</v>
      </c>
      <c r="G636" s="2">
        <f t="shared" si="10"/>
        <v>41302.94</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68299</v>
      </c>
      <c r="D638" s="1">
        <f>'PR-RAS'!E644</f>
        <v>133342.51</v>
      </c>
      <c r="E638" s="1">
        <v>0</v>
      </c>
      <c r="F638" s="1">
        <v>0</v>
      </c>
      <c r="G638" s="2">
        <f t="shared" si="10"/>
        <v>213384.82074000002</v>
      </c>
      <c r="H638" s="2">
        <f t="shared" si="11"/>
        <v>0.48999999999068677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206940.87999999872</v>
      </c>
      <c r="E639" s="1">
        <v>0</v>
      </c>
      <c r="F639" s="1">
        <v>0</v>
      </c>
      <c r="G639" s="2">
        <f t="shared" si="10"/>
        <v>264056.56287999835</v>
      </c>
      <c r="H639" s="2">
        <f t="shared" si="11"/>
        <v>0.12000000127591193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133343</v>
      </c>
      <c r="D640" s="1">
        <f>'PR-RAS'!E646</f>
        <v>0</v>
      </c>
      <c r="E640" s="1">
        <v>0</v>
      </c>
      <c r="F640" s="1">
        <v>0</v>
      </c>
      <c r="G640" s="2">
        <f t="shared" si="10"/>
        <v>85206.176999999996</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640554</v>
      </c>
      <c r="D641" s="1">
        <f>'PR-RAS'!E647</f>
        <v>739872.83</v>
      </c>
      <c r="E641" s="1">
        <v>0</v>
      </c>
      <c r="F641" s="1">
        <v>0</v>
      </c>
      <c r="G641" s="2">
        <f t="shared" si="10"/>
        <v>1356991.7824000001</v>
      </c>
      <c r="H641" s="2">
        <f t="shared" si="11"/>
        <v>0.17000000004190952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253964</v>
      </c>
      <c r="D642" s="1">
        <f>'PR-RAS'!E649</f>
        <v>47400.34</v>
      </c>
      <c r="E642" s="1">
        <v>0</v>
      </c>
      <c r="F642" s="1">
        <v>0</v>
      </c>
      <c r="G642" s="2">
        <f t="shared" si="10"/>
        <v>223558.15987999999</v>
      </c>
      <c r="H642" s="2">
        <f t="shared" si="11"/>
        <v>0.33999999999650754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9691750</v>
      </c>
      <c r="D643" s="1">
        <f>'PR-RAS'!E650</f>
        <v>10725713.58</v>
      </c>
      <c r="E643" s="1">
        <v>0</v>
      </c>
      <c r="F643" s="1">
        <v>0</v>
      </c>
      <c r="G643" s="2">
        <f t="shared" si="10"/>
        <v>19993919.736719999</v>
      </c>
      <c r="H643" s="2">
        <f t="shared" si="11"/>
        <v>0.41999999992549419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9898314</v>
      </c>
      <c r="D644" s="1">
        <f>'PR-RAS'!E651</f>
        <v>10395708.4</v>
      </c>
      <c r="E644" s="1">
        <v>0</v>
      </c>
      <c r="F644" s="1">
        <v>0</v>
      </c>
      <c r="G644" s="2">
        <f t="shared" si="10"/>
        <v>19733496.904400002</v>
      </c>
      <c r="H644" s="2">
        <f t="shared" si="11"/>
        <v>0.40000000037252903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47400</v>
      </c>
      <c r="D645" s="1">
        <f>'PR-RAS'!E652</f>
        <v>377405.51999999955</v>
      </c>
      <c r="E645" s="1">
        <v>0</v>
      </c>
      <c r="F645" s="1">
        <v>0</v>
      </c>
      <c r="G645" s="2">
        <f t="shared" si="10"/>
        <v>516623.90975999943</v>
      </c>
      <c r="H645" s="2">
        <f t="shared" si="11"/>
        <v>0.48000000044703484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63</v>
      </c>
      <c r="D647" s="1">
        <f>'PR-RAS'!E654</f>
        <v>62</v>
      </c>
      <c r="E647" s="1">
        <v>0</v>
      </c>
      <c r="F647" s="1">
        <v>0</v>
      </c>
      <c r="G647" s="2">
        <f t="shared" si="10"/>
        <v>120.80200000000001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62</v>
      </c>
      <c r="D649" s="1">
        <f>'PR-RAS'!E656</f>
        <v>60</v>
      </c>
      <c r="E649" s="1">
        <v>0</v>
      </c>
      <c r="F649" s="1">
        <v>0</v>
      </c>
      <c r="G649" s="2">
        <f t="shared" si="10"/>
        <v>117.93600000000001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8282187</v>
      </c>
      <c r="D668" s="1">
        <f>'PR-RAS'!E675</f>
        <v>8829713.8200000003</v>
      </c>
      <c r="E668" s="1">
        <v>0</v>
      </c>
      <c r="F668" s="1">
        <v>0</v>
      </c>
      <c r="G668" s="2">
        <f t="shared" si="10"/>
        <v>17303056.964880001</v>
      </c>
      <c r="H668" s="2">
        <f t="shared" si="11"/>
        <v>0.17999999970197678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5000</v>
      </c>
      <c r="E670" s="1">
        <v>0</v>
      </c>
      <c r="F670" s="1">
        <v>0</v>
      </c>
      <c r="G670" s="2">
        <f t="shared" si="10"/>
        <v>6690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5000</v>
      </c>
      <c r="D671" s="1">
        <f>'PR-RAS'!E678</f>
        <v>0</v>
      </c>
      <c r="E671" s="1">
        <v>0</v>
      </c>
      <c r="F671" s="1">
        <v>0</v>
      </c>
      <c r="G671" s="2">
        <f t="shared" si="10"/>
        <v>3350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14608.57</v>
      </c>
      <c r="E703" s="1">
        <v>0</v>
      </c>
      <c r="F703" s="1">
        <v>0</v>
      </c>
      <c r="G703" s="2">
        <f t="shared" si="10"/>
        <v>20510.432279999997</v>
      </c>
      <c r="H703" s="2">
        <f t="shared" si="11"/>
        <v>0.43000000000029104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32000</v>
      </c>
      <c r="D709" s="1">
        <f>'PR-RAS'!E716</f>
        <v>32000</v>
      </c>
      <c r="E709" s="1">
        <v>0</v>
      </c>
      <c r="F709" s="1">
        <v>0</v>
      </c>
      <c r="G709" s="2">
        <f t="shared" si="10"/>
        <v>67968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18663</v>
      </c>
      <c r="D710" s="1">
        <f>'PR-RAS'!E717</f>
        <v>32500</v>
      </c>
      <c r="E710" s="1">
        <v>0</v>
      </c>
      <c r="F710" s="1">
        <v>0</v>
      </c>
      <c r="G710" s="2">
        <f t="shared" si="10"/>
        <v>59317.066999999995</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163153</v>
      </c>
      <c r="D711" s="1">
        <f>'PR-RAS'!E718</f>
        <v>167170.9</v>
      </c>
      <c r="E711" s="1">
        <v>0</v>
      </c>
      <c r="F711" s="1">
        <v>0</v>
      </c>
      <c r="G711" s="2">
        <f t="shared" si="10"/>
        <v>353221.30799999996</v>
      </c>
      <c r="H711" s="2">
        <f t="shared" si="11"/>
        <v>0.10000000000582077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15705</v>
      </c>
      <c r="D713" s="1">
        <f>'PR-RAS'!E720</f>
        <v>9500</v>
      </c>
      <c r="E713" s="1">
        <v>0</v>
      </c>
      <c r="F713" s="1">
        <v>0</v>
      </c>
      <c r="G713" s="2">
        <f t="shared" si="10"/>
        <v>24709.96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4814</v>
      </c>
      <c r="D715" s="1">
        <f>'PR-RAS'!E722</f>
        <v>9149.83</v>
      </c>
      <c r="E715" s="1">
        <v>0</v>
      </c>
      <c r="F715" s="1">
        <v>0</v>
      </c>
      <c r="G715" s="2">
        <f t="shared" si="10"/>
        <v>16503.15324</v>
      </c>
      <c r="H715" s="2">
        <f t="shared" si="11"/>
        <v>0.17000000000007276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8727</v>
      </c>
      <c r="D718" s="1">
        <f>'PR-RAS'!E725</f>
        <v>45963.79</v>
      </c>
      <c r="E718" s="1">
        <v>0</v>
      </c>
      <c r="F718" s="1">
        <v>0</v>
      </c>
      <c r="G718" s="2">
        <f t="shared" si="10"/>
        <v>72169.333859999999</v>
      </c>
      <c r="H718" s="2">
        <f t="shared" si="11"/>
        <v>0.20999999999912689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2170</v>
      </c>
      <c r="D719" s="1">
        <f>'PR-RAS'!E726</f>
        <v>0</v>
      </c>
      <c r="E719" s="1">
        <v>0</v>
      </c>
      <c r="F719" s="1">
        <v>0</v>
      </c>
      <c r="G719" s="2">
        <f t="shared" si="10"/>
        <v>1558.06</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6000</v>
      </c>
      <c r="E816" s="1">
        <v>0</v>
      </c>
      <c r="F816" s="1">
        <v>0</v>
      </c>
      <c r="G816" s="2">
        <f t="shared" si="18"/>
        <v>9780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11647720</v>
      </c>
      <c r="D984" s="6">
        <f>BILANCA!E6</f>
        <v>11886243.599999998</v>
      </c>
      <c r="E984" s="6">
        <v>0</v>
      </c>
      <c r="F984" s="6">
        <v>0</v>
      </c>
      <c r="G984" s="7">
        <f t="shared" ref="G984:G1241" si="22">B984/1000*C984+B984/500*D984</f>
        <v>35420.207199999997</v>
      </c>
      <c r="H984" s="7">
        <f t="shared" si="19"/>
        <v>0.40000000223517418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10865438</v>
      </c>
      <c r="D985" s="1">
        <f>BILANCA!E7</f>
        <v>10619649.339999998</v>
      </c>
      <c r="E985" s="1">
        <v>0</v>
      </c>
      <c r="F985" s="1">
        <v>0</v>
      </c>
      <c r="G985" s="2">
        <f t="shared" si="22"/>
        <v>64209.473359999989</v>
      </c>
      <c r="H985" s="2">
        <f t="shared" si="19"/>
        <v>0.33999999798834324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656592</v>
      </c>
      <c r="D986" s="1">
        <f>BILANCA!E8</f>
        <v>656592</v>
      </c>
      <c r="E986" s="1">
        <v>0</v>
      </c>
      <c r="F986" s="1">
        <v>0</v>
      </c>
      <c r="G986" s="2">
        <f t="shared" si="22"/>
        <v>5909.3280000000004</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656592</v>
      </c>
      <c r="D987" s="1">
        <f>BILANCA!E9</f>
        <v>656592</v>
      </c>
      <c r="E987" s="1">
        <v>0</v>
      </c>
      <c r="F987" s="1">
        <v>0</v>
      </c>
      <c r="G987" s="2">
        <f t="shared" si="22"/>
        <v>7879.1039999999994</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10208846</v>
      </c>
      <c r="D990" s="1">
        <f>BILANCA!E12</f>
        <v>9963057.339999998</v>
      </c>
      <c r="E990" s="1">
        <v>0</v>
      </c>
      <c r="F990" s="1">
        <v>0</v>
      </c>
      <c r="G990" s="2">
        <f t="shared" si="22"/>
        <v>210944.72475999995</v>
      </c>
      <c r="H990" s="2">
        <f t="shared" si="19"/>
        <v>0.33999999798834324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8763806</v>
      </c>
      <c r="D991" s="1">
        <f>BILANCA!E13</f>
        <v>8654258.3599999994</v>
      </c>
      <c r="E991" s="1">
        <v>0</v>
      </c>
      <c r="F991" s="1">
        <v>0</v>
      </c>
      <c r="G991" s="2">
        <f t="shared" si="22"/>
        <v>208578.58176</v>
      </c>
      <c r="H991" s="2">
        <f t="shared" si="19"/>
        <v>0.35999999940395355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8874740</v>
      </c>
      <c r="D993" s="1">
        <f>BILANCA!E15</f>
        <v>8763805.9299999997</v>
      </c>
      <c r="E993" s="1">
        <v>0</v>
      </c>
      <c r="F993" s="1">
        <v>0</v>
      </c>
      <c r="G993" s="2">
        <f t="shared" si="22"/>
        <v>264023.51860000001</v>
      </c>
      <c r="H993" s="2">
        <f t="shared" si="19"/>
        <v>7.0000000298023224E-2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110934</v>
      </c>
      <c r="D996" s="1">
        <f>BILANCA!E18</f>
        <v>109547.57</v>
      </c>
      <c r="E996" s="1">
        <v>0</v>
      </c>
      <c r="F996" s="1">
        <v>0</v>
      </c>
      <c r="G996" s="2">
        <f t="shared" si="22"/>
        <v>4290.3788199999999</v>
      </c>
      <c r="H996" s="2">
        <f t="shared" si="19"/>
        <v>0.42999999999301508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1086832</v>
      </c>
      <c r="D997" s="1">
        <f>BILANCA!E19</f>
        <v>992492.61999999988</v>
      </c>
      <c r="E997" s="1">
        <v>0</v>
      </c>
      <c r="F997" s="1">
        <v>0</v>
      </c>
      <c r="G997" s="2">
        <f t="shared" si="22"/>
        <v>43005.441359999997</v>
      </c>
      <c r="H997" s="2">
        <f t="shared" si="19"/>
        <v>0.38000000012107193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845036</v>
      </c>
      <c r="D998" s="1">
        <f>BILANCA!E20</f>
        <v>803709.63</v>
      </c>
      <c r="E998" s="1">
        <v>0</v>
      </c>
      <c r="F998" s="1">
        <v>0</v>
      </c>
      <c r="G998" s="2">
        <f t="shared" si="22"/>
        <v>36786.8289</v>
      </c>
      <c r="H998" s="2">
        <f t="shared" si="19"/>
        <v>0.36999999999534339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13696</v>
      </c>
      <c r="D999" s="1">
        <f>BILANCA!E21</f>
        <v>12496.22</v>
      </c>
      <c r="E999" s="1">
        <v>0</v>
      </c>
      <c r="F999" s="1">
        <v>0</v>
      </c>
      <c r="G999" s="2">
        <f t="shared" si="22"/>
        <v>619.01504</v>
      </c>
      <c r="H999" s="2">
        <f t="shared" si="19"/>
        <v>0.21999999999934516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335564</v>
      </c>
      <c r="D1003" s="1">
        <f>BILANCA!E25</f>
        <v>344654.24</v>
      </c>
      <c r="E1003" s="1">
        <v>0</v>
      </c>
      <c r="F1003" s="1">
        <v>0</v>
      </c>
      <c r="G1003" s="2">
        <f t="shared" si="22"/>
        <v>20497.4496</v>
      </c>
      <c r="H1003" s="2">
        <f t="shared" si="19"/>
        <v>0.23999999999068677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68110</v>
      </c>
      <c r="D1004" s="1">
        <f>BILANCA!E26</f>
        <v>72068</v>
      </c>
      <c r="E1004" s="1">
        <v>0</v>
      </c>
      <c r="F1004" s="1">
        <v>0</v>
      </c>
      <c r="G1004" s="2">
        <f t="shared" si="22"/>
        <v>4457.1660000000002</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175574</v>
      </c>
      <c r="D1006" s="1">
        <f>BILANCA!E28</f>
        <v>240435.47</v>
      </c>
      <c r="E1006" s="1">
        <v>0</v>
      </c>
      <c r="F1006" s="1">
        <v>0</v>
      </c>
      <c r="G1006" s="2">
        <f t="shared" si="22"/>
        <v>15098.233619999999</v>
      </c>
      <c r="H1006" s="2">
        <f t="shared" si="19"/>
        <v>0.47000000000116415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358208</v>
      </c>
      <c r="D1013" s="1">
        <f>BILANCA!E35</f>
        <v>316306.36</v>
      </c>
      <c r="E1013" s="1">
        <v>0</v>
      </c>
      <c r="F1013" s="1">
        <v>0</v>
      </c>
      <c r="G1013" s="2">
        <f t="shared" si="22"/>
        <v>29724.621599999999</v>
      </c>
      <c r="H1013" s="2">
        <f t="shared" si="19"/>
        <v>0.35999999998603016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442535</v>
      </c>
      <c r="D1014" s="1">
        <f>BILANCA!E36</f>
        <v>555167.1</v>
      </c>
      <c r="E1014" s="1">
        <v>0</v>
      </c>
      <c r="F1014" s="1">
        <v>0</v>
      </c>
      <c r="G1014" s="2">
        <f t="shared" si="22"/>
        <v>48138.945199999995</v>
      </c>
      <c r="H1014" s="2">
        <f t="shared" si="19"/>
        <v>9.9999999976716936E-2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84327</v>
      </c>
      <c r="D1018" s="1">
        <f>BILANCA!E40</f>
        <v>238860.74</v>
      </c>
      <c r="E1018" s="1">
        <v>0</v>
      </c>
      <c r="F1018" s="1">
        <v>0</v>
      </c>
      <c r="G1018" s="2">
        <f t="shared" si="22"/>
        <v>19671.696800000002</v>
      </c>
      <c r="H1018" s="2">
        <f t="shared" si="19"/>
        <v>0.26000000000931323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4894</v>
      </c>
      <c r="D1032" s="1">
        <f>BILANCA!E54</f>
        <v>6979.02</v>
      </c>
      <c r="E1032" s="1">
        <v>0</v>
      </c>
      <c r="F1032" s="1">
        <v>0</v>
      </c>
      <c r="G1032" s="2">
        <f t="shared" si="22"/>
        <v>923.7499600000001</v>
      </c>
      <c r="H1032" s="2">
        <f t="shared" si="19"/>
        <v>2.0000000000436557E-2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4894</v>
      </c>
      <c r="D1033" s="1">
        <f>BILANCA!E55</f>
        <v>6979.02</v>
      </c>
      <c r="E1033" s="1">
        <v>0</v>
      </c>
      <c r="F1033" s="1">
        <v>0</v>
      </c>
      <c r="G1033" s="2">
        <f t="shared" si="22"/>
        <v>942.60200000000009</v>
      </c>
      <c r="H1033" s="2">
        <f t="shared" si="19"/>
        <v>2.0000000000436557E-2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782282</v>
      </c>
      <c r="D1046" s="1">
        <f>BILANCA!E68</f>
        <v>1266594.2599999998</v>
      </c>
      <c r="E1046" s="1">
        <v>0</v>
      </c>
      <c r="F1046" s="1">
        <v>0</v>
      </c>
      <c r="G1046" s="2">
        <f t="shared" si="22"/>
        <v>208874.64275999999</v>
      </c>
      <c r="H1046" s="2">
        <f t="shared" si="19"/>
        <v>0.25999999977648258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47400</v>
      </c>
      <c r="D1047" s="1">
        <f>BILANCA!E69</f>
        <v>377405.51999999996</v>
      </c>
      <c r="E1047" s="1">
        <v>0</v>
      </c>
      <c r="F1047" s="1">
        <v>0</v>
      </c>
      <c r="G1047" s="2">
        <f t="shared" si="22"/>
        <v>51341.506559999994</v>
      </c>
      <c r="H1047" s="2">
        <f t="shared" si="19"/>
        <v>0.48000000003958121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47317</v>
      </c>
      <c r="D1048" s="1">
        <f>BILANCA!E70</f>
        <v>377345.22</v>
      </c>
      <c r="E1048" s="1">
        <v>0</v>
      </c>
      <c r="F1048" s="1">
        <v>0</v>
      </c>
      <c r="G1048" s="2">
        <f t="shared" si="22"/>
        <v>52130.4836</v>
      </c>
      <c r="H1048" s="2">
        <f t="shared" si="19"/>
        <v>0.21999999997206032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47317</v>
      </c>
      <c r="D1050" s="1">
        <f>BILANCA!E72</f>
        <v>377345.22</v>
      </c>
      <c r="E1050" s="1">
        <v>0</v>
      </c>
      <c r="F1050" s="1">
        <v>0</v>
      </c>
      <c r="G1050" s="2">
        <f t="shared" si="22"/>
        <v>53734.498480000002</v>
      </c>
      <c r="H1050" s="2">
        <f t="shared" si="19"/>
        <v>0.21999999997206032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83</v>
      </c>
      <c r="D1054" s="1">
        <f>BILANCA!E76</f>
        <v>60.3</v>
      </c>
      <c r="E1054" s="1">
        <v>0</v>
      </c>
      <c r="F1054" s="1">
        <v>0</v>
      </c>
      <c r="G1054" s="2">
        <f t="shared" si="22"/>
        <v>14.455599999999997</v>
      </c>
      <c r="H1054" s="2">
        <f t="shared" si="19"/>
        <v>0.29999999999999716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87644</v>
      </c>
      <c r="D1056" s="1">
        <f>BILANCA!E78</f>
        <v>142274.44</v>
      </c>
      <c r="E1056" s="1">
        <v>0</v>
      </c>
      <c r="F1056" s="1">
        <v>0</v>
      </c>
      <c r="G1056" s="2">
        <f t="shared" si="22"/>
        <v>27170.080239999999</v>
      </c>
      <c r="H1056" s="2">
        <f t="shared" si="19"/>
        <v>0.44000000000232831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87644</v>
      </c>
      <c r="D1064" s="1">
        <f>BILANCA!E86</f>
        <v>142274.44</v>
      </c>
      <c r="E1064" s="1">
        <v>0</v>
      </c>
      <c r="F1064" s="1">
        <v>0</v>
      </c>
      <c r="G1064" s="2">
        <f t="shared" si="22"/>
        <v>30147.623280000003</v>
      </c>
      <c r="H1064" s="2">
        <f t="shared" si="19"/>
        <v>0.44000000000232831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6684</v>
      </c>
      <c r="D1124" s="1">
        <f>BILANCA!E146</f>
        <v>7041.47</v>
      </c>
      <c r="E1124" s="1">
        <v>0</v>
      </c>
      <c r="F1124" s="1">
        <v>0</v>
      </c>
      <c r="G1124" s="2">
        <f t="shared" si="22"/>
        <v>2928.1385399999999</v>
      </c>
      <c r="H1124" s="2">
        <f t="shared" si="23"/>
        <v>0.47000000000025466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6684</v>
      </c>
      <c r="D1138" s="1">
        <f>BILANCA!E160</f>
        <v>7041.47</v>
      </c>
      <c r="E1138" s="1">
        <v>0</v>
      </c>
      <c r="F1138" s="1">
        <v>0</v>
      </c>
      <c r="G1138" s="2">
        <f t="shared" si="22"/>
        <v>3218.8757000000001</v>
      </c>
      <c r="H1138" s="2">
        <f t="shared" si="23"/>
        <v>0.47000000000025466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640554</v>
      </c>
      <c r="D1148" s="1">
        <f>BILANCA!E170</f>
        <v>739872.83</v>
      </c>
      <c r="E1148" s="1">
        <v>0</v>
      </c>
      <c r="F1148" s="1">
        <v>0</v>
      </c>
      <c r="G1148" s="2">
        <f t="shared" si="22"/>
        <v>349849.44390000001</v>
      </c>
      <c r="H1148" s="2">
        <f t="shared" si="23"/>
        <v>0.17000000004190952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640554</v>
      </c>
      <c r="D1151" s="1">
        <f>BILANCA!E173</f>
        <v>739872.83</v>
      </c>
      <c r="E1151" s="1">
        <v>0</v>
      </c>
      <c r="F1151" s="1">
        <v>0</v>
      </c>
      <c r="G1151" s="2">
        <f t="shared" si="22"/>
        <v>356210.34288000001</v>
      </c>
      <c r="H1151" s="2">
        <f t="shared" si="23"/>
        <v>0.17000000004190952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11647720</v>
      </c>
      <c r="D1152" s="1">
        <f>BILANCA!E175</f>
        <v>11886243.600000001</v>
      </c>
      <c r="E1152" s="1">
        <v>0</v>
      </c>
      <c r="F1152" s="1">
        <v>0</v>
      </c>
      <c r="G1152" s="2">
        <f t="shared" si="22"/>
        <v>5986015.0168000013</v>
      </c>
      <c r="H1152" s="2">
        <f t="shared" si="23"/>
        <v>0.39999999850988388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908941</v>
      </c>
      <c r="D1153" s="1">
        <f>BILANCA!E176</f>
        <v>1052611.9100000001</v>
      </c>
      <c r="E1153" s="1">
        <v>0</v>
      </c>
      <c r="F1153" s="1">
        <v>0</v>
      </c>
      <c r="G1153" s="2">
        <f t="shared" si="22"/>
        <v>512408.01940000011</v>
      </c>
      <c r="H1153" s="2">
        <f t="shared" si="23"/>
        <v>8.9999999850988388E-2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908941</v>
      </c>
      <c r="D1154" s="1">
        <f>BILANCA!E177</f>
        <v>937407</v>
      </c>
      <c r="E1154" s="1">
        <v>0</v>
      </c>
      <c r="F1154" s="1">
        <v>0</v>
      </c>
      <c r="G1154" s="2">
        <f t="shared" si="22"/>
        <v>476022.10500000004</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640554</v>
      </c>
      <c r="D1155" s="1">
        <f>BILANCA!E178</f>
        <v>725447.58</v>
      </c>
      <c r="E1155" s="1">
        <v>0</v>
      </c>
      <c r="F1155" s="1">
        <v>0</v>
      </c>
      <c r="G1155" s="2">
        <f t="shared" si="22"/>
        <v>359729.25551999995</v>
      </c>
      <c r="H1155" s="2">
        <f t="shared" si="23"/>
        <v>0.42000000004190952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178164</v>
      </c>
      <c r="D1156" s="1">
        <f>BILANCA!E179</f>
        <v>68286.27</v>
      </c>
      <c r="E1156" s="1">
        <v>0</v>
      </c>
      <c r="F1156" s="1">
        <v>0</v>
      </c>
      <c r="G1156" s="2">
        <f t="shared" si="22"/>
        <v>54449.421419999999</v>
      </c>
      <c r="H1156" s="2">
        <f t="shared" si="23"/>
        <v>0.27000000000407454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90223</v>
      </c>
      <c r="D1165" s="1">
        <f>BILANCA!E188</f>
        <v>143673.15</v>
      </c>
      <c r="E1165" s="1">
        <v>0</v>
      </c>
      <c r="F1165" s="1">
        <v>0</v>
      </c>
      <c r="G1165" s="2">
        <f t="shared" si="22"/>
        <v>68717.612599999993</v>
      </c>
      <c r="H1165" s="2">
        <f t="shared" si="23"/>
        <v>0.14999999999417923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75204.91</v>
      </c>
      <c r="E1166" s="1">
        <v>0</v>
      </c>
      <c r="F1166" s="1">
        <v>0</v>
      </c>
      <c r="G1166" s="2">
        <f t="shared" si="22"/>
        <v>27524.997060000002</v>
      </c>
      <c r="H1166" s="2">
        <f t="shared" si="23"/>
        <v>8.999999999650754E-2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40000</v>
      </c>
      <c r="E1211" s="1">
        <v>0</v>
      </c>
      <c r="F1211" s="1">
        <v>0</v>
      </c>
      <c r="G1211" s="2">
        <f t="shared" si="22"/>
        <v>18240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40000</v>
      </c>
      <c r="E1212" s="1">
        <v>0</v>
      </c>
      <c r="F1212" s="1">
        <v>0</v>
      </c>
      <c r="G1212" s="2">
        <f t="shared" si="22"/>
        <v>18320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10738779</v>
      </c>
      <c r="D1214" s="1">
        <f>BILANCA!E237</f>
        <v>10833631.690000001</v>
      </c>
      <c r="E1214" s="1">
        <v>0</v>
      </c>
      <c r="F1214" s="1">
        <v>0</v>
      </c>
      <c r="G1214" s="2">
        <f t="shared" si="22"/>
        <v>7485795.7897800012</v>
      </c>
      <c r="H1214" s="2">
        <f t="shared" si="23"/>
        <v>0.30999999865889549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10865438</v>
      </c>
      <c r="D1215" s="1">
        <f>BILANCA!E238</f>
        <v>10619649.34</v>
      </c>
      <c r="E1215" s="1">
        <v>0</v>
      </c>
      <c r="F1215" s="1">
        <v>0</v>
      </c>
      <c r="G1215" s="2">
        <f t="shared" si="22"/>
        <v>7448298.9097600002</v>
      </c>
      <c r="H1215" s="2">
        <f t="shared" si="23"/>
        <v>0.33999999985098839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10865438</v>
      </c>
      <c r="D1216" s="1">
        <f>BILANCA!E239</f>
        <v>10619649.34</v>
      </c>
      <c r="E1216" s="1">
        <v>0</v>
      </c>
      <c r="F1216" s="1">
        <v>0</v>
      </c>
      <c r="G1216" s="2">
        <f t="shared" si="22"/>
        <v>7480403.6464399993</v>
      </c>
      <c r="H1216" s="2">
        <f t="shared" si="23"/>
        <v>0.33999999985098839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10220236</v>
      </c>
      <c r="D1217" s="1">
        <f>BILANCA!E240</f>
        <v>9906777.0999999996</v>
      </c>
      <c r="E1217" s="1">
        <v>0</v>
      </c>
      <c r="F1217" s="1">
        <v>0</v>
      </c>
      <c r="G1217" s="2">
        <f t="shared" si="22"/>
        <v>7027906.9068</v>
      </c>
      <c r="H1217" s="2">
        <f t="shared" si="23"/>
        <v>9.999999962747097E-2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645202</v>
      </c>
      <c r="D1218" s="1">
        <f>BILANCA!E241</f>
        <v>712872.24</v>
      </c>
      <c r="E1218" s="1">
        <v>0</v>
      </c>
      <c r="F1218" s="1">
        <v>0</v>
      </c>
      <c r="G1218" s="2">
        <f t="shared" si="22"/>
        <v>486672.42279999994</v>
      </c>
      <c r="H1218" s="2">
        <f t="shared" si="23"/>
        <v>0.23999999999068677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-133343</v>
      </c>
      <c r="D1222" s="1">
        <f>BILANCA!E245</f>
        <v>206940.88</v>
      </c>
      <c r="E1222" s="1">
        <v>0</v>
      </c>
      <c r="F1222" s="1">
        <v>0</v>
      </c>
      <c r="G1222" s="2">
        <f t="shared" si="22"/>
        <v>67048.763640000005</v>
      </c>
      <c r="H1222" s="2">
        <f t="shared" si="23"/>
        <v>0.11999999999534339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28850</v>
      </c>
      <c r="D1223" s="1">
        <f>BILANCA!E246</f>
        <v>348948.64</v>
      </c>
      <c r="E1223" s="1">
        <v>0</v>
      </c>
      <c r="F1223" s="1">
        <v>0</v>
      </c>
      <c r="G1223" s="2">
        <f t="shared" si="22"/>
        <v>174419.34719999999</v>
      </c>
      <c r="H1223" s="2">
        <f t="shared" si="23"/>
        <v>0.35999999998603016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28850</v>
      </c>
      <c r="D1224" s="1">
        <f>BILANCA!E247</f>
        <v>348948.64</v>
      </c>
      <c r="E1224" s="1">
        <v>0</v>
      </c>
      <c r="F1224" s="1">
        <v>0</v>
      </c>
      <c r="G1224" s="2">
        <f t="shared" si="22"/>
        <v>175146.09448</v>
      </c>
      <c r="H1224" s="2">
        <f t="shared" si="23"/>
        <v>0.35999999998603016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162193</v>
      </c>
      <c r="D1227" s="1">
        <f>BILANCA!E250</f>
        <v>142007.76</v>
      </c>
      <c r="E1227" s="1">
        <v>0</v>
      </c>
      <c r="F1227" s="1">
        <v>0</v>
      </c>
      <c r="G1227" s="2">
        <f t="shared" si="22"/>
        <v>108874.87888</v>
      </c>
      <c r="H1227" s="2">
        <f t="shared" si="23"/>
        <v>0.23999999999068677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162193</v>
      </c>
      <c r="D1229" s="1">
        <f>BILANCA!E252</f>
        <v>142007.76</v>
      </c>
      <c r="E1229" s="1">
        <v>0</v>
      </c>
      <c r="F1229" s="1">
        <v>0</v>
      </c>
      <c r="G1229" s="2">
        <f t="shared" si="22"/>
        <v>109767.29592</v>
      </c>
      <c r="H1229" s="2">
        <f t="shared" si="23"/>
        <v>0.23999999999068677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6684</v>
      </c>
      <c r="D1232" s="1">
        <f>BILANCA!E255</f>
        <v>7041.47</v>
      </c>
      <c r="E1232" s="1">
        <v>0</v>
      </c>
      <c r="F1232" s="1">
        <v>0</v>
      </c>
      <c r="G1232" s="2">
        <f t="shared" si="22"/>
        <v>5170.9680600000002</v>
      </c>
      <c r="H1232" s="2">
        <f t="shared" si="23"/>
        <v>0.47000000000025466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1295817</v>
      </c>
      <c r="D1236" s="1">
        <f>BILANCA!E259</f>
        <v>1092083.49</v>
      </c>
      <c r="E1236" s="1">
        <v>0</v>
      </c>
      <c r="F1236" s="1">
        <v>0</v>
      </c>
      <c r="G1236" s="2">
        <f t="shared" si="22"/>
        <v>880435.94694000005</v>
      </c>
      <c r="H1236" s="2">
        <f t="shared" si="23"/>
        <v>0.48999999999068677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1295817</v>
      </c>
      <c r="D1237" s="1">
        <f>BILANCA!E260</f>
        <v>1092083.49</v>
      </c>
      <c r="E1237" s="1">
        <v>0</v>
      </c>
      <c r="F1237" s="1">
        <v>0</v>
      </c>
      <c r="G1237" s="2">
        <f t="shared" si="22"/>
        <v>883915.93091999996</v>
      </c>
      <c r="H1237" s="2">
        <f t="shared" si="23"/>
        <v>0.48999999999068677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6684</v>
      </c>
      <c r="D1241" s="1">
        <f>BILANCA!E265</f>
        <v>7041.47</v>
      </c>
      <c r="E1241" s="1">
        <v>0</v>
      </c>
      <c r="F1241" s="1">
        <v>0</v>
      </c>
      <c r="G1241" s="2">
        <f t="shared" si="22"/>
        <v>5357.8705200000004</v>
      </c>
      <c r="H1241" s="2">
        <f t="shared" si="23"/>
        <v>0.47000000000025466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87644</v>
      </c>
      <c r="D1244" s="1">
        <f>BILANCA!E268</f>
        <v>142274.44</v>
      </c>
      <c r="E1244" s="1">
        <v>0</v>
      </c>
      <c r="F1244" s="1">
        <v>0</v>
      </c>
      <c r="G1244" s="2">
        <f t="shared" si="24"/>
        <v>97142.341680000012</v>
      </c>
      <c r="H1244" s="2">
        <f t="shared" si="23"/>
        <v>0.44000000000232831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178164</v>
      </c>
      <c r="D1263" s="1">
        <f>BILANCA!E287</f>
        <v>53861.02</v>
      </c>
      <c r="E1263" s="1">
        <v>0</v>
      </c>
      <c r="F1263" s="1">
        <v>0</v>
      </c>
      <c r="G1263" s="2">
        <f t="shared" si="24"/>
        <v>80048.09120000001</v>
      </c>
      <c r="H1263" s="2">
        <f t="shared" si="23"/>
        <v>1.9999999996798579E-2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730777</v>
      </c>
      <c r="D1264" s="1">
        <f>BILANCA!E288</f>
        <v>883545.98</v>
      </c>
      <c r="E1264" s="1">
        <v>0</v>
      </c>
      <c r="F1264" s="1">
        <v>0</v>
      </c>
      <c r="G1264" s="2">
        <f t="shared" si="24"/>
        <v>701901.17776000011</v>
      </c>
      <c r="H1264" s="2">
        <f t="shared" si="23"/>
        <v>2.0000000018626451E-2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75204.91</v>
      </c>
      <c r="E1265" s="1">
        <v>0</v>
      </c>
      <c r="F1265" s="1">
        <v>0</v>
      </c>
      <c r="G1265" s="2">
        <f t="shared" si="24"/>
        <v>42415.569239999997</v>
      </c>
      <c r="H1265" s="2">
        <f t="shared" si="23"/>
        <v>8.999999999650754E-2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90223</v>
      </c>
      <c r="D1278" s="1">
        <f>BILANCA!E302</f>
        <v>143673.15</v>
      </c>
      <c r="E1278" s="1">
        <v>0</v>
      </c>
      <c r="F1278" s="1">
        <v>0</v>
      </c>
      <c r="G1278" s="2">
        <f t="shared" si="24"/>
        <v>111382.94349999999</v>
      </c>
      <c r="H1278" s="2">
        <f t="shared" si="23"/>
        <v>0.14999999999417923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9758765</v>
      </c>
      <c r="D1408" s="1">
        <f>'RAS-funkcijski'!E114</f>
        <v>10351898.82</v>
      </c>
      <c r="E1408" s="1">
        <v>0</v>
      </c>
      <c r="F1408" s="1">
        <v>0</v>
      </c>
      <c r="G1408" s="2">
        <f t="shared" si="24"/>
        <v>3350881.8903999999</v>
      </c>
      <c r="H1408" s="2">
        <f t="shared" si="27"/>
        <v>0.17999999970197678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9758765</v>
      </c>
      <c r="D1412" s="1">
        <f>'RAS-funkcijski'!E118</f>
        <v>10351898.82</v>
      </c>
      <c r="E1412" s="1">
        <v>0</v>
      </c>
      <c r="F1412" s="1">
        <v>0</v>
      </c>
      <c r="G1412" s="2">
        <f t="shared" si="24"/>
        <v>3472732.14096</v>
      </c>
      <c r="H1412" s="2">
        <f t="shared" si="27"/>
        <v>0.17999999970197678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9758765</v>
      </c>
      <c r="D1414" s="1">
        <f>'RAS-funkcijski'!E120</f>
        <v>10351898.82</v>
      </c>
      <c r="E1414" s="1">
        <v>0</v>
      </c>
      <c r="F1414" s="1">
        <v>0</v>
      </c>
      <c r="G1414" s="2">
        <f t="shared" si="24"/>
        <v>3533657.2662399998</v>
      </c>
      <c r="H1414" s="2">
        <f t="shared" si="27"/>
        <v>0.17999999970197678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9758765</v>
      </c>
      <c r="D1435" s="13">
        <f>'RAS-funkcijski'!E141</f>
        <v>10351898.82</v>
      </c>
      <c r="E1435" s="13">
        <v>0</v>
      </c>
      <c r="F1435" s="13">
        <v>0</v>
      </c>
      <c r="G1435" s="14">
        <f t="shared" si="24"/>
        <v>4173371.0816800003</v>
      </c>
      <c r="H1435" s="14">
        <f t="shared" si="27"/>
        <v>0.17999999970197678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171203.29</v>
      </c>
      <c r="D1436" s="6">
        <f>'P-VRIO'!E5</f>
        <v>4983.0200000000004</v>
      </c>
      <c r="E1436" s="6">
        <v>0</v>
      </c>
      <c r="F1436" s="6">
        <v>0</v>
      </c>
      <c r="G1436" s="7">
        <f t="shared" si="24"/>
        <v>181.16933</v>
      </c>
      <c r="H1436" s="7">
        <f t="shared" si="27"/>
        <v>0.31000000000858563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4983.0200000000004</v>
      </c>
      <c r="E1437" s="1">
        <v>0</v>
      </c>
      <c r="F1437" s="1">
        <v>0</v>
      </c>
      <c r="G1437" s="2">
        <f t="shared" si="24"/>
        <v>19.932080000000003</v>
      </c>
      <c r="H1437" s="2">
        <f t="shared" si="27"/>
        <v>2.0000000000436557E-2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4983.0200000000004</v>
      </c>
      <c r="E1438" s="1">
        <v>0</v>
      </c>
      <c r="F1438" s="1">
        <v>0</v>
      </c>
      <c r="G1438" s="2">
        <f t="shared" si="24"/>
        <v>29.898120000000002</v>
      </c>
      <c r="H1438" s="2">
        <f t="shared" si="27"/>
        <v>2.0000000000436557E-2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4983.0200000000004</v>
      </c>
      <c r="E1440" s="1">
        <v>0</v>
      </c>
      <c r="F1440" s="1">
        <v>0</v>
      </c>
      <c r="G1440" s="2">
        <f t="shared" si="24"/>
        <v>49.830200000000005</v>
      </c>
      <c r="H1440" s="2">
        <f t="shared" si="27"/>
        <v>2.0000000000436557E-2</v>
      </c>
      <c r="I1440" s="10">
        <f t="shared" si="28"/>
        <v>0.99660400002175387</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171203.29</v>
      </c>
      <c r="D1453" s="1">
        <f>'P-VRIO'!E22</f>
        <v>0</v>
      </c>
      <c r="E1453" s="1">
        <v>0</v>
      </c>
      <c r="F1453" s="1">
        <v>0</v>
      </c>
      <c r="G1453" s="2">
        <f t="shared" si="24"/>
        <v>3081.65922</v>
      </c>
      <c r="H1453" s="2">
        <f t="shared" si="27"/>
        <v>0.29000000000814907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171203.29</v>
      </c>
      <c r="D1454" s="1">
        <f>'P-VRIO'!E23</f>
        <v>0</v>
      </c>
      <c r="E1454" s="1">
        <v>0</v>
      </c>
      <c r="F1454" s="1">
        <v>0</v>
      </c>
      <c r="G1454" s="2">
        <f t="shared" si="24"/>
        <v>3252.8625099999999</v>
      </c>
      <c r="H1454" s="2">
        <f t="shared" si="27"/>
        <v>0.29000000000814907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171203.29</v>
      </c>
      <c r="D1456" s="1">
        <f>'P-VRIO'!E25</f>
        <v>0</v>
      </c>
      <c r="E1456" s="1">
        <v>0</v>
      </c>
      <c r="F1456" s="1">
        <v>0</v>
      </c>
      <c r="G1456" s="2">
        <f t="shared" si="24"/>
        <v>3595.2690900000002</v>
      </c>
      <c r="H1456" s="2">
        <f t="shared" si="27"/>
        <v>0.29000000000814907</v>
      </c>
      <c r="I1456" s="10">
        <f t="shared" si="30"/>
        <v>1042.6280361292982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908940.79</v>
      </c>
      <c r="D1480" s="6"/>
      <c r="E1480" s="6">
        <v>0</v>
      </c>
      <c r="F1480" s="6">
        <v>0</v>
      </c>
      <c r="G1480" s="7">
        <f t="shared" ref="G1480:G1580" si="34">B1480/1000*C1480</f>
        <v>908.94079000000011</v>
      </c>
      <c r="H1480" s="7">
        <f t="shared" ref="H1480:H1580" si="35">ABS(C1480-ROUND(C1480,0))</f>
        <v>0.2099999999627471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10247525.039999999</v>
      </c>
      <c r="D1481" s="1">
        <v>0</v>
      </c>
      <c r="E1481" s="1">
        <v>0</v>
      </c>
      <c r="F1481" s="1">
        <v>0</v>
      </c>
      <c r="G1481" s="2">
        <f t="shared" si="34"/>
        <v>20495.050079999997</v>
      </c>
      <c r="H1481" s="2">
        <f t="shared" si="35"/>
        <v>3.9999999105930328E-2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10082588.619999999</v>
      </c>
      <c r="D1483" s="1">
        <v>0</v>
      </c>
      <c r="E1483" s="1">
        <v>0</v>
      </c>
      <c r="F1483" s="1">
        <v>0</v>
      </c>
      <c r="G1483" s="2">
        <f t="shared" si="34"/>
        <v>40330.354479999995</v>
      </c>
      <c r="H1483" s="2">
        <f t="shared" si="35"/>
        <v>0.38000000081956387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8763642.7799999993</v>
      </c>
      <c r="D1484" s="1">
        <v>0</v>
      </c>
      <c r="E1484" s="1">
        <v>0</v>
      </c>
      <c r="F1484" s="1">
        <v>0</v>
      </c>
      <c r="G1484" s="2">
        <f t="shared" si="34"/>
        <v>43818.213899999995</v>
      </c>
      <c r="H1484" s="2">
        <f t="shared" si="35"/>
        <v>0.22000000067055225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1167309.21</v>
      </c>
      <c r="D1485" s="1">
        <v>0</v>
      </c>
      <c r="E1485" s="1">
        <v>0</v>
      </c>
      <c r="F1485" s="1">
        <v>0</v>
      </c>
      <c r="G1485" s="2">
        <f t="shared" si="34"/>
        <v>7003.8552600000003</v>
      </c>
      <c r="H1485" s="2">
        <f t="shared" si="35"/>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75966.66</v>
      </c>
      <c r="D1486" s="1">
        <v>0</v>
      </c>
      <c r="E1486" s="1">
        <v>0</v>
      </c>
      <c r="F1486" s="1">
        <v>0</v>
      </c>
      <c r="G1486" s="2">
        <f t="shared" si="34"/>
        <v>531.76661999999999</v>
      </c>
      <c r="H1486" s="2">
        <f t="shared" si="35"/>
        <v>0.33999999999650754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75669.97</v>
      </c>
      <c r="D1491" s="1">
        <v>0</v>
      </c>
      <c r="E1491" s="1">
        <v>0</v>
      </c>
      <c r="F1491" s="1">
        <v>0</v>
      </c>
      <c r="G1491" s="2">
        <f t="shared" si="34"/>
        <v>908.03964000000008</v>
      </c>
      <c r="H1491" s="2">
        <f t="shared" si="35"/>
        <v>2.9999999998835847E-2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164936.42000000001</v>
      </c>
      <c r="D1492" s="1">
        <v>0</v>
      </c>
      <c r="E1492" s="1">
        <v>0</v>
      </c>
      <c r="F1492" s="1">
        <v>0</v>
      </c>
      <c r="G1492" s="2">
        <f t="shared" si="34"/>
        <v>2144.17346</v>
      </c>
      <c r="H1492" s="2">
        <f t="shared" si="35"/>
        <v>0.42000000001280569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10143853.92</v>
      </c>
      <c r="D1499" s="1">
        <v>0</v>
      </c>
      <c r="E1499" s="1">
        <v>0</v>
      </c>
      <c r="F1499" s="1">
        <v>0</v>
      </c>
      <c r="G1499" s="2">
        <f t="shared" si="34"/>
        <v>202877.0784</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10054122.41</v>
      </c>
      <c r="D1501" s="1">
        <v>0</v>
      </c>
      <c r="E1501" s="1">
        <v>0</v>
      </c>
      <c r="F1501" s="1">
        <v>0</v>
      </c>
      <c r="G1501" s="2">
        <f t="shared" si="34"/>
        <v>221190.69301999998</v>
      </c>
      <c r="H1501" s="2">
        <f t="shared" si="35"/>
        <v>0.41000000014901161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8678749.2799999993</v>
      </c>
      <c r="D1502" s="1">
        <v>0</v>
      </c>
      <c r="E1502" s="1">
        <v>0</v>
      </c>
      <c r="F1502" s="1">
        <v>0</v>
      </c>
      <c r="G1502" s="2">
        <f t="shared" si="34"/>
        <v>199611.23343999998</v>
      </c>
      <c r="H1502" s="2">
        <f t="shared" si="35"/>
        <v>0.27999999932944775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1277186.98</v>
      </c>
      <c r="D1503" s="1">
        <v>0</v>
      </c>
      <c r="E1503" s="1">
        <v>0</v>
      </c>
      <c r="F1503" s="1">
        <v>0</v>
      </c>
      <c r="G1503" s="2">
        <f t="shared" si="34"/>
        <v>30652.487519999999</v>
      </c>
      <c r="H1503" s="2">
        <f t="shared" si="35"/>
        <v>2.0000000018626451E-2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75966.66</v>
      </c>
      <c r="D1504" s="1">
        <v>0</v>
      </c>
      <c r="E1504" s="1">
        <v>0</v>
      </c>
      <c r="F1504" s="1">
        <v>0</v>
      </c>
      <c r="G1504" s="2">
        <f t="shared" si="34"/>
        <v>1899.1665000000003</v>
      </c>
      <c r="H1504" s="2">
        <f t="shared" si="35"/>
        <v>0.33999999999650754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22219.49</v>
      </c>
      <c r="D1509" s="1">
        <v>0</v>
      </c>
      <c r="E1509" s="1">
        <v>0</v>
      </c>
      <c r="F1509" s="1">
        <v>0</v>
      </c>
      <c r="G1509" s="2">
        <f t="shared" si="34"/>
        <v>666.5847</v>
      </c>
      <c r="H1509" s="2">
        <f t="shared" si="35"/>
        <v>0.49000000000160071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89731.51</v>
      </c>
      <c r="D1510" s="1">
        <v>0</v>
      </c>
      <c r="E1510" s="1">
        <v>0</v>
      </c>
      <c r="F1510" s="1">
        <v>0</v>
      </c>
      <c r="G1510" s="2">
        <f t="shared" si="34"/>
        <v>2781.6768099999999</v>
      </c>
      <c r="H1510" s="2">
        <f t="shared" si="35"/>
        <v>0.49000000000523869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1012611.9099999983</v>
      </c>
      <c r="D1517" s="1">
        <v>0</v>
      </c>
      <c r="E1517" s="1">
        <v>0</v>
      </c>
      <c r="F1517" s="1">
        <v>0</v>
      </c>
      <c r="G1517" s="2">
        <f t="shared" si="34"/>
        <v>38479.252579999935</v>
      </c>
      <c r="H1517" s="2">
        <f t="shared" si="35"/>
        <v>9.0000001713633537E-2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129065.93</v>
      </c>
      <c r="D1518" s="1">
        <v>0</v>
      </c>
      <c r="E1518" s="1">
        <v>0</v>
      </c>
      <c r="F1518" s="1">
        <v>0</v>
      </c>
      <c r="G1518" s="2">
        <f t="shared" si="34"/>
        <v>5033.5712699999995</v>
      </c>
      <c r="H1518" s="2">
        <f t="shared" si="35"/>
        <v>7.0000000006984919E-2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53861.02</v>
      </c>
      <c r="D1524" s="1">
        <v>0</v>
      </c>
      <c r="E1524" s="1">
        <v>0</v>
      </c>
      <c r="F1524" s="1">
        <v>0</v>
      </c>
      <c r="G1524" s="2">
        <f t="shared" si="34"/>
        <v>2423.7458999999999</v>
      </c>
      <c r="H1524" s="2">
        <f t="shared" si="35"/>
        <v>1.9999999996798579E-2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53861.02</v>
      </c>
      <c r="D1530" s="1">
        <v>0</v>
      </c>
      <c r="E1530" s="1">
        <v>0</v>
      </c>
      <c r="F1530" s="1">
        <v>0</v>
      </c>
      <c r="G1530" s="2">
        <f t="shared" si="34"/>
        <v>2746.9120199999998</v>
      </c>
      <c r="H1530" s="2">
        <f t="shared" si="35"/>
        <v>1.9999999996798579E-2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53861.02</v>
      </c>
      <c r="D1531" s="1">
        <v>0</v>
      </c>
      <c r="E1531" s="1">
        <v>0</v>
      </c>
      <c r="F1531" s="1">
        <v>0</v>
      </c>
      <c r="G1531" s="2">
        <f t="shared" si="34"/>
        <v>2800.7730399999996</v>
      </c>
      <c r="H1531" s="2">
        <f t="shared" si="35"/>
        <v>1.9999999996798579E-2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75204.91</v>
      </c>
      <c r="D1565" s="1">
        <v>0</v>
      </c>
      <c r="E1565" s="1">
        <v>0</v>
      </c>
      <c r="F1565" s="1">
        <v>0</v>
      </c>
      <c r="G1565" s="2">
        <f t="shared" si="34"/>
        <v>6467.6222600000001</v>
      </c>
      <c r="H1565" s="2">
        <f t="shared" si="35"/>
        <v>8.999999999650754E-2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75204.91</v>
      </c>
      <c r="D1566" s="1">
        <v>0</v>
      </c>
      <c r="E1566" s="1">
        <v>0</v>
      </c>
      <c r="F1566" s="1">
        <v>0</v>
      </c>
      <c r="G1566" s="2">
        <f t="shared" si="34"/>
        <v>6542.8271699999996</v>
      </c>
      <c r="H1566" s="2">
        <f t="shared" si="35"/>
        <v>8.999999999650754E-2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883545.98</v>
      </c>
      <c r="D1576" s="1">
        <v>0</v>
      </c>
      <c r="E1576" s="1">
        <v>0</v>
      </c>
      <c r="F1576" s="1">
        <v>0</v>
      </c>
      <c r="G1576" s="2">
        <f t="shared" si="34"/>
        <v>85703.960059999998</v>
      </c>
      <c r="H1576" s="2">
        <f t="shared" si="35"/>
        <v>2.0000000018626451E-2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143673.15</v>
      </c>
      <c r="D1577" s="1">
        <v>0</v>
      </c>
      <c r="E1577" s="1">
        <v>0</v>
      </c>
      <c r="F1577" s="1">
        <v>0</v>
      </c>
      <c r="G1577" s="2">
        <f t="shared" si="34"/>
        <v>14079.968699999999</v>
      </c>
      <c r="H1577" s="2">
        <f t="shared" si="35"/>
        <v>0.14999999999417923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739872.83</v>
      </c>
      <c r="D1578" s="1">
        <v>0</v>
      </c>
      <c r="E1578" s="1">
        <v>0</v>
      </c>
      <c r="F1578" s="1">
        <v>0</v>
      </c>
      <c r="G1578" s="2">
        <f t="shared" si="34"/>
        <v>73247.410170000003</v>
      </c>
      <c r="H1578" s="2">
        <f t="shared" si="35"/>
        <v>0.17000000004190952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6" t="s">
        <v>3298</v>
      </c>
      <c r="B1" s="386"/>
      <c r="C1" s="386"/>
    </row>
    <row r="2" spans="1:17" ht="33" customHeight="1" x14ac:dyDescent="0.2">
      <c r="A2" s="387" t="s">
        <v>3299</v>
      </c>
      <c r="B2" s="388"/>
      <c r="C2" s="379"/>
      <c r="D2" s="4"/>
      <c r="E2" s="4"/>
      <c r="F2" s="4"/>
      <c r="G2" s="4"/>
      <c r="H2" s="4"/>
      <c r="I2" s="4"/>
      <c r="J2" s="4"/>
      <c r="K2" s="4"/>
      <c r="L2" s="4"/>
      <c r="M2" s="4"/>
      <c r="N2" s="4"/>
      <c r="O2" s="4"/>
      <c r="P2" s="4"/>
      <c r="Q2" s="4"/>
    </row>
    <row r="3" spans="1:17" ht="18.75" customHeight="1" x14ac:dyDescent="0.2">
      <c r="A3" s="42" t="s">
        <v>3300</v>
      </c>
      <c r="B3" s="389" t="s">
        <v>3301</v>
      </c>
      <c r="C3" s="379"/>
      <c r="D3" s="4"/>
      <c r="E3" s="4"/>
      <c r="F3" s="4"/>
      <c r="G3" s="4"/>
      <c r="H3" s="4"/>
      <c r="I3" s="4"/>
      <c r="J3" s="4"/>
      <c r="K3" s="4"/>
      <c r="L3" s="4"/>
      <c r="M3" s="4"/>
      <c r="N3" s="4"/>
      <c r="O3" s="4"/>
      <c r="P3" s="4"/>
      <c r="Q3" s="4"/>
    </row>
    <row r="4" spans="1:17" ht="37.5" hidden="1" customHeight="1" x14ac:dyDescent="0.2">
      <c r="A4" s="43" t="s">
        <v>3302</v>
      </c>
      <c r="B4" s="383" t="s">
        <v>3303</v>
      </c>
      <c r="C4" s="379"/>
      <c r="D4" s="4"/>
      <c r="E4" s="4"/>
      <c r="F4" s="4"/>
      <c r="G4" s="4"/>
      <c r="H4" s="4"/>
      <c r="I4" s="4"/>
      <c r="J4" s="4"/>
      <c r="K4" s="4"/>
      <c r="L4" s="4"/>
      <c r="M4" s="4"/>
      <c r="N4" s="4"/>
      <c r="O4" s="4"/>
      <c r="P4" s="4"/>
      <c r="Q4" s="4"/>
    </row>
    <row r="5" spans="1:17" ht="48" hidden="1" customHeight="1" x14ac:dyDescent="0.2">
      <c r="A5" s="43" t="s">
        <v>3302</v>
      </c>
      <c r="B5" s="383" t="s">
        <v>3304</v>
      </c>
      <c r="C5" s="379"/>
      <c r="D5" s="4"/>
      <c r="E5" s="4"/>
      <c r="F5" s="4"/>
      <c r="G5" s="4"/>
      <c r="H5" s="4"/>
      <c r="I5" s="4"/>
      <c r="J5" s="4"/>
      <c r="K5" s="4"/>
      <c r="L5" s="4"/>
      <c r="M5" s="4"/>
      <c r="N5" s="4"/>
      <c r="O5" s="4"/>
      <c r="P5" s="4"/>
      <c r="Q5" s="4"/>
    </row>
    <row r="6" spans="1:17" ht="59.25" hidden="1" customHeight="1" x14ac:dyDescent="0.2">
      <c r="A6" s="43" t="s">
        <v>3302</v>
      </c>
      <c r="B6" s="383" t="s">
        <v>3305</v>
      </c>
      <c r="C6" s="379"/>
      <c r="D6" s="4"/>
      <c r="E6" s="4"/>
      <c r="F6" s="4"/>
      <c r="G6" s="4"/>
      <c r="H6" s="4"/>
      <c r="I6" s="4"/>
      <c r="J6" s="4"/>
      <c r="K6" s="4"/>
      <c r="L6" s="4"/>
      <c r="M6" s="4"/>
      <c r="N6" s="4"/>
      <c r="O6" s="4"/>
      <c r="P6" s="4"/>
      <c r="Q6" s="4"/>
    </row>
    <row r="7" spans="1:17" ht="48" hidden="1" customHeight="1" x14ac:dyDescent="0.2">
      <c r="A7" s="43" t="s">
        <v>3306</v>
      </c>
      <c r="B7" s="383" t="s">
        <v>3307</v>
      </c>
      <c r="C7" s="379"/>
      <c r="D7" s="4"/>
      <c r="E7" s="4"/>
      <c r="F7" s="4"/>
      <c r="G7" s="4"/>
      <c r="H7" s="4"/>
      <c r="I7" s="4"/>
      <c r="J7" s="4"/>
      <c r="K7" s="4"/>
      <c r="L7" s="4"/>
      <c r="M7" s="4"/>
      <c r="N7" s="4"/>
      <c r="O7" s="4"/>
      <c r="P7" s="4"/>
      <c r="Q7" s="4"/>
    </row>
    <row r="8" spans="1:17" ht="41.25" hidden="1" customHeight="1" x14ac:dyDescent="0.2">
      <c r="A8" s="43" t="s">
        <v>3308</v>
      </c>
      <c r="B8" s="383" t="s">
        <v>3309</v>
      </c>
      <c r="C8" s="379"/>
      <c r="D8" s="4"/>
      <c r="E8" s="4"/>
      <c r="F8" s="4"/>
      <c r="G8" s="4"/>
      <c r="H8" s="4"/>
      <c r="I8" s="4"/>
      <c r="J8" s="4"/>
      <c r="K8" s="4"/>
      <c r="L8" s="4"/>
      <c r="M8" s="4"/>
      <c r="N8" s="4"/>
      <c r="O8" s="4"/>
      <c r="P8" s="4"/>
      <c r="Q8" s="4"/>
    </row>
    <row r="9" spans="1:17" ht="59.25" hidden="1" customHeight="1" x14ac:dyDescent="0.2">
      <c r="A9" s="43" t="s">
        <v>3310</v>
      </c>
      <c r="B9" s="383" t="s">
        <v>3311</v>
      </c>
      <c r="C9" s="379"/>
      <c r="D9" s="4"/>
      <c r="E9" s="4"/>
      <c r="F9" s="4"/>
      <c r="G9" s="4"/>
      <c r="H9" s="4"/>
      <c r="I9" s="4"/>
      <c r="J9" s="4"/>
      <c r="K9" s="4"/>
      <c r="L9" s="4"/>
      <c r="M9" s="4"/>
      <c r="N9" s="4"/>
      <c r="O9" s="4"/>
      <c r="P9" s="4"/>
      <c r="Q9" s="4"/>
    </row>
    <row r="10" spans="1:17" ht="61.5" hidden="1" customHeight="1" x14ac:dyDescent="0.2">
      <c r="A10" s="43" t="s">
        <v>3310</v>
      </c>
      <c r="B10" s="383" t="s">
        <v>3312</v>
      </c>
      <c r="C10" s="379"/>
      <c r="D10" s="4"/>
      <c r="E10" s="4"/>
      <c r="F10" s="4"/>
      <c r="G10" s="4"/>
      <c r="H10" s="4"/>
      <c r="I10" s="4"/>
      <c r="J10" s="4"/>
      <c r="K10" s="4"/>
      <c r="L10" s="4"/>
      <c r="M10" s="4"/>
      <c r="N10" s="4"/>
      <c r="O10" s="4"/>
      <c r="P10" s="4"/>
      <c r="Q10" s="4"/>
    </row>
    <row r="11" spans="1:17" ht="43.5" hidden="1" customHeight="1" x14ac:dyDescent="0.2">
      <c r="A11" s="43" t="s">
        <v>3310</v>
      </c>
      <c r="B11" s="383" t="s">
        <v>3313</v>
      </c>
      <c r="C11" s="379"/>
      <c r="D11" s="4"/>
      <c r="E11" s="4"/>
      <c r="F11" s="4"/>
      <c r="G11" s="4"/>
      <c r="H11" s="4"/>
      <c r="I11" s="4"/>
      <c r="J11" s="4"/>
      <c r="K11" s="4"/>
      <c r="L11" s="4"/>
      <c r="M11" s="4"/>
      <c r="N11" s="4"/>
      <c r="O11" s="4"/>
      <c r="P11" s="4"/>
      <c r="Q11" s="4"/>
    </row>
    <row r="12" spans="1:17" ht="27.75" hidden="1" customHeight="1" x14ac:dyDescent="0.2">
      <c r="A12" s="43" t="s">
        <v>3314</v>
      </c>
      <c r="B12" s="383" t="s">
        <v>3315</v>
      </c>
      <c r="C12" s="379"/>
      <c r="D12" s="4"/>
      <c r="E12" s="4"/>
      <c r="F12" s="4"/>
      <c r="G12" s="4"/>
      <c r="H12" s="4"/>
      <c r="I12" s="4"/>
      <c r="J12" s="4"/>
      <c r="K12" s="4"/>
      <c r="L12" s="4"/>
      <c r="M12" s="4"/>
      <c r="N12" s="4"/>
      <c r="O12" s="4"/>
      <c r="P12" s="4"/>
      <c r="Q12" s="4"/>
    </row>
    <row r="13" spans="1:17" ht="27.75" hidden="1" customHeight="1" x14ac:dyDescent="0.2">
      <c r="A13" s="43" t="s">
        <v>3316</v>
      </c>
      <c r="B13" s="383" t="s">
        <v>3317</v>
      </c>
      <c r="C13" s="379"/>
      <c r="D13" s="4"/>
      <c r="E13" s="4"/>
      <c r="F13" s="4"/>
      <c r="G13" s="4"/>
      <c r="H13" s="4"/>
      <c r="I13" s="4"/>
      <c r="J13" s="4"/>
      <c r="K13" s="4"/>
      <c r="L13" s="4"/>
      <c r="M13" s="4"/>
      <c r="N13" s="4"/>
      <c r="O13" s="4"/>
      <c r="P13" s="4"/>
      <c r="Q13" s="4"/>
    </row>
    <row r="14" spans="1:17" ht="45.75" hidden="1" customHeight="1" x14ac:dyDescent="0.2">
      <c r="A14" s="43" t="s">
        <v>3318</v>
      </c>
      <c r="B14" s="383" t="s">
        <v>3319</v>
      </c>
      <c r="C14" s="379"/>
      <c r="D14" s="4"/>
      <c r="E14" s="4"/>
      <c r="F14" s="4"/>
      <c r="G14" s="4"/>
      <c r="H14" s="4"/>
      <c r="I14" s="4"/>
      <c r="J14" s="4"/>
      <c r="K14" s="4"/>
      <c r="L14" s="4"/>
      <c r="M14" s="4"/>
      <c r="N14" s="4"/>
      <c r="O14" s="4"/>
      <c r="P14" s="4"/>
      <c r="Q14" s="4"/>
    </row>
    <row r="15" spans="1:17" ht="45.75" hidden="1" customHeight="1" x14ac:dyDescent="0.2">
      <c r="A15" s="43" t="s">
        <v>3320</v>
      </c>
      <c r="B15" s="383" t="s">
        <v>3321</v>
      </c>
      <c r="C15" s="379"/>
      <c r="D15" s="4"/>
      <c r="E15" s="4"/>
      <c r="F15" s="4"/>
      <c r="G15" s="4"/>
      <c r="H15" s="4"/>
      <c r="I15" s="4"/>
      <c r="J15" s="4"/>
      <c r="K15" s="4"/>
      <c r="L15" s="4"/>
      <c r="M15" s="4"/>
      <c r="N15" s="4"/>
      <c r="O15" s="4"/>
      <c r="P15" s="4"/>
      <c r="Q15" s="4"/>
    </row>
    <row r="16" spans="1:17" ht="51" hidden="1" customHeight="1" x14ac:dyDescent="0.2">
      <c r="A16" s="43" t="s">
        <v>3322</v>
      </c>
      <c r="B16" s="383" t="s">
        <v>3323</v>
      </c>
      <c r="C16" s="379"/>
      <c r="D16" s="4"/>
      <c r="E16" s="4"/>
      <c r="F16" s="4"/>
      <c r="G16" s="4"/>
      <c r="H16" s="4"/>
      <c r="I16" s="4"/>
      <c r="J16" s="4"/>
      <c r="K16" s="4"/>
      <c r="L16" s="4"/>
      <c r="M16" s="4"/>
      <c r="N16" s="4"/>
      <c r="O16" s="4"/>
      <c r="P16" s="4"/>
      <c r="Q16" s="4"/>
    </row>
    <row r="17" spans="1:17" ht="27.75" hidden="1" customHeight="1" x14ac:dyDescent="0.2">
      <c r="A17" s="43" t="s">
        <v>3324</v>
      </c>
      <c r="B17" s="383" t="s">
        <v>3325</v>
      </c>
      <c r="C17" s="379"/>
      <c r="D17" s="4"/>
      <c r="E17" s="4"/>
      <c r="F17" s="4"/>
      <c r="G17" s="4"/>
      <c r="H17" s="4"/>
      <c r="I17" s="4"/>
      <c r="J17" s="4"/>
      <c r="K17" s="4"/>
      <c r="L17" s="4"/>
      <c r="M17" s="4"/>
      <c r="N17" s="4"/>
      <c r="O17" s="4"/>
      <c r="P17" s="4"/>
      <c r="Q17" s="4"/>
    </row>
    <row r="18" spans="1:17" ht="27.75" hidden="1" customHeight="1" x14ac:dyDescent="0.2">
      <c r="A18" s="43" t="s">
        <v>3326</v>
      </c>
      <c r="B18" s="383" t="s">
        <v>3327</v>
      </c>
      <c r="C18" s="379"/>
      <c r="D18" s="4"/>
      <c r="E18" s="4"/>
      <c r="F18" s="4"/>
      <c r="G18" s="4"/>
      <c r="H18" s="4"/>
      <c r="I18" s="4"/>
      <c r="J18" s="4"/>
      <c r="K18" s="4"/>
      <c r="L18" s="4"/>
      <c r="M18" s="4"/>
      <c r="N18" s="4"/>
      <c r="O18" s="4"/>
      <c r="P18" s="4"/>
      <c r="Q18" s="4"/>
    </row>
    <row r="19" spans="1:17" ht="45" hidden="1" customHeight="1" x14ac:dyDescent="0.2">
      <c r="A19" s="43" t="s">
        <v>3326</v>
      </c>
      <c r="B19" s="383" t="s">
        <v>3328</v>
      </c>
      <c r="C19" s="379"/>
      <c r="D19" s="4"/>
      <c r="E19" s="4"/>
      <c r="F19" s="4"/>
      <c r="G19" s="4"/>
      <c r="H19" s="4"/>
      <c r="I19" s="4"/>
      <c r="J19" s="4"/>
      <c r="K19" s="4"/>
      <c r="L19" s="4"/>
      <c r="M19" s="4"/>
      <c r="N19" s="4"/>
      <c r="O19" s="4"/>
      <c r="P19" s="4"/>
      <c r="Q19" s="4"/>
    </row>
    <row r="20" spans="1:17" ht="45" hidden="1" customHeight="1" x14ac:dyDescent="0.2">
      <c r="A20" s="43" t="s">
        <v>3329</v>
      </c>
      <c r="B20" s="383" t="s">
        <v>3330</v>
      </c>
      <c r="C20" s="379"/>
      <c r="D20" s="4"/>
      <c r="E20" s="4"/>
      <c r="F20" s="4"/>
      <c r="G20" s="4"/>
      <c r="H20" s="4"/>
      <c r="I20" s="4"/>
      <c r="J20" s="4"/>
      <c r="K20" s="4"/>
      <c r="L20" s="4"/>
      <c r="M20" s="4"/>
      <c r="N20" s="4"/>
      <c r="O20" s="4"/>
      <c r="P20" s="4"/>
      <c r="Q20" s="4"/>
    </row>
    <row r="21" spans="1:17" ht="30" hidden="1" customHeight="1" x14ac:dyDescent="0.2">
      <c r="A21" s="43" t="s">
        <v>3331</v>
      </c>
      <c r="B21" s="383" t="s">
        <v>3332</v>
      </c>
      <c r="C21" s="379"/>
      <c r="D21" s="4"/>
      <c r="E21" s="4"/>
      <c r="F21" s="4"/>
      <c r="G21" s="4"/>
      <c r="H21" s="4"/>
      <c r="I21" s="4"/>
      <c r="J21" s="4"/>
      <c r="K21" s="4"/>
      <c r="L21" s="4"/>
      <c r="M21" s="4"/>
      <c r="N21" s="4"/>
      <c r="O21" s="4"/>
      <c r="P21" s="4"/>
      <c r="Q21" s="4"/>
    </row>
    <row r="22" spans="1:17" ht="30" hidden="1" customHeight="1" x14ac:dyDescent="0.2">
      <c r="A22" s="43" t="s">
        <v>3333</v>
      </c>
      <c r="B22" s="383" t="s">
        <v>3334</v>
      </c>
      <c r="C22" s="379"/>
      <c r="D22" s="4"/>
      <c r="E22" s="4"/>
      <c r="F22" s="4"/>
      <c r="G22" s="4"/>
      <c r="H22" s="4"/>
      <c r="I22" s="4"/>
      <c r="J22" s="4"/>
      <c r="K22" s="4"/>
      <c r="L22" s="4"/>
      <c r="M22" s="4"/>
      <c r="N22" s="4"/>
      <c r="O22" s="4"/>
      <c r="P22" s="4"/>
      <c r="Q22" s="4"/>
    </row>
    <row r="23" spans="1:17" ht="30" hidden="1" customHeight="1" x14ac:dyDescent="0.2">
      <c r="A23" s="43" t="s">
        <v>3335</v>
      </c>
      <c r="B23" s="383" t="s">
        <v>3336</v>
      </c>
      <c r="C23" s="379"/>
      <c r="D23" s="4"/>
      <c r="E23" s="4"/>
      <c r="F23" s="4"/>
      <c r="G23" s="4"/>
      <c r="H23" s="4"/>
      <c r="I23" s="4"/>
      <c r="J23" s="4"/>
      <c r="K23" s="4"/>
      <c r="L23" s="4"/>
      <c r="M23" s="4"/>
      <c r="N23" s="4"/>
      <c r="O23" s="4"/>
      <c r="P23" s="4"/>
      <c r="Q23" s="4"/>
    </row>
    <row r="24" spans="1:17" ht="30" hidden="1" customHeight="1" x14ac:dyDescent="0.2">
      <c r="A24" s="43" t="s">
        <v>3337</v>
      </c>
      <c r="B24" s="383" t="s">
        <v>3338</v>
      </c>
      <c r="C24" s="379"/>
      <c r="D24" s="4"/>
      <c r="E24" s="4"/>
      <c r="F24" s="4"/>
      <c r="G24" s="4"/>
      <c r="H24" s="4"/>
      <c r="I24" s="4"/>
      <c r="J24" s="4"/>
      <c r="K24" s="4"/>
      <c r="L24" s="4"/>
      <c r="M24" s="4"/>
      <c r="N24" s="4"/>
      <c r="O24" s="4"/>
      <c r="P24" s="4"/>
      <c r="Q24" s="4"/>
    </row>
    <row r="25" spans="1:17" ht="30" hidden="1" customHeight="1" x14ac:dyDescent="0.2">
      <c r="A25" s="43" t="s">
        <v>3339</v>
      </c>
      <c r="B25" s="383" t="s">
        <v>3340</v>
      </c>
      <c r="C25" s="379"/>
      <c r="D25" s="4"/>
      <c r="E25" s="4"/>
      <c r="F25" s="4"/>
      <c r="G25" s="4"/>
      <c r="H25" s="4"/>
      <c r="I25" s="4"/>
      <c r="J25" s="4"/>
      <c r="K25" s="4"/>
      <c r="L25" s="4"/>
      <c r="M25" s="4"/>
      <c r="N25" s="4"/>
      <c r="O25" s="4"/>
      <c r="P25" s="4"/>
      <c r="Q25" s="4"/>
    </row>
    <row r="26" spans="1:17" ht="30" hidden="1" customHeight="1" x14ac:dyDescent="0.2">
      <c r="A26" s="43" t="s">
        <v>3341</v>
      </c>
      <c r="B26" s="383" t="s">
        <v>3342</v>
      </c>
      <c r="C26" s="379"/>
      <c r="D26" s="4"/>
      <c r="E26" s="4"/>
      <c r="F26" s="4"/>
      <c r="G26" s="4"/>
      <c r="H26" s="4"/>
      <c r="I26" s="4"/>
      <c r="J26" s="4"/>
      <c r="K26" s="4"/>
      <c r="L26" s="4"/>
      <c r="M26" s="4"/>
      <c r="N26" s="4"/>
      <c r="O26" s="4"/>
      <c r="P26" s="4"/>
      <c r="Q26" s="4"/>
    </row>
    <row r="27" spans="1:17" ht="70.5" hidden="1" customHeight="1" x14ac:dyDescent="0.2">
      <c r="A27" s="43" t="s">
        <v>3343</v>
      </c>
      <c r="B27" s="383" t="s">
        <v>3344</v>
      </c>
      <c r="C27" s="379"/>
      <c r="D27" s="4"/>
      <c r="E27" s="4"/>
      <c r="F27" s="4"/>
      <c r="G27" s="4"/>
      <c r="H27" s="4"/>
      <c r="I27" s="4"/>
      <c r="J27" s="4"/>
      <c r="K27" s="4"/>
      <c r="L27" s="4"/>
      <c r="M27" s="4"/>
      <c r="N27" s="4"/>
      <c r="O27" s="4"/>
      <c r="P27" s="4"/>
      <c r="Q27" s="4"/>
    </row>
    <row r="28" spans="1:17" ht="48" hidden="1" customHeight="1" x14ac:dyDescent="0.2">
      <c r="A28" s="43" t="s">
        <v>3345</v>
      </c>
      <c r="B28" s="383" t="s">
        <v>3346</v>
      </c>
      <c r="C28" s="379"/>
      <c r="D28" s="4"/>
      <c r="E28" s="4"/>
      <c r="F28" s="4"/>
      <c r="G28" s="4"/>
      <c r="H28" s="4"/>
      <c r="I28" s="4"/>
      <c r="J28" s="4"/>
      <c r="K28" s="4"/>
      <c r="L28" s="4"/>
      <c r="M28" s="4"/>
      <c r="N28" s="4"/>
      <c r="O28" s="4"/>
      <c r="P28" s="4"/>
      <c r="Q28" s="4"/>
    </row>
    <row r="29" spans="1:17" ht="100.5" hidden="1" customHeight="1" x14ac:dyDescent="0.2">
      <c r="A29" s="43" t="s">
        <v>3347</v>
      </c>
      <c r="B29" s="383" t="s">
        <v>3348</v>
      </c>
      <c r="C29" s="379"/>
      <c r="D29" s="4"/>
      <c r="E29" s="4"/>
      <c r="F29" s="4"/>
      <c r="G29" s="4"/>
      <c r="H29" s="4"/>
      <c r="I29" s="4"/>
      <c r="J29" s="4"/>
      <c r="K29" s="4"/>
      <c r="L29" s="4"/>
      <c r="M29" s="4"/>
      <c r="N29" s="4"/>
      <c r="O29" s="4"/>
      <c r="P29" s="4"/>
      <c r="Q29" s="4"/>
    </row>
    <row r="30" spans="1:17" ht="45" hidden="1" customHeight="1" x14ac:dyDescent="0.2">
      <c r="A30" s="43" t="s">
        <v>3349</v>
      </c>
      <c r="B30" s="383" t="s">
        <v>3350</v>
      </c>
      <c r="C30" s="379"/>
      <c r="D30" s="4"/>
      <c r="E30" s="4"/>
      <c r="F30" s="4"/>
      <c r="G30" s="4"/>
      <c r="H30" s="4"/>
      <c r="I30" s="4"/>
      <c r="J30" s="4"/>
      <c r="K30" s="4"/>
      <c r="L30" s="4"/>
      <c r="M30" s="4"/>
      <c r="N30" s="4"/>
      <c r="O30" s="4"/>
      <c r="P30" s="4"/>
      <c r="Q30" s="4"/>
    </row>
    <row r="31" spans="1:17" ht="45" hidden="1" customHeight="1" x14ac:dyDescent="0.2">
      <c r="A31" s="43" t="s">
        <v>3351</v>
      </c>
      <c r="B31" s="383" t="s">
        <v>3352</v>
      </c>
      <c r="C31" s="379"/>
      <c r="D31" s="4"/>
      <c r="E31" s="4"/>
      <c r="F31" s="4"/>
      <c r="G31" s="4"/>
      <c r="H31" s="4"/>
      <c r="I31" s="4"/>
      <c r="J31" s="4"/>
      <c r="K31" s="4"/>
      <c r="L31" s="4"/>
      <c r="M31" s="4"/>
      <c r="N31" s="4"/>
      <c r="O31" s="4"/>
      <c r="P31" s="4"/>
      <c r="Q31" s="4"/>
    </row>
    <row r="32" spans="1:17" ht="45" hidden="1" customHeight="1" x14ac:dyDescent="0.2">
      <c r="A32" s="43" t="s">
        <v>3353</v>
      </c>
      <c r="B32" s="383" t="s">
        <v>3354</v>
      </c>
      <c r="C32" s="379"/>
      <c r="D32" s="4"/>
      <c r="E32" s="4"/>
      <c r="F32" s="4"/>
      <c r="G32" s="4"/>
      <c r="H32" s="4"/>
      <c r="I32" s="4"/>
      <c r="J32" s="4"/>
      <c r="K32" s="4"/>
      <c r="L32" s="4"/>
      <c r="M32" s="4"/>
      <c r="N32" s="4"/>
      <c r="O32" s="4"/>
      <c r="P32" s="4"/>
      <c r="Q32" s="4"/>
    </row>
    <row r="33" spans="1:17" ht="72" hidden="1" customHeight="1" x14ac:dyDescent="0.2">
      <c r="A33" s="43" t="s">
        <v>3355</v>
      </c>
      <c r="B33" s="383" t="s">
        <v>3356</v>
      </c>
      <c r="C33" s="379"/>
      <c r="D33" s="4"/>
      <c r="E33" s="4"/>
      <c r="F33" s="4"/>
      <c r="G33" s="4"/>
      <c r="H33" s="4"/>
      <c r="I33" s="4"/>
      <c r="J33" s="4"/>
      <c r="K33" s="4"/>
      <c r="L33" s="4"/>
      <c r="M33" s="4"/>
      <c r="N33" s="4"/>
      <c r="O33" s="4"/>
      <c r="P33" s="4"/>
      <c r="Q33" s="4"/>
    </row>
    <row r="34" spans="1:17" ht="79.5" hidden="1" customHeight="1" x14ac:dyDescent="0.2">
      <c r="A34" s="43" t="s">
        <v>3357</v>
      </c>
      <c r="B34" s="383" t="s">
        <v>3358</v>
      </c>
      <c r="C34" s="379"/>
      <c r="D34" s="4"/>
      <c r="E34" s="4"/>
      <c r="F34" s="4"/>
      <c r="G34" s="4"/>
      <c r="H34" s="4"/>
      <c r="I34" s="4"/>
      <c r="J34" s="4"/>
      <c r="K34" s="4"/>
      <c r="L34" s="4"/>
      <c r="M34" s="4"/>
      <c r="N34" s="4"/>
      <c r="O34" s="4"/>
      <c r="P34" s="4"/>
      <c r="Q34" s="4"/>
    </row>
    <row r="35" spans="1:17" ht="70.5" hidden="1" customHeight="1" x14ac:dyDescent="0.2">
      <c r="A35" s="43" t="s">
        <v>3359</v>
      </c>
      <c r="B35" s="383" t="s">
        <v>3360</v>
      </c>
      <c r="C35" s="379"/>
      <c r="D35" s="4"/>
      <c r="E35" s="4"/>
      <c r="F35" s="4"/>
      <c r="G35" s="4"/>
      <c r="H35" s="4"/>
      <c r="I35" s="4"/>
      <c r="J35" s="4"/>
      <c r="K35" s="4"/>
      <c r="L35" s="4"/>
      <c r="M35" s="4"/>
      <c r="N35" s="4"/>
      <c r="O35" s="4"/>
      <c r="P35" s="4"/>
      <c r="Q35" s="4"/>
    </row>
    <row r="36" spans="1:17" ht="45.75" hidden="1" customHeight="1" x14ac:dyDescent="0.2">
      <c r="A36" s="43" t="s">
        <v>3361</v>
      </c>
      <c r="B36" s="383" t="s">
        <v>3362</v>
      </c>
      <c r="C36" s="379"/>
      <c r="D36" s="4"/>
      <c r="E36" s="4"/>
      <c r="F36" s="4"/>
      <c r="G36" s="4"/>
      <c r="H36" s="4"/>
      <c r="I36" s="4"/>
      <c r="J36" s="4"/>
      <c r="K36" s="4"/>
      <c r="L36" s="4"/>
      <c r="M36" s="4"/>
      <c r="N36" s="4"/>
      <c r="O36" s="4"/>
      <c r="P36" s="4"/>
      <c r="Q36" s="4"/>
    </row>
    <row r="37" spans="1:17" ht="54.75" hidden="1" customHeight="1" x14ac:dyDescent="0.2">
      <c r="A37" s="43" t="s">
        <v>3363</v>
      </c>
      <c r="B37" s="383" t="s">
        <v>3364</v>
      </c>
      <c r="C37" s="379"/>
      <c r="D37" s="4"/>
      <c r="E37" s="4"/>
      <c r="F37" s="4"/>
      <c r="G37" s="4"/>
      <c r="H37" s="4"/>
      <c r="I37" s="4"/>
      <c r="J37" s="4"/>
      <c r="K37" s="4"/>
      <c r="L37" s="4"/>
      <c r="M37" s="4"/>
      <c r="N37" s="4"/>
      <c r="O37" s="4"/>
      <c r="P37" s="4"/>
      <c r="Q37" s="4"/>
    </row>
    <row r="38" spans="1:17" ht="37.5" hidden="1" customHeight="1" x14ac:dyDescent="0.2">
      <c r="A38" s="43" t="s">
        <v>3365</v>
      </c>
      <c r="B38" s="383" t="s">
        <v>3366</v>
      </c>
      <c r="C38" s="379"/>
      <c r="D38" s="4"/>
      <c r="E38" s="4"/>
      <c r="F38" s="4"/>
      <c r="G38" s="4"/>
      <c r="H38" s="4"/>
      <c r="I38" s="4"/>
      <c r="J38" s="4"/>
      <c r="K38" s="4"/>
      <c r="L38" s="4"/>
      <c r="M38" s="4"/>
      <c r="N38" s="4"/>
      <c r="O38" s="4"/>
      <c r="P38" s="4"/>
      <c r="Q38" s="4"/>
    </row>
    <row r="39" spans="1:17" ht="61.5" hidden="1" customHeight="1" x14ac:dyDescent="0.2">
      <c r="A39" s="43" t="s">
        <v>3367</v>
      </c>
      <c r="B39" s="383" t="s">
        <v>3368</v>
      </c>
      <c r="C39" s="379"/>
      <c r="D39" s="4"/>
      <c r="E39" s="4"/>
      <c r="F39" s="4"/>
      <c r="G39" s="4"/>
      <c r="H39" s="4"/>
      <c r="I39" s="4"/>
      <c r="J39" s="4"/>
      <c r="K39" s="4"/>
      <c r="L39" s="4"/>
      <c r="M39" s="4"/>
      <c r="N39" s="4"/>
      <c r="O39" s="4"/>
      <c r="P39" s="4"/>
      <c r="Q39" s="4"/>
    </row>
    <row r="40" spans="1:17" ht="53.25" hidden="1" customHeight="1" x14ac:dyDescent="0.2">
      <c r="A40" s="43" t="s">
        <v>3369</v>
      </c>
      <c r="B40" s="383" t="s">
        <v>3370</v>
      </c>
      <c r="C40" s="379"/>
      <c r="D40" s="4"/>
      <c r="E40" s="4"/>
      <c r="F40" s="4"/>
      <c r="G40" s="4"/>
      <c r="H40" s="4"/>
      <c r="I40" s="4"/>
      <c r="J40" s="4"/>
      <c r="K40" s="4"/>
      <c r="L40" s="4"/>
      <c r="M40" s="4"/>
      <c r="N40" s="4"/>
      <c r="O40" s="4"/>
      <c r="P40" s="4"/>
      <c r="Q40" s="4"/>
    </row>
    <row r="41" spans="1:17" ht="73.5" hidden="1" customHeight="1" x14ac:dyDescent="0.2">
      <c r="A41" s="43" t="s">
        <v>3371</v>
      </c>
      <c r="B41" s="383" t="s">
        <v>3372</v>
      </c>
      <c r="C41" s="379"/>
      <c r="D41" s="4"/>
      <c r="E41" s="4"/>
      <c r="F41" s="4"/>
      <c r="G41" s="4"/>
      <c r="H41" s="4"/>
      <c r="I41" s="4"/>
      <c r="J41" s="4"/>
      <c r="K41" s="4"/>
      <c r="L41" s="4"/>
      <c r="M41" s="4"/>
      <c r="N41" s="4"/>
      <c r="O41" s="4"/>
      <c r="P41" s="4"/>
      <c r="Q41" s="4"/>
    </row>
    <row r="42" spans="1:17" ht="57.75" hidden="1" customHeight="1" x14ac:dyDescent="0.2">
      <c r="A42" s="43" t="s">
        <v>3373</v>
      </c>
      <c r="B42" s="383" t="s">
        <v>3374</v>
      </c>
      <c r="C42" s="379"/>
      <c r="D42" s="4"/>
      <c r="E42" s="4"/>
      <c r="F42" s="4"/>
      <c r="G42" s="4"/>
      <c r="H42" s="4"/>
      <c r="I42" s="4"/>
      <c r="J42" s="4"/>
      <c r="K42" s="4"/>
      <c r="L42" s="4"/>
      <c r="M42" s="4"/>
      <c r="N42" s="4"/>
      <c r="O42" s="4"/>
      <c r="P42" s="4"/>
      <c r="Q42" s="4"/>
    </row>
    <row r="43" spans="1:17" ht="84" hidden="1" customHeight="1" x14ac:dyDescent="0.2">
      <c r="A43" s="43" t="s">
        <v>3375</v>
      </c>
      <c r="B43" s="383" t="s">
        <v>3376</v>
      </c>
      <c r="C43" s="379"/>
      <c r="D43" s="4"/>
      <c r="E43" s="4"/>
      <c r="F43" s="4"/>
      <c r="G43" s="4"/>
      <c r="H43" s="4"/>
      <c r="I43" s="4"/>
      <c r="J43" s="4"/>
      <c r="K43" s="4"/>
      <c r="L43" s="4"/>
      <c r="M43" s="4"/>
      <c r="N43" s="4"/>
      <c r="O43" s="4"/>
      <c r="P43" s="4"/>
      <c r="Q43" s="4"/>
    </row>
    <row r="44" spans="1:17" ht="48" hidden="1" customHeight="1" x14ac:dyDescent="0.2">
      <c r="A44" s="43" t="s">
        <v>3377</v>
      </c>
      <c r="B44" s="383" t="s">
        <v>3378</v>
      </c>
      <c r="C44" s="379"/>
      <c r="D44" s="4"/>
      <c r="E44" s="4"/>
      <c r="F44" s="4"/>
      <c r="G44" s="4"/>
      <c r="H44" s="4"/>
      <c r="I44" s="4"/>
      <c r="J44" s="4"/>
      <c r="K44" s="4"/>
      <c r="L44" s="4"/>
      <c r="M44" s="4"/>
      <c r="N44" s="4"/>
      <c r="O44" s="4"/>
      <c r="P44" s="4"/>
      <c r="Q44" s="4"/>
    </row>
    <row r="45" spans="1:17" ht="57" hidden="1" customHeight="1" x14ac:dyDescent="0.2">
      <c r="A45" s="43" t="s">
        <v>3379</v>
      </c>
      <c r="B45" s="383" t="s">
        <v>3380</v>
      </c>
      <c r="C45" s="379"/>
      <c r="D45" s="4"/>
      <c r="E45" s="4"/>
      <c r="F45" s="4"/>
      <c r="G45" s="4"/>
      <c r="H45" s="4"/>
      <c r="I45" s="4"/>
      <c r="J45" s="4"/>
      <c r="K45" s="4"/>
      <c r="L45" s="4"/>
      <c r="M45" s="4"/>
      <c r="N45" s="4"/>
      <c r="O45" s="4"/>
      <c r="P45" s="4"/>
      <c r="Q45" s="4"/>
    </row>
    <row r="46" spans="1:17" ht="73.5" hidden="1" customHeight="1" x14ac:dyDescent="0.2">
      <c r="A46" s="43" t="s">
        <v>3381</v>
      </c>
      <c r="B46" s="384" t="s">
        <v>3382</v>
      </c>
      <c r="C46" s="379"/>
      <c r="D46" s="41"/>
      <c r="E46" s="4"/>
      <c r="F46" s="4"/>
      <c r="G46" s="4"/>
      <c r="H46" s="4"/>
      <c r="I46" s="4"/>
      <c r="J46" s="4"/>
      <c r="K46" s="4"/>
      <c r="L46" s="4"/>
      <c r="M46" s="4"/>
      <c r="N46" s="4"/>
      <c r="O46" s="4"/>
      <c r="P46" s="4"/>
      <c r="Q46" s="4"/>
    </row>
    <row r="47" spans="1:17" ht="66" hidden="1" customHeight="1" x14ac:dyDescent="0.2">
      <c r="A47" s="48" t="s">
        <v>3383</v>
      </c>
      <c r="B47" s="385" t="s">
        <v>3384</v>
      </c>
      <c r="C47" s="385"/>
      <c r="D47" s="4"/>
      <c r="E47" s="4"/>
      <c r="F47" s="4"/>
      <c r="G47" s="4"/>
      <c r="H47" s="4"/>
      <c r="I47" s="4"/>
      <c r="J47" s="4"/>
      <c r="K47" s="4"/>
      <c r="L47" s="4"/>
      <c r="M47" s="4"/>
      <c r="N47" s="4"/>
      <c r="O47" s="4"/>
      <c r="P47" s="4"/>
      <c r="Q47" s="4"/>
    </row>
    <row r="48" spans="1:17" ht="123.75" customHeight="1" x14ac:dyDescent="0.2">
      <c r="A48" s="271" t="s">
        <v>3385</v>
      </c>
      <c r="B48" s="382" t="s">
        <v>3386</v>
      </c>
      <c r="C48" s="381"/>
      <c r="D48" s="4"/>
      <c r="E48" s="4"/>
      <c r="F48" s="4"/>
      <c r="G48" s="4"/>
      <c r="H48" s="4"/>
      <c r="I48" s="4"/>
      <c r="J48" s="4"/>
      <c r="K48" s="4"/>
      <c r="L48" s="4"/>
      <c r="M48" s="4"/>
      <c r="N48" s="4"/>
      <c r="O48" s="4"/>
      <c r="P48" s="4"/>
      <c r="Q48" s="4"/>
    </row>
    <row r="49" spans="1:17" ht="34.5" customHeight="1" x14ac:dyDescent="0.2">
      <c r="A49" s="271" t="s">
        <v>3387</v>
      </c>
      <c r="B49" s="380" t="s">
        <v>3388</v>
      </c>
      <c r="C49" s="381"/>
      <c r="D49" s="4"/>
      <c r="E49" s="4"/>
      <c r="F49" s="4"/>
      <c r="G49" s="4"/>
      <c r="H49" s="4"/>
      <c r="I49" s="4"/>
      <c r="J49" s="4"/>
      <c r="K49" s="4"/>
      <c r="L49" s="4"/>
      <c r="M49" s="4"/>
      <c r="N49" s="4"/>
      <c r="O49" s="4"/>
      <c r="P49" s="4"/>
      <c r="Q49" s="4"/>
    </row>
    <row r="50" spans="1:17" ht="34.5" customHeight="1" x14ac:dyDescent="0.2">
      <c r="A50" s="271" t="s">
        <v>3389</v>
      </c>
      <c r="B50" s="380" t="s">
        <v>3390</v>
      </c>
      <c r="C50" s="381"/>
      <c r="D50" s="4"/>
      <c r="E50" s="4"/>
      <c r="F50" s="4"/>
      <c r="G50" s="4"/>
      <c r="H50" s="4"/>
      <c r="I50" s="4"/>
      <c r="J50" s="4"/>
      <c r="K50" s="4"/>
      <c r="L50" s="4"/>
      <c r="M50" s="4"/>
      <c r="N50" s="4"/>
      <c r="O50" s="4"/>
      <c r="P50" s="4"/>
      <c r="Q50" s="4"/>
    </row>
    <row r="51" spans="1:17" ht="31.5" customHeight="1" x14ac:dyDescent="0.2">
      <c r="A51" s="313" t="s">
        <v>3391</v>
      </c>
      <c r="B51" s="378" t="s">
        <v>3392</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8" t="s">
        <v>22</v>
      </c>
      <c r="B2" s="339"/>
      <c r="C2" s="339"/>
      <c r="D2" s="339"/>
      <c r="E2" s="339"/>
      <c r="F2" s="339"/>
      <c r="G2" s="339"/>
      <c r="H2" s="339"/>
      <c r="I2" s="33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40" t="s">
        <v>24</v>
      </c>
      <c r="B4" s="341"/>
      <c r="C4" s="341"/>
      <c r="D4" s="341"/>
      <c r="E4" s="341"/>
      <c r="F4" s="341"/>
      <c r="G4" s="341"/>
      <c r="H4" s="341"/>
      <c r="I4" s="34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16738</v>
      </c>
      <c r="H6" s="19" t="s">
        <v>26</v>
      </c>
      <c r="I6" s="20" t="s">
        <v>27</v>
      </c>
      <c r="J6" s="4"/>
      <c r="L6" s="4"/>
      <c r="M6" s="4"/>
      <c r="N6" s="4"/>
      <c r="O6" s="4"/>
      <c r="P6" s="4"/>
      <c r="Q6" s="4"/>
      <c r="R6" s="4"/>
      <c r="S6" s="4"/>
      <c r="T6" s="4"/>
      <c r="U6" s="4"/>
      <c r="V6" s="4"/>
      <c r="W6" s="4"/>
      <c r="X6" s="4"/>
    </row>
    <row r="7" spans="1:24" ht="15" customHeight="1" x14ac:dyDescent="0.2">
      <c r="B7" s="21"/>
      <c r="C7" s="22"/>
      <c r="D7" s="23"/>
      <c r="E7" s="342" t="s">
        <v>28</v>
      </c>
      <c r="F7" s="345" t="s">
        <v>29</v>
      </c>
      <c r="G7" s="34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3"/>
      <c r="F8" s="334" t="s">
        <v>32</v>
      </c>
      <c r="G8" s="33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3"/>
      <c r="F9" s="336" t="s">
        <v>33</v>
      </c>
      <c r="G9" s="33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3"/>
      <c r="F10" s="334" t="s">
        <v>36</v>
      </c>
      <c r="G10" s="33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4"/>
      <c r="F11" s="347" t="s">
        <v>37</v>
      </c>
      <c r="G11" s="34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8" t="s">
        <v>41</v>
      </c>
      <c r="C15" s="329"/>
      <c r="D15" s="329"/>
      <c r="E15" s="329"/>
      <c r="F15" s="330"/>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1" t="s">
        <v>29</v>
      </c>
      <c r="B16" s="327" t="str">
        <f>'PR-RAS'!B6</f>
        <v xml:space="preserve">PRIHODI POSLOVANJA (šifre 61+62+63+64+65+66+67+68) </v>
      </c>
      <c r="C16" s="323"/>
      <c r="D16" s="323"/>
      <c r="E16" s="323"/>
      <c r="F16" s="324"/>
      <c r="G16" s="34" t="str">
        <f>'PR-RAS'!C6</f>
        <v>6</v>
      </c>
      <c r="H16" s="172">
        <f>'PR-RAS'!D6</f>
        <v>9693721</v>
      </c>
      <c r="I16" s="172">
        <f>'PR-RAS'!E6</f>
        <v>10692182.209999999</v>
      </c>
      <c r="J16" s="4"/>
      <c r="K16" s="4"/>
      <c r="L16" s="4"/>
      <c r="M16" s="4"/>
      <c r="N16" s="4"/>
      <c r="O16" s="4"/>
      <c r="P16" s="4"/>
      <c r="Q16" s="4"/>
      <c r="R16" s="4"/>
      <c r="S16" s="4"/>
      <c r="T16" s="4"/>
      <c r="U16" s="4"/>
      <c r="V16" s="4"/>
      <c r="W16" s="4"/>
      <c r="X16" s="4"/>
    </row>
    <row r="17" spans="1:24" ht="12.75" customHeight="1" x14ac:dyDescent="0.2">
      <c r="A17" s="332"/>
      <c r="B17" s="316" t="str">
        <f>'PR-RAS'!B151</f>
        <v xml:space="preserve">RASHODI POSLOVANJA (šifre 31+32+34+35+36+37+38) </v>
      </c>
      <c r="C17" s="317"/>
      <c r="D17" s="317"/>
      <c r="E17" s="317"/>
      <c r="F17" s="318"/>
      <c r="G17" s="35" t="str">
        <f>'PR-RAS'!C151</f>
        <v>3</v>
      </c>
      <c r="H17" s="172">
        <f>'PR-RAS'!D151</f>
        <v>9701397</v>
      </c>
      <c r="I17" s="172">
        <f>'PR-RAS'!E151</f>
        <v>10180046.859999999</v>
      </c>
      <c r="J17" s="4"/>
      <c r="K17" s="4"/>
      <c r="L17" s="4"/>
      <c r="M17" s="4"/>
      <c r="N17" s="4"/>
      <c r="O17" s="4"/>
      <c r="P17" s="4"/>
      <c r="Q17" s="4"/>
      <c r="R17" s="4"/>
      <c r="S17" s="4"/>
      <c r="T17" s="4"/>
      <c r="U17" s="4"/>
      <c r="V17" s="4"/>
      <c r="W17" s="4"/>
      <c r="X17" s="4"/>
    </row>
    <row r="18" spans="1:24" ht="12.75" customHeight="1" x14ac:dyDescent="0.2">
      <c r="A18" s="332"/>
      <c r="B18" s="316" t="str">
        <f>'PR-RAS'!B645</f>
        <v>Višak prihoda i primitaka raspoloživ u sljedećem razdoblju (šifre X005 + '9221-9222' - Y005 - '9222-9221')</v>
      </c>
      <c r="C18" s="317"/>
      <c r="D18" s="317"/>
      <c r="E18" s="317"/>
      <c r="F18" s="318"/>
      <c r="G18" s="35" t="str">
        <f>'PR-RAS'!C645</f>
        <v>X006</v>
      </c>
      <c r="H18" s="172">
        <f>'PR-RAS'!D645</f>
        <v>0</v>
      </c>
      <c r="I18" s="172">
        <f>'PR-RAS'!E645</f>
        <v>206940.87999999872</v>
      </c>
      <c r="J18" s="4"/>
      <c r="K18" s="4"/>
      <c r="L18" s="4"/>
      <c r="M18" s="4"/>
      <c r="N18" s="4"/>
      <c r="O18" s="4"/>
      <c r="P18" s="4"/>
      <c r="Q18" s="4"/>
      <c r="R18" s="4"/>
      <c r="S18" s="4"/>
      <c r="T18" s="4"/>
      <c r="U18" s="4"/>
      <c r="V18" s="4"/>
      <c r="W18" s="4"/>
      <c r="X18" s="4"/>
    </row>
    <row r="19" spans="1:24" ht="12.75" customHeight="1" x14ac:dyDescent="0.2">
      <c r="A19" s="333"/>
      <c r="B19" s="319" t="str">
        <f>'PR-RAS'!B646</f>
        <v>Manjak prihoda i primitaka za pokriće u sljedećem razdoblju (šifre Y005 + '9222-9221' - X005 - '9221-9222' )</v>
      </c>
      <c r="C19" s="320"/>
      <c r="D19" s="320"/>
      <c r="E19" s="320"/>
      <c r="F19" s="321"/>
      <c r="G19" s="36" t="str">
        <f>'PR-RAS'!C646</f>
        <v>Y006</v>
      </c>
      <c r="H19" s="173">
        <f>'PR-RAS'!D646</f>
        <v>133343</v>
      </c>
      <c r="I19" s="173">
        <f>'PR-RAS'!E646</f>
        <v>0</v>
      </c>
      <c r="J19" s="4"/>
      <c r="K19" s="4"/>
      <c r="L19" s="4"/>
      <c r="M19" s="4"/>
      <c r="N19" s="4"/>
      <c r="O19" s="4"/>
      <c r="P19" s="4"/>
      <c r="Q19" s="4"/>
      <c r="R19" s="4"/>
      <c r="S19" s="4"/>
      <c r="T19" s="4"/>
      <c r="U19" s="4"/>
      <c r="V19" s="4"/>
      <c r="W19" s="4"/>
      <c r="X19" s="4"/>
    </row>
    <row r="20" spans="1:24" ht="12.75" customHeight="1" x14ac:dyDescent="0.2">
      <c r="A20" s="331" t="s">
        <v>32</v>
      </c>
      <c r="B20" s="327" t="str">
        <f>BILANCA!B7</f>
        <v>Nefinancijska imovina (šifre 01+02+03+04+05+06)</v>
      </c>
      <c r="C20" s="323"/>
      <c r="D20" s="323"/>
      <c r="E20" s="323"/>
      <c r="F20" s="324"/>
      <c r="G20" s="159" t="str">
        <f>BILANCA!C7</f>
        <v>B002</v>
      </c>
      <c r="H20" s="174">
        <f>BILANCA!D7</f>
        <v>10865438</v>
      </c>
      <c r="I20" s="175">
        <f>BILANCA!E7</f>
        <v>10619649.339999998</v>
      </c>
      <c r="J20" s="4"/>
      <c r="K20" s="4"/>
      <c r="L20" s="4"/>
      <c r="M20" s="4"/>
      <c r="N20" s="4"/>
      <c r="O20" s="4"/>
      <c r="P20" s="4"/>
      <c r="Q20" s="4"/>
      <c r="R20" s="4"/>
      <c r="S20" s="4"/>
      <c r="T20" s="4"/>
      <c r="U20" s="4"/>
      <c r="V20" s="4"/>
      <c r="W20" s="4"/>
      <c r="X20" s="4"/>
    </row>
    <row r="21" spans="1:24" ht="12.75" customHeight="1" x14ac:dyDescent="0.2">
      <c r="A21" s="332"/>
      <c r="B21" s="316" t="str">
        <f>BILANCA!B68</f>
        <v>Financijska imovina (šifre 11+12+13+14+15+16+17+19)</v>
      </c>
      <c r="C21" s="317"/>
      <c r="D21" s="317"/>
      <c r="E21" s="317"/>
      <c r="F21" s="318"/>
      <c r="G21" s="160" t="str">
        <f>BILANCA!C68</f>
        <v>1</v>
      </c>
      <c r="H21" s="176">
        <f>BILANCA!D68</f>
        <v>782282</v>
      </c>
      <c r="I21" s="177">
        <f>BILANCA!E68</f>
        <v>1266594.2599999998</v>
      </c>
      <c r="J21" s="4"/>
      <c r="K21" s="4"/>
      <c r="L21" s="4"/>
      <c r="M21" s="4"/>
      <c r="N21" s="4"/>
      <c r="O21" s="4"/>
      <c r="P21" s="4"/>
      <c r="Q21" s="4"/>
      <c r="R21" s="4"/>
      <c r="S21" s="4"/>
      <c r="T21" s="4"/>
      <c r="U21" s="4"/>
      <c r="V21" s="4"/>
      <c r="W21" s="4"/>
      <c r="X21" s="4"/>
    </row>
    <row r="22" spans="1:24" ht="12.75" customHeight="1" x14ac:dyDescent="0.2">
      <c r="A22" s="332"/>
      <c r="B22" s="316" t="str">
        <f>BILANCA!B176</f>
        <v xml:space="preserve">Obveze (šifre 23+24+25+26+29) </v>
      </c>
      <c r="C22" s="317"/>
      <c r="D22" s="317"/>
      <c r="E22" s="317"/>
      <c r="F22" s="318"/>
      <c r="G22" s="160" t="str">
        <f>BILANCA!C176</f>
        <v>2</v>
      </c>
      <c r="H22" s="176">
        <f>BILANCA!D176</f>
        <v>908941</v>
      </c>
      <c r="I22" s="177">
        <f>BILANCA!E176</f>
        <v>1052611.9100000001</v>
      </c>
      <c r="J22" s="4"/>
      <c r="K22" s="4"/>
      <c r="L22" s="4"/>
      <c r="M22" s="4"/>
      <c r="N22" s="4"/>
      <c r="O22" s="4"/>
      <c r="P22" s="4"/>
      <c r="Q22" s="4"/>
      <c r="R22" s="4"/>
      <c r="S22" s="4"/>
      <c r="T22" s="4"/>
      <c r="U22" s="4"/>
      <c r="V22" s="4"/>
      <c r="W22" s="4"/>
      <c r="X22" s="4"/>
    </row>
    <row r="23" spans="1:24" ht="12.75" customHeight="1" x14ac:dyDescent="0.2">
      <c r="A23" s="333"/>
      <c r="B23" s="319" t="str">
        <f>BILANCA!B237</f>
        <v>Vlastiti izvori (šifre 91 + 922 - 93 + 96 do 98)</v>
      </c>
      <c r="C23" s="320"/>
      <c r="D23" s="320"/>
      <c r="E23" s="320"/>
      <c r="F23" s="321"/>
      <c r="G23" s="161" t="str">
        <f>BILANCA!C237</f>
        <v>9</v>
      </c>
      <c r="H23" s="178">
        <f>BILANCA!D237</f>
        <v>10738779</v>
      </c>
      <c r="I23" s="179">
        <f>BILANCA!E237</f>
        <v>10833631.690000001</v>
      </c>
      <c r="J23" s="4"/>
      <c r="K23" s="4"/>
      <c r="L23" s="4"/>
      <c r="M23" s="4"/>
      <c r="N23" s="4"/>
      <c r="O23" s="4"/>
      <c r="P23" s="4"/>
      <c r="Q23" s="4"/>
      <c r="R23" s="4"/>
      <c r="S23" s="4"/>
      <c r="T23" s="4"/>
      <c r="U23" s="4"/>
      <c r="V23" s="4"/>
      <c r="W23" s="4"/>
      <c r="X23" s="4"/>
    </row>
    <row r="24" spans="1:24" ht="12.75" customHeight="1" x14ac:dyDescent="0.2">
      <c r="A24" s="331" t="s">
        <v>45</v>
      </c>
      <c r="B24" s="327" t="str">
        <f>'RAS-funkcijski'!B5</f>
        <v>Opće javne usluge (šifre 011+012+013+014 do 018)</v>
      </c>
      <c r="C24" s="323"/>
      <c r="D24" s="323"/>
      <c r="E24" s="323"/>
      <c r="F24" s="324"/>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2"/>
      <c r="B25" s="316" t="str">
        <f>'RAS-funkcijski'!B35</f>
        <v>Ekonomski poslovi (šifre 041+042+043+044+045+046+047+048+049)</v>
      </c>
      <c r="C25" s="317"/>
      <c r="D25" s="317"/>
      <c r="E25" s="317"/>
      <c r="F25" s="31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2"/>
      <c r="B26" s="316" t="str">
        <f>'RAS-funkcijski'!B88</f>
        <v>Rashodi vezani za stanovanje i kom. pogodnosti koji nisu drugdje svrstani</v>
      </c>
      <c r="C26" s="317"/>
      <c r="D26" s="317"/>
      <c r="E26" s="317"/>
      <c r="F26" s="31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2"/>
      <c r="B27" s="316" t="str">
        <f>'RAS-funkcijski'!B114</f>
        <v>Obrazovanje (šifre 091+092+093+094+095+096+097+098)</v>
      </c>
      <c r="C27" s="317"/>
      <c r="D27" s="317"/>
      <c r="E27" s="317"/>
      <c r="F27" s="318"/>
      <c r="G27" s="160" t="str">
        <f>'RAS-funkcijski'!C114</f>
        <v>09</v>
      </c>
      <c r="H27" s="176">
        <f>'RAS-funkcijski'!D114</f>
        <v>9758765</v>
      </c>
      <c r="I27" s="177">
        <f>'RAS-funkcijski'!E114</f>
        <v>10351898.82</v>
      </c>
      <c r="J27" s="4"/>
      <c r="K27" s="4"/>
      <c r="L27" s="4"/>
      <c r="M27" s="4"/>
      <c r="N27" s="4"/>
      <c r="O27" s="4"/>
      <c r="P27" s="4"/>
      <c r="Q27" s="4"/>
      <c r="R27" s="4"/>
      <c r="S27" s="4"/>
      <c r="T27" s="4"/>
      <c r="U27" s="4"/>
      <c r="V27" s="4"/>
      <c r="W27" s="4"/>
      <c r="X27" s="4"/>
    </row>
    <row r="28" spans="1:24" ht="12.75" customHeight="1" x14ac:dyDescent="0.2">
      <c r="A28" s="333"/>
      <c r="B28" s="319" t="str">
        <f>'RAS-funkcijski'!B141</f>
        <v>Kontrolni zbroj (šifre 01+02+03+04+05+06+07+08+09+10)</v>
      </c>
      <c r="C28" s="320"/>
      <c r="D28" s="320"/>
      <c r="E28" s="320"/>
      <c r="F28" s="321"/>
      <c r="G28" s="161" t="str">
        <f>'RAS-funkcijski'!C141</f>
        <v>R1</v>
      </c>
      <c r="H28" s="180">
        <f>'RAS-funkcijski'!D141</f>
        <v>9758765</v>
      </c>
      <c r="I28" s="181">
        <f>'RAS-funkcijski'!E141</f>
        <v>10351898.82</v>
      </c>
      <c r="J28" s="4"/>
      <c r="K28" s="4"/>
      <c r="L28" s="4"/>
      <c r="M28" s="4"/>
      <c r="N28" s="4"/>
      <c r="O28" s="4"/>
      <c r="P28" s="4"/>
      <c r="Q28" s="4"/>
      <c r="R28" s="4"/>
      <c r="S28" s="4"/>
      <c r="T28" s="4"/>
      <c r="U28" s="4"/>
      <c r="V28" s="4"/>
      <c r="W28" s="4"/>
      <c r="X28" s="4"/>
    </row>
    <row r="29" spans="1:24" ht="12.75" customHeight="1" x14ac:dyDescent="0.2">
      <c r="A29" s="331" t="s">
        <v>36</v>
      </c>
      <c r="B29" s="322" t="str">
        <f>'P-VRIO'!B5</f>
        <v>Promjene u vrijednosti i obujmu imovine (šifre 91511+91512)</v>
      </c>
      <c r="C29" s="323"/>
      <c r="D29" s="323"/>
      <c r="E29" s="323"/>
      <c r="F29" s="324"/>
      <c r="G29" s="159" t="str">
        <f>'P-VRIO'!C5</f>
        <v>9151</v>
      </c>
      <c r="H29" s="174">
        <f>'P-VRIO'!D5</f>
        <v>171203.29</v>
      </c>
      <c r="I29" s="175">
        <f>'P-VRIO'!E5</f>
        <v>4983.0200000000004</v>
      </c>
      <c r="J29" s="4"/>
      <c r="K29" s="4"/>
      <c r="L29" s="4"/>
      <c r="M29" s="4"/>
      <c r="N29" s="4"/>
      <c r="O29" s="4"/>
      <c r="P29" s="4"/>
      <c r="Q29" s="4"/>
      <c r="R29" s="4"/>
      <c r="S29" s="4"/>
      <c r="T29" s="4"/>
      <c r="U29" s="4"/>
      <c r="V29" s="4"/>
      <c r="W29" s="4"/>
      <c r="X29" s="4"/>
    </row>
    <row r="30" spans="1:24" ht="12.75" customHeight="1" x14ac:dyDescent="0.2">
      <c r="A30" s="332"/>
      <c r="B30" s="325" t="str">
        <f>'P-VRIO'!B22</f>
        <v>Promjene u obujmu imovine (šifre P016+P023)</v>
      </c>
      <c r="C30" s="317"/>
      <c r="D30" s="317"/>
      <c r="E30" s="317"/>
      <c r="F30" s="318"/>
      <c r="G30" s="160" t="str">
        <f>'P-VRIO'!C22</f>
        <v>91512</v>
      </c>
      <c r="H30" s="176">
        <f>'P-VRIO'!D22</f>
        <v>171203.29</v>
      </c>
      <c r="I30" s="177">
        <f>'P-VRIO'!E22</f>
        <v>0</v>
      </c>
      <c r="J30" s="4"/>
      <c r="K30" s="4"/>
      <c r="L30" s="4"/>
      <c r="M30" s="4"/>
      <c r="N30" s="4"/>
      <c r="O30" s="4"/>
      <c r="P30" s="4"/>
      <c r="Q30" s="4"/>
      <c r="R30" s="4"/>
      <c r="S30" s="4"/>
      <c r="T30" s="4"/>
      <c r="U30" s="4"/>
      <c r="V30" s="4"/>
      <c r="W30" s="4"/>
      <c r="X30" s="4"/>
    </row>
    <row r="31" spans="1:24" ht="12.75" customHeight="1" x14ac:dyDescent="0.2">
      <c r="A31" s="332"/>
      <c r="B31" s="325" t="str">
        <f>'P-VRIO'!B38</f>
        <v>Promjene u vrijednosti (revalorizacija) i obujmu obveza (šifre 91521+91522)</v>
      </c>
      <c r="C31" s="317"/>
      <c r="D31" s="317"/>
      <c r="E31" s="317"/>
      <c r="F31" s="31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3"/>
      <c r="B32" s="326" t="str">
        <f>'P-VRIO'!B44</f>
        <v>Promjene u obujmu obveza (šifre P035 do P038)</v>
      </c>
      <c r="C32" s="320"/>
      <c r="D32" s="320"/>
      <c r="E32" s="320"/>
      <c r="F32" s="32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1" t="s">
        <v>37</v>
      </c>
      <c r="B33" s="327" t="str">
        <f>OBVEZE!B5</f>
        <v>Stanje obveza 1. siječnja (=stanju obveza iz Izvještaja o obvezama na 31. prosinca prethodne godine)</v>
      </c>
      <c r="C33" s="323"/>
      <c r="D33" s="323"/>
      <c r="E33" s="323"/>
      <c r="F33" s="324"/>
      <c r="G33" s="159" t="str">
        <f>OBVEZE!C5</f>
        <v>V001</v>
      </c>
      <c r="H33" s="182" t="s">
        <v>46</v>
      </c>
      <c r="I33" s="183">
        <f>OBVEZE!D5</f>
        <v>908940.79</v>
      </c>
      <c r="J33" s="4"/>
      <c r="K33" s="4"/>
      <c r="L33" s="4"/>
      <c r="M33" s="4"/>
      <c r="N33" s="4"/>
      <c r="O33" s="4"/>
      <c r="P33" s="4"/>
      <c r="Q33" s="4"/>
      <c r="R33" s="4"/>
      <c r="S33" s="4"/>
      <c r="T33" s="4"/>
      <c r="U33" s="4"/>
      <c r="V33" s="4"/>
      <c r="W33" s="4"/>
      <c r="X33" s="4"/>
    </row>
    <row r="34" spans="1:24" ht="12.75" customHeight="1" x14ac:dyDescent="0.2">
      <c r="A34" s="332"/>
      <c r="B34" s="316" t="str">
        <f>OBVEZE!B42</f>
        <v>Stanje obveza na kraju izvještajnog razdoblja (šifre V001+V002-V004) i (šifre V007+V009)</v>
      </c>
      <c r="C34" s="317"/>
      <c r="D34" s="317"/>
      <c r="E34" s="317"/>
      <c r="F34" s="318"/>
      <c r="G34" s="160" t="str">
        <f>OBVEZE!C42</f>
        <v>V006</v>
      </c>
      <c r="H34" s="176" t="s">
        <v>46</v>
      </c>
      <c r="I34" s="177">
        <f>OBVEZE!D42</f>
        <v>1012611.9099999983</v>
      </c>
      <c r="J34" s="4"/>
      <c r="K34" s="4"/>
      <c r="L34" s="4"/>
      <c r="M34" s="4"/>
      <c r="N34" s="4"/>
      <c r="O34" s="4"/>
      <c r="P34" s="4"/>
      <c r="Q34" s="4"/>
      <c r="R34" s="4"/>
      <c r="S34" s="4"/>
      <c r="T34" s="4"/>
      <c r="U34" s="4"/>
      <c r="V34" s="4"/>
      <c r="W34" s="4"/>
      <c r="X34" s="4"/>
    </row>
    <row r="35" spans="1:24" ht="12.75" customHeight="1" x14ac:dyDescent="0.2">
      <c r="A35" s="332"/>
      <c r="B35" s="316" t="str">
        <f>OBVEZE!B43</f>
        <v>Stanje dospjelih obveza na kraju izvještajnog razdoblja (šifre V008+D23+D24 + 'D dio 25,26')</v>
      </c>
      <c r="C35" s="317"/>
      <c r="D35" s="317"/>
      <c r="E35" s="317"/>
      <c r="F35" s="318"/>
      <c r="G35" s="160" t="str">
        <f>OBVEZE!C43</f>
        <v>V007</v>
      </c>
      <c r="H35" s="176" t="s">
        <v>46</v>
      </c>
      <c r="I35" s="177">
        <f>OBVEZE!D43</f>
        <v>129065.93</v>
      </c>
      <c r="J35" s="4"/>
      <c r="K35" s="4"/>
      <c r="L35" s="4"/>
      <c r="M35" s="4"/>
      <c r="N35" s="4"/>
      <c r="O35" s="4"/>
      <c r="P35" s="4"/>
      <c r="Q35" s="4"/>
      <c r="R35" s="4"/>
      <c r="S35" s="4"/>
      <c r="T35" s="4"/>
      <c r="U35" s="4"/>
      <c r="V35" s="4"/>
      <c r="W35" s="4"/>
      <c r="X35" s="4"/>
    </row>
    <row r="36" spans="1:24" ht="12.75" customHeight="1" x14ac:dyDescent="0.2">
      <c r="A36" s="333"/>
      <c r="B36" s="319" t="str">
        <f>OBVEZE!B101</f>
        <v>Stanje nedospjelih obveza na kraju izvještajnog razdoblja (šifre V010 + ND23 + ND24 + 'ND dio 25,26')</v>
      </c>
      <c r="C36" s="320"/>
      <c r="D36" s="320"/>
      <c r="E36" s="320"/>
      <c r="F36" s="321"/>
      <c r="G36" s="161" t="str">
        <f>OBVEZE!C101</f>
        <v>V009</v>
      </c>
      <c r="H36" s="180" t="s">
        <v>46</v>
      </c>
      <c r="I36" s="181">
        <f>OBVEZE!D101</f>
        <v>883545.98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5" t="s">
        <v>47</v>
      </c>
      <c r="I39" s="315"/>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19" zoomScale="130" zoomScaleNormal="130" workbookViewId="0">
      <selection activeCell="E410" sqref="E41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3" t="s">
        <v>48</v>
      </c>
      <c r="B2" s="354"/>
      <c r="C2" s="354"/>
      <c r="D2" s="354"/>
      <c r="E2" s="354"/>
      <c r="F2" s="354"/>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5" t="s">
        <v>54</v>
      </c>
      <c r="B5" s="356"/>
      <c r="C5" s="216"/>
      <c r="D5" s="74"/>
      <c r="E5" s="74"/>
      <c r="F5" s="61"/>
    </row>
    <row r="6" spans="1:25" ht="12.75" customHeight="1" x14ac:dyDescent="0.2">
      <c r="A6" s="55">
        <v>6</v>
      </c>
      <c r="B6" s="87" t="s">
        <v>55</v>
      </c>
      <c r="C6" s="52" t="s">
        <v>56</v>
      </c>
      <c r="D6" s="53">
        <f>D7+D44+D50+D82+D106+D124+D133+D139</f>
        <v>9693721</v>
      </c>
      <c r="E6" s="53">
        <f>E7+E44+E50+E82+E106+E124+E133+E139</f>
        <v>10692182.209999999</v>
      </c>
      <c r="F6" s="54">
        <f t="shared" ref="F6:F131" si="0">IF(D6&lt;&gt;0,IF(E6/D6&gt;=100,"&gt;&gt;100",E6/D6*100),"-")</f>
        <v>110.30008198090289</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8305586</v>
      </c>
      <c r="E50" s="53">
        <f>E51+E54+E59+E62+E65+E68+E71+E74+E77</f>
        <v>9040253.5099999998</v>
      </c>
      <c r="F50" s="54">
        <f t="shared" si="0"/>
        <v>108.84546268017692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8287187</v>
      </c>
      <c r="E68" s="53">
        <f t="shared" si="15"/>
        <v>8834713.8200000003</v>
      </c>
      <c r="F68" s="54">
        <f t="shared" si="0"/>
        <v>106.60690798940581</v>
      </c>
    </row>
    <row r="69" spans="1:6" ht="12.75" customHeight="1" x14ac:dyDescent="0.2">
      <c r="A69" s="55" t="s">
        <v>181</v>
      </c>
      <c r="B69" s="87" t="s">
        <v>182</v>
      </c>
      <c r="C69" s="52" t="s">
        <v>181</v>
      </c>
      <c r="D69" s="244">
        <v>8282187</v>
      </c>
      <c r="E69" s="244">
        <v>8829713.8200000003</v>
      </c>
      <c r="F69" s="54">
        <f t="shared" si="0"/>
        <v>106.61089661462606</v>
      </c>
    </row>
    <row r="70" spans="1:6" ht="24" x14ac:dyDescent="0.2">
      <c r="A70" s="55" t="s">
        <v>183</v>
      </c>
      <c r="B70" s="87" t="s">
        <v>184</v>
      </c>
      <c r="C70" s="52" t="s">
        <v>183</v>
      </c>
      <c r="D70" s="244">
        <v>5000</v>
      </c>
      <c r="E70" s="244">
        <v>5000</v>
      </c>
      <c r="F70" s="54">
        <f t="shared" si="0"/>
        <v>100</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18399</v>
      </c>
      <c r="E77" s="53">
        <f t="shared" si="18"/>
        <v>205539.69</v>
      </c>
      <c r="F77" s="54">
        <f t="shared" si="0"/>
        <v>1117.1242458829286</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18399</v>
      </c>
      <c r="E80" s="244">
        <v>205539.69</v>
      </c>
      <c r="F80" s="54">
        <f t="shared" si="0"/>
        <v>1117.1242458829286</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1.87</v>
      </c>
      <c r="F82" s="54" t="str">
        <f t="shared" si="0"/>
        <v>-</v>
      </c>
    </row>
    <row r="83" spans="1:6" ht="12.75" customHeight="1" x14ac:dyDescent="0.2">
      <c r="A83" s="55">
        <v>641</v>
      </c>
      <c r="B83" s="87" t="s">
        <v>209</v>
      </c>
      <c r="C83" s="52" t="s">
        <v>210</v>
      </c>
      <c r="D83" s="53">
        <f t="shared" ref="D83:E83" si="20">SUM(D84:D90)</f>
        <v>0</v>
      </c>
      <c r="E83" s="53">
        <f t="shared" si="20"/>
        <v>1.87</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v>1.87</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14608.57</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14608.57</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v>14608.57</v>
      </c>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273550</v>
      </c>
      <c r="E124" s="53">
        <f t="shared" si="27"/>
        <v>480058.26</v>
      </c>
      <c r="F124" s="54">
        <f t="shared" si="0"/>
        <v>175.49196125022848</v>
      </c>
    </row>
    <row r="125" spans="1:6" ht="12.75" customHeight="1" x14ac:dyDescent="0.2">
      <c r="A125" s="55">
        <v>661</v>
      </c>
      <c r="B125" s="88" t="s">
        <v>293</v>
      </c>
      <c r="C125" s="52" t="s">
        <v>294</v>
      </c>
      <c r="D125" s="53">
        <f t="shared" ref="D125:E125" si="28">SUM(D126:D127)</f>
        <v>264550</v>
      </c>
      <c r="E125" s="53">
        <f t="shared" si="28"/>
        <v>463289.92</v>
      </c>
      <c r="F125" s="54">
        <f t="shared" si="0"/>
        <v>175.12376488376489</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264550</v>
      </c>
      <c r="E127" s="244">
        <v>463289.92</v>
      </c>
      <c r="F127" s="54">
        <f t="shared" si="0"/>
        <v>175.12376488376489</v>
      </c>
    </row>
    <row r="128" spans="1:6" ht="24" x14ac:dyDescent="0.2">
      <c r="A128" s="55">
        <v>663</v>
      </c>
      <c r="B128" s="233" t="s">
        <v>299</v>
      </c>
      <c r="C128" s="52" t="s">
        <v>300</v>
      </c>
      <c r="D128" s="53">
        <f t="shared" ref="D128:E128" si="29">SUM(D129:D132)</f>
        <v>9000</v>
      </c>
      <c r="E128" s="53">
        <f t="shared" si="29"/>
        <v>16768.34</v>
      </c>
      <c r="F128" s="54">
        <f t="shared" si="0"/>
        <v>186.3148888888889</v>
      </c>
    </row>
    <row r="129" spans="1:6" ht="12.75" customHeight="1" x14ac:dyDescent="0.2">
      <c r="A129" s="55">
        <v>6631</v>
      </c>
      <c r="B129" s="88" t="s">
        <v>301</v>
      </c>
      <c r="C129" s="52" t="s">
        <v>302</v>
      </c>
      <c r="D129" s="244"/>
      <c r="E129" s="244">
        <v>1170</v>
      </c>
      <c r="F129" s="54" t="str">
        <f t="shared" si="0"/>
        <v>-</v>
      </c>
    </row>
    <row r="130" spans="1:6" ht="12.75" customHeight="1" x14ac:dyDescent="0.2">
      <c r="A130" s="55">
        <v>6632</v>
      </c>
      <c r="B130" s="234" t="s">
        <v>303</v>
      </c>
      <c r="C130" s="52" t="s">
        <v>304</v>
      </c>
      <c r="D130" s="244">
        <v>9000</v>
      </c>
      <c r="E130" s="244">
        <v>15598.34</v>
      </c>
      <c r="F130" s="54">
        <f t="shared" si="0"/>
        <v>173.31488888888887</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1097552</v>
      </c>
      <c r="E133" s="53">
        <f t="shared" si="30"/>
        <v>1155500</v>
      </c>
      <c r="F133" s="54">
        <f t="shared" ref="F133:F223" si="31">IF(D133&lt;&gt;0,IF(E133/D133&gt;=100,"&gt;&gt;100",E133/D133*100),"-")</f>
        <v>105.2797498432876</v>
      </c>
    </row>
    <row r="134" spans="1:6" ht="24" x14ac:dyDescent="0.2">
      <c r="A134" s="55">
        <v>671</v>
      </c>
      <c r="B134" s="234" t="s">
        <v>311</v>
      </c>
      <c r="C134" s="52" t="s">
        <v>312</v>
      </c>
      <c r="D134" s="53">
        <f t="shared" ref="D134:E134" si="32">SUM(D135:D137)</f>
        <v>1097552</v>
      </c>
      <c r="E134" s="53">
        <f t="shared" si="32"/>
        <v>1155500</v>
      </c>
      <c r="F134" s="54">
        <f t="shared" si="31"/>
        <v>105.2797498432876</v>
      </c>
    </row>
    <row r="135" spans="1:6" ht="12.75" customHeight="1" x14ac:dyDescent="0.2">
      <c r="A135" s="55">
        <v>6711</v>
      </c>
      <c r="B135" s="87" t="s">
        <v>313</v>
      </c>
      <c r="C135" s="52" t="s">
        <v>314</v>
      </c>
      <c r="D135" s="244">
        <v>1092191</v>
      </c>
      <c r="E135" s="244">
        <v>1150001.6399999999</v>
      </c>
      <c r="F135" s="54">
        <f t="shared" si="31"/>
        <v>105.29308884618165</v>
      </c>
    </row>
    <row r="136" spans="1:6" ht="24" x14ac:dyDescent="0.2">
      <c r="A136" s="55">
        <v>6712</v>
      </c>
      <c r="B136" s="234" t="s">
        <v>315</v>
      </c>
      <c r="C136" s="52" t="s">
        <v>316</v>
      </c>
      <c r="D136" s="244">
        <v>5361</v>
      </c>
      <c r="E136" s="244">
        <v>5498.36</v>
      </c>
      <c r="F136" s="54">
        <f t="shared" si="31"/>
        <v>102.56220854318224</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17033</v>
      </c>
      <c r="E139" s="53">
        <f t="shared" si="33"/>
        <v>1760</v>
      </c>
      <c r="F139" s="54">
        <f t="shared" si="31"/>
        <v>10.332883226677627</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17033</v>
      </c>
      <c r="E150" s="244">
        <v>1760</v>
      </c>
      <c r="F150" s="54">
        <f t="shared" si="31"/>
        <v>10.332883226677627</v>
      </c>
    </row>
    <row r="151" spans="1:6" ht="12.75" customHeight="1" x14ac:dyDescent="0.2">
      <c r="A151" s="55">
        <v>3</v>
      </c>
      <c r="B151" s="87" t="s">
        <v>345</v>
      </c>
      <c r="C151" s="52" t="s">
        <v>53</v>
      </c>
      <c r="D151" s="53">
        <f t="shared" ref="D151:E151" si="35">D152+D163+D196+D215+D224+D252+D263</f>
        <v>9701397</v>
      </c>
      <c r="E151" s="53">
        <f t="shared" si="35"/>
        <v>10180046.859999999</v>
      </c>
      <c r="F151" s="54">
        <f t="shared" si="31"/>
        <v>104.93382406678131</v>
      </c>
    </row>
    <row r="152" spans="1:6" ht="12.75" customHeight="1" x14ac:dyDescent="0.2">
      <c r="A152" s="55">
        <v>31</v>
      </c>
      <c r="B152" s="87" t="s">
        <v>346</v>
      </c>
      <c r="C152" s="52" t="s">
        <v>35</v>
      </c>
      <c r="D152" s="53">
        <f t="shared" ref="D152:E152" si="36">D153+D158+D159</f>
        <v>8339916</v>
      </c>
      <c r="E152" s="53">
        <f t="shared" si="36"/>
        <v>8678685.6699999999</v>
      </c>
      <c r="F152" s="54">
        <f t="shared" si="31"/>
        <v>104.06202736334515</v>
      </c>
    </row>
    <row r="153" spans="1:6" ht="12.75" customHeight="1" x14ac:dyDescent="0.2">
      <c r="A153" s="55">
        <v>311</v>
      </c>
      <c r="B153" s="87" t="s">
        <v>347</v>
      </c>
      <c r="C153" s="52" t="s">
        <v>348</v>
      </c>
      <c r="D153" s="53">
        <f t="shared" ref="D153:E153" si="37">SUM(D154:D157)</f>
        <v>6933929</v>
      </c>
      <c r="E153" s="53">
        <f t="shared" si="37"/>
        <v>7173992.8500000006</v>
      </c>
      <c r="F153" s="54">
        <f t="shared" si="31"/>
        <v>103.46216192868431</v>
      </c>
    </row>
    <row r="154" spans="1:6" ht="12.75" customHeight="1" x14ac:dyDescent="0.2">
      <c r="A154" s="55">
        <v>3111</v>
      </c>
      <c r="B154" s="87" t="s">
        <v>349</v>
      </c>
      <c r="C154" s="52" t="s">
        <v>350</v>
      </c>
      <c r="D154" s="244">
        <v>6927150</v>
      </c>
      <c r="E154" s="244">
        <v>7167591.8700000001</v>
      </c>
      <c r="F154" s="54">
        <f t="shared" si="31"/>
        <v>103.47100712414196</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5667</v>
      </c>
      <c r="E156" s="244">
        <v>5288.53</v>
      </c>
      <c r="F156" s="54">
        <f t="shared" si="31"/>
        <v>93.321510499382384</v>
      </c>
    </row>
    <row r="157" spans="1:6" ht="12.75" customHeight="1" x14ac:dyDescent="0.2">
      <c r="A157" s="55">
        <v>3114</v>
      </c>
      <c r="B157" s="87" t="s">
        <v>355</v>
      </c>
      <c r="C157" s="52" t="s">
        <v>356</v>
      </c>
      <c r="D157" s="244">
        <v>1112</v>
      </c>
      <c r="E157" s="244">
        <v>1112.45</v>
      </c>
      <c r="F157" s="54">
        <f t="shared" si="31"/>
        <v>100.04046762589928</v>
      </c>
    </row>
    <row r="158" spans="1:6" ht="12.75" customHeight="1" x14ac:dyDescent="0.2">
      <c r="A158" s="55">
        <v>312</v>
      </c>
      <c r="B158" s="87" t="s">
        <v>357</v>
      </c>
      <c r="C158" s="52" t="s">
        <v>358</v>
      </c>
      <c r="D158" s="244">
        <v>291713</v>
      </c>
      <c r="E158" s="244">
        <v>368017.26</v>
      </c>
      <c r="F158" s="54">
        <f t="shared" si="31"/>
        <v>126.15730529664431</v>
      </c>
    </row>
    <row r="159" spans="1:6" ht="12.75" customHeight="1" x14ac:dyDescent="0.2">
      <c r="A159" s="55">
        <v>313</v>
      </c>
      <c r="B159" s="87" t="s">
        <v>359</v>
      </c>
      <c r="C159" s="52" t="s">
        <v>360</v>
      </c>
      <c r="D159" s="53">
        <f t="shared" ref="D159:E159" si="38">SUM(D160:D162)</f>
        <v>1114274</v>
      </c>
      <c r="E159" s="53">
        <f t="shared" si="38"/>
        <v>1136675.56</v>
      </c>
      <c r="F159" s="54">
        <f t="shared" si="31"/>
        <v>102.01041754541522</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1114148</v>
      </c>
      <c r="E161" s="244">
        <v>1133422.79</v>
      </c>
      <c r="F161" s="54">
        <f t="shared" si="31"/>
        <v>101.73000265673862</v>
      </c>
    </row>
    <row r="162" spans="1:6" ht="12.75" customHeight="1" x14ac:dyDescent="0.2">
      <c r="A162" s="55">
        <v>3133</v>
      </c>
      <c r="B162" s="87" t="s">
        <v>364</v>
      </c>
      <c r="C162" s="52" t="s">
        <v>365</v>
      </c>
      <c r="D162" s="244">
        <v>126</v>
      </c>
      <c r="E162" s="244">
        <v>3252.77</v>
      </c>
      <c r="F162" s="54">
        <f t="shared" si="31"/>
        <v>2581.563492063492</v>
      </c>
    </row>
    <row r="163" spans="1:6" ht="12.75" customHeight="1" x14ac:dyDescent="0.2">
      <c r="A163" s="55">
        <v>32</v>
      </c>
      <c r="B163" s="87" t="s">
        <v>366</v>
      </c>
      <c r="C163" s="52" t="s">
        <v>367</v>
      </c>
      <c r="D163" s="53">
        <f t="shared" ref="D163:E163" si="39">D164+D169+D177+D187+D188</f>
        <v>1353198</v>
      </c>
      <c r="E163" s="53">
        <f t="shared" si="39"/>
        <v>1413955.1</v>
      </c>
      <c r="F163" s="54">
        <f t="shared" si="31"/>
        <v>104.48988987568708</v>
      </c>
    </row>
    <row r="164" spans="1:6" ht="12.75" customHeight="1" x14ac:dyDescent="0.2">
      <c r="A164" s="55">
        <v>321</v>
      </c>
      <c r="B164" s="87" t="s">
        <v>368</v>
      </c>
      <c r="C164" s="52" t="s">
        <v>369</v>
      </c>
      <c r="D164" s="53">
        <f t="shared" ref="D164:E164" si="40">SUM(D165:D168)</f>
        <v>175578</v>
      </c>
      <c r="E164" s="53">
        <f t="shared" si="40"/>
        <v>232154.82</v>
      </c>
      <c r="F164" s="54">
        <f t="shared" si="31"/>
        <v>132.22318285890032</v>
      </c>
    </row>
    <row r="165" spans="1:6" ht="12.75" customHeight="1" x14ac:dyDescent="0.2">
      <c r="A165" s="55">
        <v>3211</v>
      </c>
      <c r="B165" s="87" t="s">
        <v>370</v>
      </c>
      <c r="C165" s="52" t="s">
        <v>371</v>
      </c>
      <c r="D165" s="244">
        <v>9486</v>
      </c>
      <c r="E165" s="244">
        <v>54561.48</v>
      </c>
      <c r="F165" s="54">
        <f t="shared" si="31"/>
        <v>575.17900063251113</v>
      </c>
    </row>
    <row r="166" spans="1:6" ht="12.75" customHeight="1" x14ac:dyDescent="0.2">
      <c r="A166" s="55">
        <v>3212</v>
      </c>
      <c r="B166" s="87" t="s">
        <v>372</v>
      </c>
      <c r="C166" s="52" t="s">
        <v>373</v>
      </c>
      <c r="D166" s="244">
        <v>163153</v>
      </c>
      <c r="E166" s="244">
        <v>167170.9</v>
      </c>
      <c r="F166" s="54">
        <f t="shared" si="31"/>
        <v>102.46265775070027</v>
      </c>
    </row>
    <row r="167" spans="1:6" ht="12.75" customHeight="1" x14ac:dyDescent="0.2">
      <c r="A167" s="55">
        <v>3213</v>
      </c>
      <c r="B167" s="87" t="s">
        <v>374</v>
      </c>
      <c r="C167" s="52" t="s">
        <v>375</v>
      </c>
      <c r="D167" s="244">
        <v>2475</v>
      </c>
      <c r="E167" s="244">
        <v>9710.44</v>
      </c>
      <c r="F167" s="54">
        <f t="shared" si="31"/>
        <v>392.34101010101011</v>
      </c>
    </row>
    <row r="168" spans="1:6" ht="12.75" customHeight="1" x14ac:dyDescent="0.2">
      <c r="A168" s="55">
        <v>3214</v>
      </c>
      <c r="B168" s="87" t="s">
        <v>376</v>
      </c>
      <c r="C168" s="52" t="s">
        <v>377</v>
      </c>
      <c r="D168" s="244">
        <v>464</v>
      </c>
      <c r="E168" s="244">
        <v>712</v>
      </c>
      <c r="F168" s="54">
        <f t="shared" si="31"/>
        <v>153.44827586206898</v>
      </c>
    </row>
    <row r="169" spans="1:6" ht="12.75" customHeight="1" x14ac:dyDescent="0.2">
      <c r="A169" s="55">
        <v>322</v>
      </c>
      <c r="B169" s="87" t="s">
        <v>378</v>
      </c>
      <c r="C169" s="52" t="s">
        <v>379</v>
      </c>
      <c r="D169" s="53">
        <f t="shared" ref="D169:E169" si="41">SUM(D170:D176)</f>
        <v>743734</v>
      </c>
      <c r="E169" s="53">
        <f t="shared" si="41"/>
        <v>705394.4</v>
      </c>
      <c r="F169" s="54">
        <f t="shared" si="31"/>
        <v>94.844984900515499</v>
      </c>
    </row>
    <row r="170" spans="1:6" ht="12.75" customHeight="1" x14ac:dyDescent="0.2">
      <c r="A170" s="55">
        <v>3221</v>
      </c>
      <c r="B170" s="87" t="s">
        <v>380</v>
      </c>
      <c r="C170" s="52" t="s">
        <v>381</v>
      </c>
      <c r="D170" s="244">
        <v>140551</v>
      </c>
      <c r="E170" s="244">
        <v>101064.87</v>
      </c>
      <c r="F170" s="54">
        <f t="shared" si="31"/>
        <v>71.906190635427706</v>
      </c>
    </row>
    <row r="171" spans="1:6" ht="12.75" customHeight="1" x14ac:dyDescent="0.2">
      <c r="A171" s="55">
        <v>3222</v>
      </c>
      <c r="B171" s="87" t="s">
        <v>382</v>
      </c>
      <c r="C171" s="52" t="s">
        <v>383</v>
      </c>
      <c r="D171" s="244">
        <v>21734</v>
      </c>
      <c r="E171" s="244">
        <v>12460.17</v>
      </c>
      <c r="F171" s="54">
        <f t="shared" si="31"/>
        <v>57.330311953621063</v>
      </c>
    </row>
    <row r="172" spans="1:6" ht="12.75" customHeight="1" x14ac:dyDescent="0.2">
      <c r="A172" s="55">
        <v>3223</v>
      </c>
      <c r="B172" s="87" t="s">
        <v>384</v>
      </c>
      <c r="C172" s="52" t="s">
        <v>385</v>
      </c>
      <c r="D172" s="244">
        <v>561680</v>
      </c>
      <c r="E172" s="244">
        <v>559342.31999999995</v>
      </c>
      <c r="F172" s="54">
        <f t="shared" si="31"/>
        <v>99.583805725680094</v>
      </c>
    </row>
    <row r="173" spans="1:6" ht="12.75" customHeight="1" x14ac:dyDescent="0.2">
      <c r="A173" s="55">
        <v>3224</v>
      </c>
      <c r="B173" s="87" t="s">
        <v>386</v>
      </c>
      <c r="C173" s="52" t="s">
        <v>387</v>
      </c>
      <c r="D173" s="244">
        <v>14874</v>
      </c>
      <c r="E173" s="244">
        <v>18765.88</v>
      </c>
      <c r="F173" s="54">
        <f t="shared" si="31"/>
        <v>126.16565819550895</v>
      </c>
    </row>
    <row r="174" spans="1:6" ht="12.75" customHeight="1" x14ac:dyDescent="0.2">
      <c r="A174" s="55">
        <v>3225</v>
      </c>
      <c r="B174" s="87" t="s">
        <v>388</v>
      </c>
      <c r="C174" s="52" t="s">
        <v>389</v>
      </c>
      <c r="D174" s="244">
        <v>4895</v>
      </c>
      <c r="E174" s="244">
        <v>6979.02</v>
      </c>
      <c r="F174" s="54">
        <f t="shared" si="31"/>
        <v>142.57446373850868</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v>6782.14</v>
      </c>
      <c r="F176" s="54" t="str">
        <f t="shared" si="31"/>
        <v>-</v>
      </c>
    </row>
    <row r="177" spans="1:6" ht="12.75" customHeight="1" x14ac:dyDescent="0.2">
      <c r="A177" s="55">
        <v>323</v>
      </c>
      <c r="B177" s="87" t="s">
        <v>394</v>
      </c>
      <c r="C177" s="52" t="s">
        <v>395</v>
      </c>
      <c r="D177" s="53">
        <f t="shared" ref="D177:E177" si="42">SUM(D178:D186)</f>
        <v>358263</v>
      </c>
      <c r="E177" s="53">
        <f t="shared" si="42"/>
        <v>305232.25</v>
      </c>
      <c r="F177" s="54">
        <f t="shared" si="31"/>
        <v>85.197815571242359</v>
      </c>
    </row>
    <row r="178" spans="1:6" ht="12.75" customHeight="1" x14ac:dyDescent="0.2">
      <c r="A178" s="55">
        <v>3231</v>
      </c>
      <c r="B178" s="87" t="s">
        <v>396</v>
      </c>
      <c r="C178" s="52" t="s">
        <v>397</v>
      </c>
      <c r="D178" s="244">
        <v>28666</v>
      </c>
      <c r="E178" s="244">
        <v>22938.18</v>
      </c>
      <c r="F178" s="54">
        <f t="shared" si="31"/>
        <v>80.018767878322748</v>
      </c>
    </row>
    <row r="179" spans="1:6" ht="12.75" customHeight="1" x14ac:dyDescent="0.2">
      <c r="A179" s="55">
        <v>3232</v>
      </c>
      <c r="B179" s="87" t="s">
        <v>398</v>
      </c>
      <c r="C179" s="52" t="s">
        <v>399</v>
      </c>
      <c r="D179" s="244">
        <v>147704</v>
      </c>
      <c r="E179" s="244">
        <v>114390.01</v>
      </c>
      <c r="F179" s="54">
        <f t="shared" si="31"/>
        <v>77.44543817364459</v>
      </c>
    </row>
    <row r="180" spans="1:6" ht="12.75" customHeight="1" x14ac:dyDescent="0.2">
      <c r="A180" s="55">
        <v>3233</v>
      </c>
      <c r="B180" s="87" t="s">
        <v>400</v>
      </c>
      <c r="C180" s="52" t="s">
        <v>401</v>
      </c>
      <c r="D180" s="244">
        <v>4521</v>
      </c>
      <c r="E180" s="244">
        <v>450</v>
      </c>
      <c r="F180" s="54">
        <f t="shared" si="31"/>
        <v>9.9535500995354997</v>
      </c>
    </row>
    <row r="181" spans="1:6" ht="12.75" customHeight="1" x14ac:dyDescent="0.2">
      <c r="A181" s="55">
        <v>3234</v>
      </c>
      <c r="B181" s="87" t="s">
        <v>402</v>
      </c>
      <c r="C181" s="52" t="s">
        <v>403</v>
      </c>
      <c r="D181" s="244">
        <v>91661</v>
      </c>
      <c r="E181" s="244">
        <v>90630.7</v>
      </c>
      <c r="F181" s="54">
        <f t="shared" si="31"/>
        <v>98.87596687795245</v>
      </c>
    </row>
    <row r="182" spans="1:6" ht="12.75" customHeight="1" x14ac:dyDescent="0.2">
      <c r="A182" s="55">
        <v>3235</v>
      </c>
      <c r="B182" s="87" t="s">
        <v>404</v>
      </c>
      <c r="C182" s="52" t="s">
        <v>405</v>
      </c>
      <c r="D182" s="244">
        <v>213</v>
      </c>
      <c r="E182" s="244">
        <v>1476.13</v>
      </c>
      <c r="F182" s="54">
        <f t="shared" si="31"/>
        <v>693.01877934272306</v>
      </c>
    </row>
    <row r="183" spans="1:6" ht="12.75" customHeight="1" x14ac:dyDescent="0.2">
      <c r="A183" s="55">
        <v>3236</v>
      </c>
      <c r="B183" s="87" t="s">
        <v>406</v>
      </c>
      <c r="C183" s="52" t="s">
        <v>407</v>
      </c>
      <c r="D183" s="244">
        <v>23215</v>
      </c>
      <c r="E183" s="244">
        <v>13380.26</v>
      </c>
      <c r="F183" s="54">
        <f t="shared" si="31"/>
        <v>57.636269653241435</v>
      </c>
    </row>
    <row r="184" spans="1:6" ht="12.75" customHeight="1" x14ac:dyDescent="0.2">
      <c r="A184" s="55">
        <v>3237</v>
      </c>
      <c r="B184" s="87" t="s">
        <v>408</v>
      </c>
      <c r="C184" s="52" t="s">
        <v>409</v>
      </c>
      <c r="D184" s="244">
        <v>5994</v>
      </c>
      <c r="E184" s="244">
        <v>10499.83</v>
      </c>
      <c r="F184" s="54">
        <f t="shared" si="31"/>
        <v>175.17233900567234</v>
      </c>
    </row>
    <row r="185" spans="1:6" ht="12.75" customHeight="1" x14ac:dyDescent="0.2">
      <c r="A185" s="55">
        <v>3238</v>
      </c>
      <c r="B185" s="87" t="s">
        <v>410</v>
      </c>
      <c r="C185" s="52" t="s">
        <v>411</v>
      </c>
      <c r="D185" s="244">
        <v>28200</v>
      </c>
      <c r="E185" s="244">
        <v>30172.9</v>
      </c>
      <c r="F185" s="54">
        <f t="shared" si="31"/>
        <v>106.99609929078015</v>
      </c>
    </row>
    <row r="186" spans="1:6" ht="12.75" customHeight="1" x14ac:dyDescent="0.2">
      <c r="A186" s="55">
        <v>3239</v>
      </c>
      <c r="B186" s="87" t="s">
        <v>412</v>
      </c>
      <c r="C186" s="52" t="s">
        <v>413</v>
      </c>
      <c r="D186" s="244">
        <v>28089</v>
      </c>
      <c r="E186" s="244">
        <v>21294.240000000002</v>
      </c>
      <c r="F186" s="54">
        <f t="shared" si="31"/>
        <v>75.809889992523765</v>
      </c>
    </row>
    <row r="187" spans="1:6" ht="12.75" customHeight="1" x14ac:dyDescent="0.2">
      <c r="A187" s="55">
        <v>324</v>
      </c>
      <c r="B187" s="87" t="s">
        <v>414</v>
      </c>
      <c r="C187" s="52" t="s">
        <v>415</v>
      </c>
      <c r="D187" s="244"/>
      <c r="E187" s="244">
        <v>1156.28</v>
      </c>
      <c r="F187" s="54" t="str">
        <f t="shared" si="31"/>
        <v>-</v>
      </c>
    </row>
    <row r="188" spans="1:6" ht="12.75" customHeight="1" x14ac:dyDescent="0.2">
      <c r="A188" s="55">
        <v>329</v>
      </c>
      <c r="B188" s="87" t="s">
        <v>416</v>
      </c>
      <c r="C188" s="52" t="s">
        <v>417</v>
      </c>
      <c r="D188" s="53">
        <f t="shared" ref="D188:E188" si="43">SUM(D189:D195)</f>
        <v>75623</v>
      </c>
      <c r="E188" s="53">
        <f t="shared" si="43"/>
        <v>170017.35</v>
      </c>
      <c r="F188" s="54">
        <f t="shared" si="31"/>
        <v>224.82227629160442</v>
      </c>
    </row>
    <row r="189" spans="1:6" ht="12.75" customHeight="1" x14ac:dyDescent="0.2">
      <c r="A189" s="55">
        <v>3291</v>
      </c>
      <c r="B189" s="234" t="s">
        <v>418</v>
      </c>
      <c r="C189" s="52" t="s">
        <v>419</v>
      </c>
      <c r="D189" s="244">
        <v>8727</v>
      </c>
      <c r="E189" s="244">
        <v>45963.79</v>
      </c>
      <c r="F189" s="54">
        <f t="shared" si="31"/>
        <v>526.68488598602039</v>
      </c>
    </row>
    <row r="190" spans="1:6" ht="12.75" customHeight="1" x14ac:dyDescent="0.2">
      <c r="A190" s="55">
        <v>3292</v>
      </c>
      <c r="B190" s="87" t="s">
        <v>420</v>
      </c>
      <c r="C190" s="52" t="s">
        <v>421</v>
      </c>
      <c r="D190" s="244">
        <v>2170</v>
      </c>
      <c r="E190" s="244"/>
      <c r="F190" s="54">
        <f t="shared" si="31"/>
        <v>0</v>
      </c>
    </row>
    <row r="191" spans="1:6" ht="12.75" customHeight="1" x14ac:dyDescent="0.2">
      <c r="A191" s="55">
        <v>3293</v>
      </c>
      <c r="B191" s="87" t="s">
        <v>422</v>
      </c>
      <c r="C191" s="52" t="s">
        <v>423</v>
      </c>
      <c r="D191" s="244">
        <v>2143</v>
      </c>
      <c r="E191" s="244">
        <v>1475.1</v>
      </c>
      <c r="F191" s="54">
        <f t="shared" si="31"/>
        <v>68.833411105926274</v>
      </c>
    </row>
    <row r="192" spans="1:6" ht="12.75" customHeight="1" x14ac:dyDescent="0.2">
      <c r="A192" s="55">
        <v>3294</v>
      </c>
      <c r="B192" s="87" t="s">
        <v>424</v>
      </c>
      <c r="C192" s="52" t="s">
        <v>425</v>
      </c>
      <c r="D192" s="244">
        <v>250</v>
      </c>
      <c r="E192" s="244">
        <v>250</v>
      </c>
      <c r="F192" s="54">
        <f t="shared" si="31"/>
        <v>100</v>
      </c>
    </row>
    <row r="193" spans="1:6" ht="12.75" customHeight="1" x14ac:dyDescent="0.2">
      <c r="A193" s="55">
        <v>3295</v>
      </c>
      <c r="B193" s="87" t="s">
        <v>426</v>
      </c>
      <c r="C193" s="52" t="s">
        <v>427</v>
      </c>
      <c r="D193" s="244">
        <v>2127</v>
      </c>
      <c r="E193" s="244">
        <v>10400</v>
      </c>
      <c r="F193" s="54">
        <f t="shared" si="31"/>
        <v>488.95157498824642</v>
      </c>
    </row>
    <row r="194" spans="1:6" ht="12.75" customHeight="1" x14ac:dyDescent="0.2">
      <c r="A194" s="55" t="s">
        <v>428</v>
      </c>
      <c r="B194" s="87" t="s">
        <v>429</v>
      </c>
      <c r="C194" s="52" t="s">
        <v>428</v>
      </c>
      <c r="D194" s="244">
        <v>1875</v>
      </c>
      <c r="E194" s="244">
        <v>61728.09</v>
      </c>
      <c r="F194" s="54">
        <f t="shared" si="31"/>
        <v>3292.1647999999996</v>
      </c>
    </row>
    <row r="195" spans="1:6" ht="12.75" customHeight="1" x14ac:dyDescent="0.2">
      <c r="A195" s="55">
        <v>3299</v>
      </c>
      <c r="B195" s="87" t="s">
        <v>430</v>
      </c>
      <c r="C195" s="52" t="s">
        <v>431</v>
      </c>
      <c r="D195" s="244">
        <v>58331</v>
      </c>
      <c r="E195" s="244">
        <v>50200.37</v>
      </c>
      <c r="F195" s="54">
        <f t="shared" si="31"/>
        <v>86.061219591640821</v>
      </c>
    </row>
    <row r="196" spans="1:6" ht="12.75" customHeight="1" x14ac:dyDescent="0.2">
      <c r="A196" s="55">
        <v>34</v>
      </c>
      <c r="B196" s="234" t="s">
        <v>432</v>
      </c>
      <c r="C196" s="52" t="s">
        <v>433</v>
      </c>
      <c r="D196" s="53">
        <f t="shared" ref="D196:E196" si="44">D197+D202+D210</f>
        <v>8283</v>
      </c>
      <c r="E196" s="53">
        <f t="shared" si="44"/>
        <v>81406.09</v>
      </c>
      <c r="F196" s="54">
        <f t="shared" si="31"/>
        <v>982.80924785705656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8283</v>
      </c>
      <c r="E210" s="53">
        <f t="shared" si="47"/>
        <v>81406.09</v>
      </c>
      <c r="F210" s="54">
        <f t="shared" si="31"/>
        <v>982.80924785705656</v>
      </c>
    </row>
    <row r="211" spans="1:6" ht="12.75" customHeight="1" x14ac:dyDescent="0.2">
      <c r="A211" s="55">
        <v>3431</v>
      </c>
      <c r="B211" s="234" t="s">
        <v>462</v>
      </c>
      <c r="C211" s="52" t="s">
        <v>463</v>
      </c>
      <c r="D211" s="244">
        <v>4593</v>
      </c>
      <c r="E211" s="244">
        <v>5561.31</v>
      </c>
      <c r="F211" s="54">
        <f t="shared" si="31"/>
        <v>121.08229915088178</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3690</v>
      </c>
      <c r="E213" s="244">
        <v>75844.78</v>
      </c>
      <c r="F213" s="54">
        <f t="shared" si="31"/>
        <v>2055.4140921409216</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6000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6000</v>
      </c>
      <c r="F259" s="54" t="str">
        <f t="shared" ref="F259:F262" si="67">IF(D259&lt;&gt;0,IF(E259/D259&gt;=100,"&gt;&gt;100",E259/D259*100),"-")</f>
        <v>-</v>
      </c>
    </row>
    <row r="260" spans="1:6" ht="12.75" customHeight="1" x14ac:dyDescent="0.2">
      <c r="A260" s="55">
        <v>3721</v>
      </c>
      <c r="B260" s="87" t="s">
        <v>556</v>
      </c>
      <c r="C260" s="52" t="s">
        <v>557</v>
      </c>
      <c r="D260" s="244"/>
      <c r="E260" s="244">
        <v>6000</v>
      </c>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9701397</v>
      </c>
      <c r="E289" s="53">
        <f t="shared" si="79"/>
        <v>10180046.859999999</v>
      </c>
      <c r="F289" s="54">
        <f t="shared" si="76"/>
        <v>104.93382406678131</v>
      </c>
    </row>
    <row r="290" spans="1:6" ht="12.75" customHeight="1" x14ac:dyDescent="0.2">
      <c r="A290" s="55" t="s">
        <v>605</v>
      </c>
      <c r="B290" s="87" t="s">
        <v>616</v>
      </c>
      <c r="C290" s="52" t="s">
        <v>617</v>
      </c>
      <c r="D290" s="53">
        <f>IF(D6&gt;=D289,D6-D289,0)</f>
        <v>0</v>
      </c>
      <c r="E290" s="53">
        <f>IF(E6&gt;=E289,E6-E289,0)</f>
        <v>512135.34999999963</v>
      </c>
      <c r="F290" s="54" t="str">
        <f t="shared" si="76"/>
        <v>-</v>
      </c>
    </row>
    <row r="291" spans="1:6" ht="12.75" customHeight="1" x14ac:dyDescent="0.2">
      <c r="A291" s="55" t="s">
        <v>605</v>
      </c>
      <c r="B291" s="87" t="s">
        <v>618</v>
      </c>
      <c r="C291" s="52" t="s">
        <v>619</v>
      </c>
      <c r="D291" s="53">
        <f>IF(D289&gt;=D6,D289-D6,0)</f>
        <v>7676</v>
      </c>
      <c r="E291" s="53">
        <f>IF(E289&gt;=E6,E289-E6,0)</f>
        <v>0</v>
      </c>
      <c r="F291" s="54">
        <f t="shared" si="76"/>
        <v>0</v>
      </c>
    </row>
    <row r="292" spans="1:6" ht="12.75" customHeight="1" x14ac:dyDescent="0.2">
      <c r="A292" s="55">
        <v>92211</v>
      </c>
      <c r="B292" s="87" t="s">
        <v>620</v>
      </c>
      <c r="C292" s="52" t="s">
        <v>621</v>
      </c>
      <c r="D292" s="244">
        <v>55886</v>
      </c>
      <c r="E292" s="244"/>
      <c r="F292" s="54">
        <f t="shared" si="76"/>
        <v>0</v>
      </c>
    </row>
    <row r="293" spans="1:6" ht="12.75" customHeight="1" x14ac:dyDescent="0.2">
      <c r="A293" s="55">
        <v>92221</v>
      </c>
      <c r="B293" s="87" t="s">
        <v>622</v>
      </c>
      <c r="C293" s="52" t="s">
        <v>623</v>
      </c>
      <c r="D293" s="244"/>
      <c r="E293" s="314">
        <v>137090.01</v>
      </c>
      <c r="F293" s="54" t="str">
        <f t="shared" si="76"/>
        <v>-</v>
      </c>
    </row>
    <row r="294" spans="1:6" ht="12.75" customHeight="1" x14ac:dyDescent="0.2">
      <c r="A294" s="55">
        <v>96</v>
      </c>
      <c r="B294" s="87" t="s">
        <v>624</v>
      </c>
      <c r="C294" s="52" t="s">
        <v>625</v>
      </c>
      <c r="D294" s="244">
        <v>6684</v>
      </c>
      <c r="E294" s="244">
        <v>7041.47</v>
      </c>
      <c r="F294" s="54">
        <f t="shared" si="76"/>
        <v>105.34814482345899</v>
      </c>
    </row>
    <row r="295" spans="1:6" ht="24" x14ac:dyDescent="0.2">
      <c r="A295" s="55">
        <v>9661</v>
      </c>
      <c r="B295" s="87" t="s">
        <v>626</v>
      </c>
      <c r="C295" s="52" t="s">
        <v>627</v>
      </c>
      <c r="D295" s="244">
        <v>6684</v>
      </c>
      <c r="E295" s="244">
        <v>7041.47</v>
      </c>
      <c r="F295" s="54">
        <f t="shared" si="76"/>
        <v>105.34814482345899</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5" t="s">
        <v>630</v>
      </c>
      <c r="B297" s="356"/>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57368</v>
      </c>
      <c r="E350" s="53">
        <f t="shared" si="95"/>
        <v>171851.96</v>
      </c>
      <c r="F350" s="54">
        <f t="shared" si="81"/>
        <v>299.56066099567698</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57368</v>
      </c>
      <c r="E363" s="53">
        <f t="shared" si="99"/>
        <v>171851.96</v>
      </c>
      <c r="F363" s="54">
        <f t="shared" si="81"/>
        <v>299.56066099567698</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36469</v>
      </c>
      <c r="E369" s="53">
        <f t="shared" si="101"/>
        <v>141654.35999999999</v>
      </c>
      <c r="F369" s="54">
        <f t="shared" si="81"/>
        <v>388.42403136910798</v>
      </c>
    </row>
    <row r="370" spans="1:6" ht="12.75" customHeight="1" x14ac:dyDescent="0.2">
      <c r="A370" s="55">
        <v>4221</v>
      </c>
      <c r="B370" s="87" t="s">
        <v>671</v>
      </c>
      <c r="C370" s="52" t="s">
        <v>763</v>
      </c>
      <c r="D370" s="244">
        <v>28771</v>
      </c>
      <c r="E370" s="244">
        <v>128606.2</v>
      </c>
      <c r="F370" s="54">
        <f t="shared" si="81"/>
        <v>446.99940912724617</v>
      </c>
    </row>
    <row r="371" spans="1:6" ht="12.75" customHeight="1" x14ac:dyDescent="0.2">
      <c r="A371" s="55">
        <v>4222</v>
      </c>
      <c r="B371" s="87" t="s">
        <v>764</v>
      </c>
      <c r="C371" s="52" t="s">
        <v>765</v>
      </c>
      <c r="D371" s="244">
        <v>7698</v>
      </c>
      <c r="E371" s="244"/>
      <c r="F371" s="54">
        <f t="shared" si="81"/>
        <v>0</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v>9090.26</v>
      </c>
      <c r="F375" s="54" t="str">
        <f t="shared" si="81"/>
        <v>-</v>
      </c>
    </row>
    <row r="376" spans="1:6" ht="12.75" customHeight="1" x14ac:dyDescent="0.2">
      <c r="A376" s="55">
        <v>4227</v>
      </c>
      <c r="B376" s="234" t="s">
        <v>683</v>
      </c>
      <c r="C376" s="52" t="s">
        <v>770</v>
      </c>
      <c r="D376" s="244"/>
      <c r="E376" s="244">
        <v>3957.9</v>
      </c>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20899</v>
      </c>
      <c r="E383" s="53">
        <f t="shared" si="103"/>
        <v>30197.599999999999</v>
      </c>
      <c r="F383" s="54">
        <f t="shared" si="81"/>
        <v>144.49303794439925</v>
      </c>
    </row>
    <row r="384" spans="1:6" ht="12.75" customHeight="1" x14ac:dyDescent="0.2">
      <c r="A384" s="55">
        <v>4241</v>
      </c>
      <c r="B384" s="87" t="s">
        <v>780</v>
      </c>
      <c r="C384" s="52" t="s">
        <v>781</v>
      </c>
      <c r="D384" s="244">
        <v>20899</v>
      </c>
      <c r="E384" s="244">
        <v>30197.599999999999</v>
      </c>
      <c r="F384" s="54">
        <f t="shared" si="81"/>
        <v>144.49303794439925</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57368</v>
      </c>
      <c r="E408" s="53">
        <f t="shared" si="111"/>
        <v>171851.96</v>
      </c>
      <c r="F408" s="54">
        <f t="shared" si="81"/>
        <v>299.56066099567698</v>
      </c>
    </row>
    <row r="409" spans="1:6" ht="12.75" customHeight="1" x14ac:dyDescent="0.2">
      <c r="A409" s="55">
        <v>92212</v>
      </c>
      <c r="B409" s="87" t="s">
        <v>820</v>
      </c>
      <c r="C409" s="52" t="s">
        <v>821</v>
      </c>
      <c r="D409" s="244"/>
      <c r="E409" s="244">
        <v>3747.5</v>
      </c>
      <c r="F409" s="54" t="str">
        <f t="shared" si="81"/>
        <v>-</v>
      </c>
    </row>
    <row r="410" spans="1:6" ht="12.75" customHeight="1" x14ac:dyDescent="0.2">
      <c r="A410" s="55">
        <v>92222</v>
      </c>
      <c r="B410" s="87" t="s">
        <v>822</v>
      </c>
      <c r="C410" s="52" t="s">
        <v>823</v>
      </c>
      <c r="D410" s="244">
        <v>124185</v>
      </c>
      <c r="E410" s="244"/>
      <c r="F410" s="54">
        <f t="shared" si="81"/>
        <v>0</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9693721</v>
      </c>
      <c r="E412" s="53">
        <f>E6+E298</f>
        <v>10692182.209999999</v>
      </c>
      <c r="F412" s="54">
        <f t="shared" si="81"/>
        <v>110.30008198090289</v>
      </c>
    </row>
    <row r="413" spans="1:6" ht="12.75" customHeight="1" x14ac:dyDescent="0.2">
      <c r="A413" s="55" t="s">
        <v>605</v>
      </c>
      <c r="B413" s="87" t="s">
        <v>828</v>
      </c>
      <c r="C413" s="52" t="s">
        <v>829</v>
      </c>
      <c r="D413" s="53">
        <f t="shared" ref="D413:E413" si="112">D289+D350</f>
        <v>9758765</v>
      </c>
      <c r="E413" s="53">
        <f t="shared" si="112"/>
        <v>10351898.82</v>
      </c>
      <c r="F413" s="54">
        <f t="shared" si="81"/>
        <v>106.07795986479846</v>
      </c>
    </row>
    <row r="414" spans="1:6" ht="12.75" customHeight="1" x14ac:dyDescent="0.2">
      <c r="A414" s="55" t="s">
        <v>605</v>
      </c>
      <c r="B414" s="87" t="s">
        <v>830</v>
      </c>
      <c r="C414" s="52" t="s">
        <v>831</v>
      </c>
      <c r="D414" s="53">
        <f t="shared" ref="D414:E414" si="113">IF(D412&gt;=D413,D412-D413,0)</f>
        <v>0</v>
      </c>
      <c r="E414" s="53">
        <f t="shared" si="113"/>
        <v>340283.38999999873</v>
      </c>
      <c r="F414" s="54" t="str">
        <f t="shared" si="81"/>
        <v>-</v>
      </c>
    </row>
    <row r="415" spans="1:6" ht="12.75" customHeight="1" x14ac:dyDescent="0.2">
      <c r="A415" s="55" t="s">
        <v>605</v>
      </c>
      <c r="B415" s="87" t="s">
        <v>832</v>
      </c>
      <c r="C415" s="52" t="s">
        <v>833</v>
      </c>
      <c r="D415" s="53">
        <f t="shared" ref="D415:E415" si="114">IF(D413&gt;=D412,D413-D412,0)</f>
        <v>65044</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68299</v>
      </c>
      <c r="E417" s="53">
        <f t="shared" si="116"/>
        <v>133342.51</v>
      </c>
      <c r="F417" s="54">
        <f t="shared" si="81"/>
        <v>195.23347340371018</v>
      </c>
    </row>
    <row r="418" spans="1:6" ht="12.75" customHeight="1" x14ac:dyDescent="0.2">
      <c r="A418" s="57" t="s">
        <v>839</v>
      </c>
      <c r="B418" s="235" t="s">
        <v>840</v>
      </c>
      <c r="C418" s="58" t="s">
        <v>841</v>
      </c>
      <c r="D418" s="64">
        <f t="shared" ref="D418:E418" si="117">D294+D411</f>
        <v>6684</v>
      </c>
      <c r="E418" s="64">
        <f t="shared" si="117"/>
        <v>7041.47</v>
      </c>
      <c r="F418" s="59">
        <f t="shared" si="81"/>
        <v>105.34814482345899</v>
      </c>
    </row>
    <row r="419" spans="1:6" s="77" customFormat="1" ht="20.100000000000001" customHeight="1" x14ac:dyDescent="0.2">
      <c r="A419" s="355" t="s">
        <v>842</v>
      </c>
      <c r="B419" s="356"/>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9693721</v>
      </c>
      <c r="E639" s="53">
        <f t="shared" si="180"/>
        <v>10692182.209999999</v>
      </c>
      <c r="F639" s="54">
        <f t="shared" si="119"/>
        <v>110.30008198090289</v>
      </c>
    </row>
    <row r="640" spans="1:6" ht="12.75" customHeight="1" x14ac:dyDescent="0.2">
      <c r="A640" s="55" t="s">
        <v>605</v>
      </c>
      <c r="B640" s="87" t="s">
        <v>1274</v>
      </c>
      <c r="C640" s="52" t="s">
        <v>1275</v>
      </c>
      <c r="D640" s="53">
        <f t="shared" ref="D640:E640" si="181">D413+D528</f>
        <v>9758765</v>
      </c>
      <c r="E640" s="53">
        <f t="shared" si="181"/>
        <v>10351898.82</v>
      </c>
      <c r="F640" s="54">
        <f t="shared" si="119"/>
        <v>106.07795986479846</v>
      </c>
    </row>
    <row r="641" spans="1:6" ht="12.75" customHeight="1" x14ac:dyDescent="0.2">
      <c r="A641" s="55" t="s">
        <v>605</v>
      </c>
      <c r="B641" s="87" t="s">
        <v>1276</v>
      </c>
      <c r="C641" s="52" t="s">
        <v>1277</v>
      </c>
      <c r="D641" s="53">
        <f t="shared" ref="D641:E641" si="182">IF(D639&gt;=D640,D639-D640,0)</f>
        <v>0</v>
      </c>
      <c r="E641" s="53">
        <f t="shared" si="182"/>
        <v>340283.38999999873</v>
      </c>
      <c r="F641" s="54" t="str">
        <f t="shared" si="119"/>
        <v>-</v>
      </c>
    </row>
    <row r="642" spans="1:6" ht="12.75" customHeight="1" x14ac:dyDescent="0.2">
      <c r="A642" s="55" t="s">
        <v>605</v>
      </c>
      <c r="B642" s="87" t="s">
        <v>1278</v>
      </c>
      <c r="C642" s="52" t="s">
        <v>1279</v>
      </c>
      <c r="D642" s="53">
        <f t="shared" ref="D642:E642" si="183">IF(D640&gt;=D639,D640-D639,0)</f>
        <v>65044</v>
      </c>
      <c r="E642" s="53">
        <f t="shared" si="183"/>
        <v>0</v>
      </c>
      <c r="F642" s="54">
        <f t="shared" si="119"/>
        <v>0</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68299</v>
      </c>
      <c r="E644" s="53">
        <f t="shared" si="185"/>
        <v>133342.51</v>
      </c>
      <c r="F644" s="54">
        <f t="shared" si="119"/>
        <v>195.23347340371018</v>
      </c>
    </row>
    <row r="645" spans="1:6" ht="24" x14ac:dyDescent="0.2">
      <c r="A645" s="55" t="s">
        <v>605</v>
      </c>
      <c r="B645" s="87" t="s">
        <v>1284</v>
      </c>
      <c r="C645" s="52" t="s">
        <v>1285</v>
      </c>
      <c r="D645" s="53">
        <f t="shared" ref="D645:E645" si="186">IF(D641+D643-D642-D644&gt;=0,D641+D643-D642-D644,0)</f>
        <v>0</v>
      </c>
      <c r="E645" s="53">
        <f t="shared" si="186"/>
        <v>206940.87999999872</v>
      </c>
      <c r="F645" s="54" t="str">
        <f t="shared" si="119"/>
        <v>-</v>
      </c>
    </row>
    <row r="646" spans="1:6" ht="24" x14ac:dyDescent="0.2">
      <c r="A646" s="55" t="s">
        <v>605</v>
      </c>
      <c r="B646" s="87" t="s">
        <v>1286</v>
      </c>
      <c r="C646" s="52" t="s">
        <v>1287</v>
      </c>
      <c r="D646" s="53">
        <f t="shared" ref="D646:E646" si="187">IF(D642+D644-D641-D643&gt;=0,D642+D644-D641-D643,0)</f>
        <v>133343</v>
      </c>
      <c r="E646" s="53">
        <f t="shared" si="187"/>
        <v>0</v>
      </c>
      <c r="F646" s="54">
        <f t="shared" si="119"/>
        <v>0</v>
      </c>
    </row>
    <row r="647" spans="1:6" ht="24" x14ac:dyDescent="0.2">
      <c r="A647" s="57" t="s">
        <v>1288</v>
      </c>
      <c r="B647" s="235" t="s">
        <v>1289</v>
      </c>
      <c r="C647" s="58" t="s">
        <v>1288</v>
      </c>
      <c r="D647" s="245">
        <v>640554</v>
      </c>
      <c r="E647" s="245">
        <v>739872.83</v>
      </c>
      <c r="F647" s="59">
        <f t="shared" si="119"/>
        <v>115.50514554588685</v>
      </c>
    </row>
    <row r="648" spans="1:6" s="77" customFormat="1" ht="20.100000000000001" customHeight="1" x14ac:dyDescent="0.2">
      <c r="A648" s="355" t="s">
        <v>1290</v>
      </c>
      <c r="B648" s="356"/>
      <c r="C648" s="221"/>
      <c r="D648" s="60"/>
      <c r="E648" s="60"/>
      <c r="F648" s="61"/>
    </row>
    <row r="649" spans="1:6" ht="12.75" customHeight="1" x14ac:dyDescent="0.2">
      <c r="A649" s="55">
        <v>11</v>
      </c>
      <c r="B649" s="87" t="s">
        <v>1291</v>
      </c>
      <c r="C649" s="52" t="s">
        <v>1292</v>
      </c>
      <c r="D649" s="244">
        <v>253964</v>
      </c>
      <c r="E649" s="244">
        <v>47400.34</v>
      </c>
      <c r="F649" s="54">
        <f t="shared" ref="F649:F724" si="188">IF(D649&lt;&gt;0,IF(E649/D649&gt;=100,"&gt;&gt;100",E649/D649*100),"-")</f>
        <v>18.664196500291379</v>
      </c>
    </row>
    <row r="650" spans="1:6" ht="12.75" customHeight="1" x14ac:dyDescent="0.2">
      <c r="A650" s="55" t="s">
        <v>1293</v>
      </c>
      <c r="B650" s="87" t="s">
        <v>1294</v>
      </c>
      <c r="C650" s="52" t="s">
        <v>1293</v>
      </c>
      <c r="D650" s="244">
        <v>9691750</v>
      </c>
      <c r="E650" s="244">
        <v>10725713.58</v>
      </c>
      <c r="F650" s="54">
        <f t="shared" si="188"/>
        <v>110.66849206799598</v>
      </c>
    </row>
    <row r="651" spans="1:6" ht="12.75" customHeight="1" x14ac:dyDescent="0.2">
      <c r="A651" s="55" t="s">
        <v>1295</v>
      </c>
      <c r="B651" s="87" t="s">
        <v>1296</v>
      </c>
      <c r="C651" s="52" t="s">
        <v>1295</v>
      </c>
      <c r="D651" s="244">
        <v>9898314</v>
      </c>
      <c r="E651" s="244">
        <v>10395708.4</v>
      </c>
      <c r="F651" s="54">
        <f t="shared" si="188"/>
        <v>105.02504163840428</v>
      </c>
    </row>
    <row r="652" spans="1:6" ht="24" x14ac:dyDescent="0.2">
      <c r="A652" s="55">
        <v>11</v>
      </c>
      <c r="B652" s="87" t="s">
        <v>1297</v>
      </c>
      <c r="C652" s="52" t="s">
        <v>1298</v>
      </c>
      <c r="D652" s="53">
        <f t="shared" ref="D652:E652" si="189">+D649+D650-D651</f>
        <v>47400</v>
      </c>
      <c r="E652" s="53">
        <f t="shared" si="189"/>
        <v>377405.51999999955</v>
      </c>
      <c r="F652" s="54">
        <f t="shared" si="188"/>
        <v>796.2141772151889</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63</v>
      </c>
      <c r="E654" s="266">
        <v>62</v>
      </c>
      <c r="F654" s="54">
        <f t="shared" si="188"/>
        <v>98.412698412698404</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62</v>
      </c>
      <c r="E656" s="266">
        <v>60</v>
      </c>
      <c r="F656" s="54">
        <f t="shared" si="188"/>
        <v>96.774193548387103</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8282187</v>
      </c>
      <c r="E675" s="244">
        <v>8829713.8200000003</v>
      </c>
      <c r="F675" s="54">
        <f t="shared" si="188"/>
        <v>106.61089661462606</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v>5000</v>
      </c>
      <c r="F677" s="54" t="str">
        <f t="shared" si="188"/>
        <v>-</v>
      </c>
    </row>
    <row r="678" spans="1:6" ht="24" x14ac:dyDescent="0.2">
      <c r="A678" s="55">
        <v>63623</v>
      </c>
      <c r="B678" s="234" t="s">
        <v>1350</v>
      </c>
      <c r="C678" s="52" t="s">
        <v>1351</v>
      </c>
      <c r="D678" s="244">
        <v>5000</v>
      </c>
      <c r="E678" s="244"/>
      <c r="F678" s="54">
        <f t="shared" si="188"/>
        <v>0</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v>14608.57</v>
      </c>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32000</v>
      </c>
      <c r="E716" s="244">
        <v>32000</v>
      </c>
      <c r="F716" s="54">
        <f t="shared" si="188"/>
        <v>100</v>
      </c>
    </row>
    <row r="717" spans="1:6" ht="12.75" customHeight="1" x14ac:dyDescent="0.2">
      <c r="A717" s="55">
        <v>31215</v>
      </c>
      <c r="B717" s="87" t="s">
        <v>1410</v>
      </c>
      <c r="C717" s="52" t="s">
        <v>1411</v>
      </c>
      <c r="D717" s="244">
        <v>18663</v>
      </c>
      <c r="E717" s="244">
        <v>32500</v>
      </c>
      <c r="F717" s="54">
        <f t="shared" si="188"/>
        <v>174.14134919359159</v>
      </c>
    </row>
    <row r="718" spans="1:6" ht="12.75" customHeight="1" x14ac:dyDescent="0.2">
      <c r="A718" s="55">
        <v>32121</v>
      </c>
      <c r="B718" s="87" t="s">
        <v>1412</v>
      </c>
      <c r="C718" s="52" t="s">
        <v>1413</v>
      </c>
      <c r="D718" s="244">
        <v>163153</v>
      </c>
      <c r="E718" s="244">
        <v>167170.9</v>
      </c>
      <c r="F718" s="54">
        <f t="shared" si="188"/>
        <v>102.46265775070027</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15705</v>
      </c>
      <c r="E720" s="244">
        <v>9500</v>
      </c>
      <c r="F720" s="54">
        <f t="shared" si="188"/>
        <v>60.49028971665075</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4814</v>
      </c>
      <c r="E722" s="244">
        <v>9149.83</v>
      </c>
      <c r="F722" s="54">
        <f t="shared" si="188"/>
        <v>190.06709597008725</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8727</v>
      </c>
      <c r="E725" s="244">
        <v>45963.79</v>
      </c>
      <c r="F725" s="54">
        <f t="shared" ref="F725:F979" si="190">IF(D725&lt;&gt;0,IF(E725/D725&gt;=100,"&gt;&gt;100",E725/D725*100),"-")</f>
        <v>526.68488598602039</v>
      </c>
    </row>
    <row r="726" spans="1:6" ht="12.75" customHeight="1" x14ac:dyDescent="0.2">
      <c r="A726" s="55" t="s">
        <v>1428</v>
      </c>
      <c r="B726" s="87" t="s">
        <v>1429</v>
      </c>
      <c r="C726" s="52" t="s">
        <v>1428</v>
      </c>
      <c r="D726" s="244">
        <v>2170</v>
      </c>
      <c r="E726" s="244"/>
      <c r="F726" s="54">
        <f t="shared" si="190"/>
        <v>0</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v>6000</v>
      </c>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1" t="s">
        <v>1941</v>
      </c>
      <c r="B983" s="352"/>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9"/>
      <c r="E994" s="350"/>
      <c r="F994" s="73"/>
    </row>
    <row r="995" spans="1:6" ht="15" customHeight="1" x14ac:dyDescent="0.2">
      <c r="A995" s="190"/>
      <c r="B995" s="213"/>
      <c r="C995" s="223"/>
      <c r="D995" s="349"/>
      <c r="E995" s="350"/>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zoomScale="140" zoomScaleNormal="14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7" t="s">
        <v>32</v>
      </c>
      <c r="B2" s="358"/>
      <c r="C2" s="358"/>
      <c r="D2" s="358"/>
      <c r="E2" s="358"/>
      <c r="F2" s="358"/>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60" t="s">
        <v>1965</v>
      </c>
      <c r="B5" s="361"/>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11647720</v>
      </c>
      <c r="E6" s="231">
        <f t="shared" si="0"/>
        <v>11886243.599999998</v>
      </c>
      <c r="F6" s="232">
        <f t="shared" ref="F6:F260" si="1">IF(D6&gt;0,IF(E6/D6&gt;=100,"&gt;&gt;100",E6/D6*100),"-")</f>
        <v>102.04781364936655</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10865438</v>
      </c>
      <c r="E7" s="106">
        <f t="shared" si="2"/>
        <v>10619649.339999998</v>
      </c>
      <c r="F7" s="95">
        <f t="shared" si="1"/>
        <v>97.737885394035644</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656592</v>
      </c>
      <c r="E8" s="106">
        <f>E9+E10-E11</f>
        <v>656592</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656592</v>
      </c>
      <c r="E9" s="249">
        <v>656592</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10208846</v>
      </c>
      <c r="E12" s="106">
        <f t="shared" si="3"/>
        <v>9963057.339999998</v>
      </c>
      <c r="F12" s="95">
        <f t="shared" si="1"/>
        <v>97.59239526191304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8763806</v>
      </c>
      <c r="E13" s="106">
        <f t="shared" si="4"/>
        <v>8654258.3599999994</v>
      </c>
      <c r="F13" s="95">
        <f t="shared" si="1"/>
        <v>98.74999925831311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8874740</v>
      </c>
      <c r="E15" s="249">
        <v>8763805.9299999997</v>
      </c>
      <c r="F15" s="95">
        <f t="shared" si="1"/>
        <v>98.750002028228437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110934</v>
      </c>
      <c r="E18" s="249">
        <v>109547.57</v>
      </c>
      <c r="F18" s="95">
        <f t="shared" si="1"/>
        <v>98.750220852038154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1086832</v>
      </c>
      <c r="E19" s="106">
        <f t="shared" si="5"/>
        <v>992492.61999999988</v>
      </c>
      <c r="F19" s="95">
        <f t="shared" si="1"/>
        <v>91.319782634298576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845036</v>
      </c>
      <c r="E20" s="249">
        <v>803709.63</v>
      </c>
      <c r="F20" s="95">
        <f t="shared" si="1"/>
        <v>95.109513677523793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13696</v>
      </c>
      <c r="E21" s="249">
        <v>12496.22</v>
      </c>
      <c r="F21" s="95">
        <f t="shared" si="1"/>
        <v>91.239924065420553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335564</v>
      </c>
      <c r="E25" s="249">
        <v>344654.24</v>
      </c>
      <c r="F25" s="95">
        <f t="shared" si="1"/>
        <v>102.70894374843547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68110</v>
      </c>
      <c r="E26" s="249">
        <v>72068</v>
      </c>
      <c r="F26" s="95">
        <f t="shared" si="1"/>
        <v>105.8111877844663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175574</v>
      </c>
      <c r="E28" s="249">
        <v>240435.47</v>
      </c>
      <c r="F28" s="95">
        <f t="shared" si="1"/>
        <v>136.94252565869661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358208</v>
      </c>
      <c r="E35" s="106">
        <f t="shared" si="7"/>
        <v>316306.36</v>
      </c>
      <c r="F35" s="95">
        <f t="shared" si="1"/>
        <v>88.302427639807036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442535</v>
      </c>
      <c r="E36" s="249">
        <v>555167.1</v>
      </c>
      <c r="F36" s="95">
        <f t="shared" si="1"/>
        <v>125.45156880246759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84327</v>
      </c>
      <c r="E40" s="249">
        <v>238860.74</v>
      </c>
      <c r="F40" s="95">
        <f t="shared" si="1"/>
        <v>283.25535119238202</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4894</v>
      </c>
      <c r="E54" s="249">
        <v>6979.02</v>
      </c>
      <c r="F54" s="95">
        <f t="shared" si="1"/>
        <v>142.60359624029425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4894</v>
      </c>
      <c r="E55" s="249">
        <v>6979.02</v>
      </c>
      <c r="F55" s="95">
        <f t="shared" si="1"/>
        <v>142.60359624029425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782282</v>
      </c>
      <c r="E68" s="106">
        <f t="shared" si="13"/>
        <v>1266594.2599999998</v>
      </c>
      <c r="F68" s="95">
        <f t="shared" si="1"/>
        <v>161.91018839753437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47400</v>
      </c>
      <c r="E69" s="106">
        <f t="shared" si="14"/>
        <v>377405.51999999996</v>
      </c>
      <c r="F69" s="95">
        <f t="shared" si="1"/>
        <v>796.21417721518981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47317</v>
      </c>
      <c r="E70" s="106">
        <f t="shared" si="15"/>
        <v>377345.22</v>
      </c>
      <c r="F70" s="95">
        <f t="shared" si="1"/>
        <v>797.48339920113278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47317</v>
      </c>
      <c r="E72" s="249">
        <v>377345.22</v>
      </c>
      <c r="F72" s="95">
        <f t="shared" si="1"/>
        <v>797.48339920113278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83</v>
      </c>
      <c r="E76" s="249">
        <v>60.3</v>
      </c>
      <c r="F76" s="95">
        <f t="shared" si="1"/>
        <v>72.650602409638552</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87644</v>
      </c>
      <c r="E78" s="106">
        <f>E79+SUM(E82:E84)-E85+E86</f>
        <v>142274.44</v>
      </c>
      <c r="F78" s="95">
        <f t="shared" si="1"/>
        <v>162.33220756697548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87644</v>
      </c>
      <c r="E86" s="249">
        <v>142274.44</v>
      </c>
      <c r="F86" s="95">
        <f t="shared" si="1"/>
        <v>162.33220756697548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6684</v>
      </c>
      <c r="E146" s="106">
        <f t="shared" si="26"/>
        <v>7041.47</v>
      </c>
      <c r="F146" s="95">
        <f t="shared" si="1"/>
        <v>105.34814482345899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6684</v>
      </c>
      <c r="E160" s="249">
        <v>7041.47</v>
      </c>
      <c r="F160" s="95">
        <f t="shared" si="1"/>
        <v>105.34814482345899</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640554</v>
      </c>
      <c r="E170" s="106">
        <f t="shared" si="29"/>
        <v>739872.83</v>
      </c>
      <c r="F170" s="95">
        <f t="shared" si="1"/>
        <v>115.50514554588685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640554</v>
      </c>
      <c r="E173" s="249">
        <v>739872.83</v>
      </c>
      <c r="F173" s="95">
        <f t="shared" si="1"/>
        <v>115.50514554588685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5" t="s">
        <v>2264</v>
      </c>
      <c r="B174" s="356"/>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11647720</v>
      </c>
      <c r="E175" s="106">
        <f t="shared" si="30"/>
        <v>11886243.600000001</v>
      </c>
      <c r="F175" s="95">
        <f t="shared" si="1"/>
        <v>102.04781364936659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908941</v>
      </c>
      <c r="E176" s="106">
        <f t="shared" si="31"/>
        <v>1052611.9100000001</v>
      </c>
      <c r="F176" s="95">
        <f t="shared" si="1"/>
        <v>115.80640657644447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908941</v>
      </c>
      <c r="E177" s="106">
        <f t="shared" si="32"/>
        <v>937407</v>
      </c>
      <c r="F177" s="95">
        <f t="shared" si="1"/>
        <v>103.1317764299333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640554</v>
      </c>
      <c r="E178" s="249">
        <v>725447.58</v>
      </c>
      <c r="F178" s="95">
        <f t="shared" si="1"/>
        <v>113.25314961736245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178164</v>
      </c>
      <c r="E179" s="249">
        <v>68286.27</v>
      </c>
      <c r="F179" s="95">
        <f t="shared" si="1"/>
        <v>38.327759816798007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90223</v>
      </c>
      <c r="E188" s="249">
        <v>143673.15</v>
      </c>
      <c r="F188" s="95">
        <f t="shared" si="1"/>
        <v>159.24226638440308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75204.91</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40000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v>40000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10738779</v>
      </c>
      <c r="E237" s="106">
        <f t="shared" si="41"/>
        <v>10833631.690000001</v>
      </c>
      <c r="F237" s="95">
        <f t="shared" si="1"/>
        <v>100.88327257689167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10865438</v>
      </c>
      <c r="E238" s="106">
        <f t="shared" si="42"/>
        <v>10619649.34</v>
      </c>
      <c r="F238" s="95">
        <f t="shared" si="1"/>
        <v>97.737885394035658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10865438</v>
      </c>
      <c r="E239" s="106">
        <f t="shared" si="43"/>
        <v>10619649.34</v>
      </c>
      <c r="F239" s="95">
        <f t="shared" si="1"/>
        <v>97.737885394035658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10220236</v>
      </c>
      <c r="E240" s="249">
        <v>9906777.0999999996</v>
      </c>
      <c r="F240" s="95">
        <f t="shared" si="1"/>
        <v>96.932958299593082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645202</v>
      </c>
      <c r="E241" s="249">
        <v>712872.24</v>
      </c>
      <c r="F241" s="95">
        <f t="shared" si="1"/>
        <v>110.48822539297771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-133343</v>
      </c>
      <c r="E245" s="106">
        <f t="shared" si="45"/>
        <v>206940.88</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28850</v>
      </c>
      <c r="E246" s="106">
        <f t="shared" si="46"/>
        <v>348948.64</v>
      </c>
      <c r="F246" s="95">
        <f t="shared" si="1"/>
        <v>1209.527348353553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28850</v>
      </c>
      <c r="E247" s="249">
        <v>348948.64</v>
      </c>
      <c r="F247" s="95">
        <f t="shared" si="1"/>
        <v>1209.527348353553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162193</v>
      </c>
      <c r="E250" s="106">
        <f t="shared" si="47"/>
        <v>142007.76</v>
      </c>
      <c r="F250" s="95">
        <f t="shared" si="1"/>
        <v>87.554801995153923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162193</v>
      </c>
      <c r="E252" s="249">
        <v>142007.76</v>
      </c>
      <c r="F252" s="95">
        <f t="shared" si="1"/>
        <v>87.554801995153923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6684</v>
      </c>
      <c r="E255" s="249">
        <v>7041.47</v>
      </c>
      <c r="F255" s="95">
        <f t="shared" si="1"/>
        <v>105.34814482345899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1295817</v>
      </c>
      <c r="E259" s="106">
        <f t="shared" si="49"/>
        <v>1092083.49</v>
      </c>
      <c r="F259" s="95">
        <f t="shared" si="1"/>
        <v>84.277601698387954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1295817</v>
      </c>
      <c r="E260" s="250">
        <v>1092083.49</v>
      </c>
      <c r="F260" s="99">
        <f t="shared" si="1"/>
        <v>84.277601698387954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9" t="s">
        <v>1290</v>
      </c>
      <c r="B261" s="356"/>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6684</v>
      </c>
      <c r="E265" s="249">
        <v>7041.47</v>
      </c>
      <c r="F265" s="95">
        <f t="shared" si="50"/>
        <v>105.34814482345899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87644</v>
      </c>
      <c r="E268" s="249">
        <v>142274.44</v>
      </c>
      <c r="F268" s="95">
        <f t="shared" si="50"/>
        <v>162.33220756697548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178164</v>
      </c>
      <c r="E287" s="249">
        <v>53861.02</v>
      </c>
      <c r="F287" s="95">
        <f t="shared" si="50"/>
        <v>30.231146584046158</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730777</v>
      </c>
      <c r="E288" s="249">
        <v>883545.98</v>
      </c>
      <c r="F288" s="95">
        <f t="shared" si="50"/>
        <v>120.90500658887731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75204.91</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90223</v>
      </c>
      <c r="E302" s="249">
        <v>143673.15</v>
      </c>
      <c r="F302" s="95">
        <f t="shared" si="50"/>
        <v>159.24226638440308</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130" zoomScaleNormal="13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2" t="s">
        <v>2532</v>
      </c>
      <c r="B2" s="363"/>
      <c r="C2" s="363"/>
      <c r="D2" s="363"/>
      <c r="E2" s="363"/>
      <c r="F2" s="363"/>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9758765</v>
      </c>
      <c r="E114" s="83">
        <f t="shared" si="22"/>
        <v>10351898.82</v>
      </c>
      <c r="F114" s="65">
        <f t="shared" si="1"/>
        <v>106.07795986479846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9758765</v>
      </c>
      <c r="E118" s="83">
        <f t="shared" si="24"/>
        <v>10351898.82</v>
      </c>
      <c r="F118" s="65">
        <f t="shared" si="1"/>
        <v>106.07795986479846</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9758765</v>
      </c>
      <c r="E120" s="251">
        <v>10351898.82</v>
      </c>
      <c r="F120" s="65">
        <f t="shared" si="1"/>
        <v>106.07795986479846</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9758765</v>
      </c>
      <c r="E141" s="108">
        <f t="shared" si="28"/>
        <v>10351898.82</v>
      </c>
      <c r="F141" s="84">
        <f t="shared" si="1"/>
        <v>106.07795986479846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4"/>
      <c r="E143" s="365"/>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zoomScale="120" zoomScaleNormal="12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6" t="s">
        <v>2785</v>
      </c>
      <c r="B2" s="367"/>
      <c r="C2" s="367"/>
      <c r="D2" s="367"/>
      <c r="E2" s="367"/>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171203.29</v>
      </c>
      <c r="E5" s="109">
        <f t="shared" si="0"/>
        <v>4983.0200000000004</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4983.0200000000004</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4983.0200000000004</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v>4983.0200000000004</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171203.29</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171203.29</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171203.29</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8"/>
      <c r="E51" s="369"/>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zoomScale="130" zoomScaleNormal="13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70" t="s">
        <v>2856</v>
      </c>
      <c r="B2" s="367"/>
      <c r="C2" s="367"/>
      <c r="D2" s="367"/>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908940.79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10247525.039999999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10082588.619999999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8763642.7799999993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1167309.21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75966.66</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75669.97</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164936.42000000001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10143853.92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10054122.41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8678749.2799999993</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1277186.98</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75966.66</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22219.49</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89731.51</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1012611.9099999983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129065.93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53861.02</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53861.02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v>53861.02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75204.91</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v>75204.91</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883545.98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v>143673.15</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739872.83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4" t="s">
        <v>2856</v>
      </c>
      <c r="B1" s="369"/>
      <c r="C1" s="369"/>
      <c r="D1" s="369"/>
      <c r="E1" s="73" t="s">
        <v>2998</v>
      </c>
      <c r="F1" s="73"/>
      <c r="G1" s="73"/>
      <c r="H1" s="73"/>
      <c r="I1" s="73"/>
      <c r="J1" s="73"/>
      <c r="K1" s="73"/>
      <c r="L1" s="73"/>
      <c r="M1" s="73"/>
      <c r="N1" s="73"/>
      <c r="O1" s="73"/>
      <c r="P1" s="73"/>
    </row>
    <row r="2" spans="1:16" ht="37.5" customHeight="1" x14ac:dyDescent="0.2">
      <c r="A2" s="374" t="s">
        <v>2999</v>
      </c>
      <c r="B2" s="369"/>
      <c r="C2" s="369"/>
      <c r="D2" s="369"/>
    </row>
    <row r="3" spans="1:16" ht="29.25" customHeight="1" x14ac:dyDescent="0.2">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16738</v>
      </c>
      <c r="P3" s="73"/>
    </row>
    <row r="4" spans="1:16" ht="19.5" customHeight="1" x14ac:dyDescent="0.2">
      <c r="A4" s="375" t="s">
        <v>3003</v>
      </c>
      <c r="B4" s="376"/>
      <c r="C4" s="377"/>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1" t="s">
        <v>3016</v>
      </c>
      <c r="B14" s="372"/>
      <c r="C14" s="373"/>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1" t="s">
        <v>3021</v>
      </c>
      <c r="B19" s="372"/>
      <c r="C19" s="373"/>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1" t="s">
        <v>32</v>
      </c>
      <c r="B275" s="372"/>
      <c r="C275" s="373"/>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1" t="s">
        <v>37</v>
      </c>
      <c r="B293" s="372"/>
      <c r="C293" s="373"/>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1" t="s">
        <v>36</v>
      </c>
      <c r="B296" s="372"/>
      <c r="C296" s="373"/>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1" t="s">
        <v>3296</v>
      </c>
      <c r="B298" s="372"/>
      <c r="C298" s="373"/>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2023-01-27T08:07:38Z</cp:lastPrinted>
  <dcterms:created xsi:type="dcterms:W3CDTF">2022-04-01T05:14:30Z</dcterms:created>
  <dcterms:modified xsi:type="dcterms:W3CDTF">2023-01-30T12:42:21Z</dcterms:modified>
</cp:coreProperties>
</file>