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Plan_ŠO\Plan 2024\Izvršenje\Godišnje izvršenje proračuna\"/>
    </mc:Choice>
  </mc:AlternateContent>
  <bookViews>
    <workbookView xWindow="0" yWindow="0" windowWidth="15360" windowHeight="7350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state="hidden" r:id="rId5"/>
    <sheet name="Račun fin prema izvorima f" sheetId="10" state="hidden" r:id="rId6"/>
    <sheet name=" Račun financiranja ekonomska  " sheetId="13" r:id="rId7"/>
    <sheet name="Račun financiranja po izvorima " sheetId="14" r:id="rId8"/>
    <sheet name="Izvještaj po programskoj" sheetId="7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7" l="1"/>
  <c r="D283" i="7"/>
  <c r="D282" i="7"/>
  <c r="F290" i="7"/>
  <c r="E290" i="7"/>
  <c r="D290" i="7"/>
  <c r="D153" i="7"/>
  <c r="D190" i="7"/>
  <c r="D176" i="7"/>
  <c r="D174" i="7"/>
  <c r="D164" i="7"/>
  <c r="D158" i="7"/>
  <c r="D154" i="7"/>
  <c r="D148" i="7"/>
  <c r="D147" i="7"/>
  <c r="D146" i="7" s="1"/>
  <c r="D145" i="7" s="1"/>
  <c r="C8" i="11" l="1"/>
  <c r="J96" i="3"/>
  <c r="J97" i="3"/>
  <c r="J99" i="3"/>
  <c r="J100" i="3"/>
  <c r="J101" i="3"/>
  <c r="J48" i="3"/>
  <c r="J49" i="3"/>
  <c r="J50" i="3"/>
  <c r="J51" i="3"/>
  <c r="J52" i="3"/>
  <c r="J53" i="3"/>
  <c r="J54" i="3"/>
  <c r="J55" i="3"/>
  <c r="J56" i="3"/>
  <c r="J38" i="3"/>
  <c r="J39" i="3"/>
  <c r="J40" i="3"/>
  <c r="K21" i="3"/>
  <c r="K24" i="3"/>
  <c r="K30" i="3"/>
  <c r="F19" i="8"/>
  <c r="F20" i="8"/>
  <c r="F34" i="8"/>
  <c r="F35" i="8"/>
  <c r="D21" i="8"/>
  <c r="C21" i="8"/>
  <c r="D6" i="8"/>
  <c r="E6" i="8"/>
  <c r="C6" i="8"/>
  <c r="G100" i="3"/>
  <c r="G96" i="3" s="1"/>
  <c r="G97" i="3"/>
  <c r="G104" i="3"/>
  <c r="G54" i="3"/>
  <c r="J13" i="1" l="1"/>
  <c r="F232" i="7" l="1"/>
  <c r="F207" i="7"/>
  <c r="F208" i="7"/>
  <c r="F211" i="7"/>
  <c r="F212" i="7"/>
  <c r="E283" i="7"/>
  <c r="E153" i="7"/>
  <c r="E147" i="7" s="1"/>
  <c r="E148" i="7"/>
  <c r="E296" i="7" l="1"/>
  <c r="E293" i="7"/>
  <c r="D292" i="7"/>
  <c r="D291" i="7" s="1"/>
  <c r="F294" i="7"/>
  <c r="F295" i="7"/>
  <c r="D293" i="7"/>
  <c r="F284" i="7"/>
  <c r="F285" i="7"/>
  <c r="F286" i="7"/>
  <c r="F287" i="7"/>
  <c r="F288" i="7"/>
  <c r="F289" i="7"/>
  <c r="E286" i="7"/>
  <c r="E285" i="7" s="1"/>
  <c r="E284" i="7" s="1"/>
  <c r="D286" i="7"/>
  <c r="D285" i="7"/>
  <c r="D284" i="7" s="1"/>
  <c r="E272" i="7"/>
  <c r="D272" i="7"/>
  <c r="F246" i="7"/>
  <c r="E242" i="7"/>
  <c r="D242" i="7"/>
  <c r="E236" i="7"/>
  <c r="D236" i="7"/>
  <c r="E228" i="7"/>
  <c r="D228" i="7"/>
  <c r="F194" i="7"/>
  <c r="F195" i="7"/>
  <c r="F196" i="7"/>
  <c r="E191" i="7"/>
  <c r="D191" i="7"/>
  <c r="E149" i="7"/>
  <c r="D149" i="7"/>
  <c r="E140" i="7"/>
  <c r="D140" i="7"/>
  <c r="F141" i="7"/>
  <c r="E131" i="7"/>
  <c r="D131" i="7"/>
  <c r="F133" i="7"/>
  <c r="E64" i="7"/>
  <c r="D64" i="7"/>
  <c r="E34" i="7"/>
  <c r="D34" i="7"/>
  <c r="E81" i="7"/>
  <c r="E80" i="7" s="1"/>
  <c r="E79" i="7" s="1"/>
  <c r="G16" i="8"/>
  <c r="H46" i="3"/>
  <c r="H45" i="3" s="1"/>
  <c r="I46" i="3"/>
  <c r="I96" i="3"/>
  <c r="I45" i="3"/>
  <c r="I104" i="3"/>
  <c r="H14" i="1"/>
  <c r="I14" i="1"/>
  <c r="H11" i="1"/>
  <c r="H17" i="1" s="1"/>
  <c r="H26" i="1" s="1"/>
  <c r="I11" i="1"/>
  <c r="I17" i="1" s="1"/>
  <c r="E304" i="7"/>
  <c r="E303" i="7" s="1"/>
  <c r="E302" i="7" s="1"/>
  <c r="E301" i="7" s="1"/>
  <c r="E300" i="7" s="1"/>
  <c r="E299" i="7" s="1"/>
  <c r="E298" i="7" s="1"/>
  <c r="E278" i="7"/>
  <c r="E277" i="7" s="1"/>
  <c r="E276" i="7" s="1"/>
  <c r="E275" i="7" s="1"/>
  <c r="E270" i="7"/>
  <c r="E269" i="7" s="1"/>
  <c r="E268" i="7" s="1"/>
  <c r="E267" i="7" s="1"/>
  <c r="E263" i="7"/>
  <c r="E262" i="7" s="1"/>
  <c r="E261" i="7" s="1"/>
  <c r="E260" i="7" s="1"/>
  <c r="E258" i="7"/>
  <c r="E256" i="7"/>
  <c r="E251" i="7"/>
  <c r="E250" i="7" s="1"/>
  <c r="E248" i="7"/>
  <c r="E247" i="7" s="1"/>
  <c r="E232" i="7"/>
  <c r="E224" i="7"/>
  <c r="E222" i="7"/>
  <c r="E219" i="7"/>
  <c r="E211" i="7"/>
  <c r="E209" i="7"/>
  <c r="E207" i="7"/>
  <c r="E205" i="7"/>
  <c r="E197" i="7"/>
  <c r="E190" i="7"/>
  <c r="E189" i="7" s="1"/>
  <c r="E188" i="7" s="1"/>
  <c r="E186" i="7"/>
  <c r="E185" i="7" s="1"/>
  <c r="E183" i="7"/>
  <c r="E182" i="7" s="1"/>
  <c r="E176" i="7"/>
  <c r="E174" i="7"/>
  <c r="E164" i="7"/>
  <c r="E158" i="7"/>
  <c r="E154" i="7"/>
  <c r="E151" i="7"/>
  <c r="E138" i="7"/>
  <c r="E130" i="7"/>
  <c r="E124" i="7"/>
  <c r="E115" i="7"/>
  <c r="E110" i="7"/>
  <c r="E106" i="7"/>
  <c r="E99" i="7"/>
  <c r="E98" i="7" s="1"/>
  <c r="E97" i="7" s="1"/>
  <c r="E96" i="7" s="1"/>
  <c r="E94" i="7"/>
  <c r="E93" i="7" s="1"/>
  <c r="E92" i="7" s="1"/>
  <c r="E91" i="7" s="1"/>
  <c r="E89" i="7"/>
  <c r="E87" i="7"/>
  <c r="E85" i="7"/>
  <c r="E76" i="7"/>
  <c r="E74" i="7"/>
  <c r="E72" i="7"/>
  <c r="E70" i="7"/>
  <c r="E67" i="7"/>
  <c r="E59" i="7"/>
  <c r="E58" i="7" s="1"/>
  <c r="E57" i="7" s="1"/>
  <c r="E55" i="7"/>
  <c r="E54" i="7" s="1"/>
  <c r="E53" i="7" s="1"/>
  <c r="E50" i="7"/>
  <c r="E49" i="7" s="1"/>
  <c r="E47" i="7"/>
  <c r="E45" i="7"/>
  <c r="E43" i="7"/>
  <c r="E38" i="7"/>
  <c r="E37" i="7" s="1"/>
  <c r="E32" i="7"/>
  <c r="E30" i="7"/>
  <c r="E25" i="7"/>
  <c r="E23" i="7"/>
  <c r="E20" i="7"/>
  <c r="E18" i="7"/>
  <c r="D304" i="7"/>
  <c r="D303" i="7" s="1"/>
  <c r="D302" i="7" s="1"/>
  <c r="D301" i="7" s="1"/>
  <c r="D300" i="7" s="1"/>
  <c r="D299" i="7" s="1"/>
  <c r="D298" i="7" s="1"/>
  <c r="D296" i="7"/>
  <c r="D278" i="7"/>
  <c r="D277" i="7" s="1"/>
  <c r="D276" i="7" s="1"/>
  <c r="D275" i="7" s="1"/>
  <c r="D270" i="7"/>
  <c r="D263" i="7"/>
  <c r="D262" i="7" s="1"/>
  <c r="D261" i="7" s="1"/>
  <c r="D260" i="7" s="1"/>
  <c r="D258" i="7"/>
  <c r="D256" i="7"/>
  <c r="D251" i="7"/>
  <c r="D250" i="7" s="1"/>
  <c r="D248" i="7"/>
  <c r="D247" i="7" s="1"/>
  <c r="D232" i="7"/>
  <c r="D224" i="7"/>
  <c r="D222" i="7"/>
  <c r="D219" i="7"/>
  <c r="D211" i="7"/>
  <c r="D209" i="7"/>
  <c r="D207" i="7"/>
  <c r="D205" i="7"/>
  <c r="D197" i="7"/>
  <c r="D186" i="7"/>
  <c r="D185" i="7" s="1"/>
  <c r="D183" i="7"/>
  <c r="D182" i="7"/>
  <c r="D151" i="7"/>
  <c r="D138" i="7"/>
  <c r="D130" i="7"/>
  <c r="D124" i="7"/>
  <c r="D115" i="7"/>
  <c r="D110" i="7"/>
  <c r="D106" i="7"/>
  <c r="D99" i="7"/>
  <c r="D98" i="7" s="1"/>
  <c r="D97" i="7" s="1"/>
  <c r="D96" i="7" s="1"/>
  <c r="D94" i="7"/>
  <c r="D93" i="7" s="1"/>
  <c r="D92" i="7" s="1"/>
  <c r="D91" i="7" s="1"/>
  <c r="D89" i="7"/>
  <c r="D87" i="7"/>
  <c r="D85" i="7"/>
  <c r="D81" i="7"/>
  <c r="D80" i="7"/>
  <c r="D79" i="7" s="1"/>
  <c r="D76" i="7"/>
  <c r="D74" i="7"/>
  <c r="D72" i="7"/>
  <c r="D70" i="7"/>
  <c r="D67" i="7"/>
  <c r="D59" i="7"/>
  <c r="D58" i="7"/>
  <c r="D57" i="7" s="1"/>
  <c r="D55" i="7"/>
  <c r="D54" i="7" s="1"/>
  <c r="D53" i="7" s="1"/>
  <c r="D50" i="7"/>
  <c r="D49" i="7" s="1"/>
  <c r="D47" i="7"/>
  <c r="D45" i="7"/>
  <c r="D43" i="7"/>
  <c r="D38" i="7"/>
  <c r="D37" i="7" s="1"/>
  <c r="D32" i="7"/>
  <c r="D30" i="7"/>
  <c r="D25" i="7"/>
  <c r="D23" i="7"/>
  <c r="D20" i="7"/>
  <c r="D18" i="7"/>
  <c r="D6" i="11"/>
  <c r="D7" i="11"/>
  <c r="E7" i="11"/>
  <c r="E6" i="11" s="1"/>
  <c r="D7" i="8"/>
  <c r="E7" i="8"/>
  <c r="D10" i="8"/>
  <c r="E10" i="8"/>
  <c r="D12" i="8"/>
  <c r="E12" i="8"/>
  <c r="D14" i="8"/>
  <c r="E14" i="8"/>
  <c r="D17" i="8"/>
  <c r="E17" i="8"/>
  <c r="D19" i="8"/>
  <c r="E19" i="8"/>
  <c r="C19" i="8"/>
  <c r="D22" i="8"/>
  <c r="E22" i="8"/>
  <c r="E21" i="8" s="1"/>
  <c r="D25" i="8"/>
  <c r="E25" i="8"/>
  <c r="D27" i="8"/>
  <c r="E27" i="8"/>
  <c r="D29" i="8"/>
  <c r="E29" i="8"/>
  <c r="D32" i="8"/>
  <c r="E32" i="8"/>
  <c r="D34" i="8"/>
  <c r="E34" i="8"/>
  <c r="C34" i="8"/>
  <c r="H11" i="3"/>
  <c r="H10" i="3" s="1"/>
  <c r="H18" i="3"/>
  <c r="I18" i="3"/>
  <c r="H37" i="3"/>
  <c r="I48" i="3"/>
  <c r="I52" i="3"/>
  <c r="I54" i="3"/>
  <c r="I58" i="3"/>
  <c r="I63" i="3"/>
  <c r="I70" i="3"/>
  <c r="I80" i="3"/>
  <c r="I82" i="3"/>
  <c r="I90" i="3"/>
  <c r="I89" i="3" s="1"/>
  <c r="I94" i="3"/>
  <c r="I93" i="3" s="1"/>
  <c r="I97" i="3"/>
  <c r="I100" i="3"/>
  <c r="I110" i="3"/>
  <c r="G39" i="3"/>
  <c r="G38" i="3" s="1"/>
  <c r="G37" i="3" s="1"/>
  <c r="I13" i="3"/>
  <c r="I16" i="3"/>
  <c r="I19" i="3"/>
  <c r="I22" i="3"/>
  <c r="I21" i="3" s="1"/>
  <c r="I25" i="3"/>
  <c r="I27" i="3"/>
  <c r="I31" i="3"/>
  <c r="I30" i="3" s="1"/>
  <c r="I35" i="3"/>
  <c r="I34" i="3" s="1"/>
  <c r="I39" i="3"/>
  <c r="G35" i="3"/>
  <c r="E105" i="7" l="1"/>
  <c r="I38" i="3"/>
  <c r="E292" i="7"/>
  <c r="E291" i="7" s="1"/>
  <c r="F291" i="7" s="1"/>
  <c r="F293" i="7"/>
  <c r="D281" i="7"/>
  <c r="D280" i="7" s="1"/>
  <c r="E255" i="7"/>
  <c r="E254" i="7" s="1"/>
  <c r="E253" i="7" s="1"/>
  <c r="E218" i="7"/>
  <c r="E137" i="7"/>
  <c r="E136" i="7" s="1"/>
  <c r="E135" i="7" s="1"/>
  <c r="I103" i="3"/>
  <c r="I102" i="3" s="1"/>
  <c r="I57" i="3"/>
  <c r="I47" i="3"/>
  <c r="I24" i="3"/>
  <c r="I12" i="3"/>
  <c r="E266" i="7"/>
  <c r="E265" i="7" s="1"/>
  <c r="E227" i="7"/>
  <c r="E204" i="7"/>
  <c r="E203" i="7" s="1"/>
  <c r="E202" i="7" s="1"/>
  <c r="E201" i="7" s="1"/>
  <c r="E200" i="7" s="1"/>
  <c r="E199" i="7" s="1"/>
  <c r="E146" i="7"/>
  <c r="E145" i="7" s="1"/>
  <c r="E144" i="7" s="1"/>
  <c r="E143" i="7" s="1"/>
  <c r="E104" i="7"/>
  <c r="E103" i="7" s="1"/>
  <c r="E84" i="7"/>
  <c r="E83" i="7" s="1"/>
  <c r="E78" i="7" s="1"/>
  <c r="D269" i="7"/>
  <c r="D268" i="7" s="1"/>
  <c r="D267" i="7" s="1"/>
  <c r="F267" i="7" s="1"/>
  <c r="E69" i="7"/>
  <c r="D255" i="7"/>
  <c r="D254" i="7" s="1"/>
  <c r="D253" i="7" s="1"/>
  <c r="F253" i="7" s="1"/>
  <c r="E42" i="7"/>
  <c r="E41" i="7" s="1"/>
  <c r="E40" i="7" s="1"/>
  <c r="E63" i="7"/>
  <c r="D29" i="7"/>
  <c r="D28" i="7" s="1"/>
  <c r="D27" i="7" s="1"/>
  <c r="D137" i="7"/>
  <c r="D136" i="7" s="1"/>
  <c r="D135" i="7" s="1"/>
  <c r="E52" i="7"/>
  <c r="E29" i="7"/>
  <c r="E28" i="7" s="1"/>
  <c r="E27" i="7" s="1"/>
  <c r="D63" i="7"/>
  <c r="D227" i="7"/>
  <c r="D189" i="7"/>
  <c r="D188" i="7" s="1"/>
  <c r="D42" i="7"/>
  <c r="D41" i="7" s="1"/>
  <c r="D40" i="7" s="1"/>
  <c r="E17" i="7"/>
  <c r="E16" i="7" s="1"/>
  <c r="E15" i="7" s="1"/>
  <c r="D218" i="7"/>
  <c r="D217" i="7" s="1"/>
  <c r="D216" i="7" s="1"/>
  <c r="D204" i="7"/>
  <c r="D203" i="7" s="1"/>
  <c r="D202" i="7" s="1"/>
  <c r="D201" i="7" s="1"/>
  <c r="D200" i="7" s="1"/>
  <c r="D199" i="7" s="1"/>
  <c r="F199" i="7" s="1"/>
  <c r="D105" i="7"/>
  <c r="D104" i="7" s="1"/>
  <c r="D103" i="7" s="1"/>
  <c r="D84" i="7"/>
  <c r="D83" i="7" s="1"/>
  <c r="D78" i="7" s="1"/>
  <c r="D69" i="7"/>
  <c r="D52" i="7"/>
  <c r="D17" i="7"/>
  <c r="D16" i="7" s="1"/>
  <c r="D15" i="7" s="1"/>
  <c r="F18" i="7"/>
  <c r="F19" i="7"/>
  <c r="F20" i="7"/>
  <c r="F22" i="7"/>
  <c r="F23" i="7"/>
  <c r="F24" i="7"/>
  <c r="F25" i="7"/>
  <c r="F26" i="7"/>
  <c r="F29" i="7"/>
  <c r="F34" i="7"/>
  <c r="F36" i="7"/>
  <c r="F37" i="7"/>
  <c r="F38" i="7"/>
  <c r="F39" i="7"/>
  <c r="F57" i="7"/>
  <c r="F58" i="7"/>
  <c r="F59" i="7"/>
  <c r="F60" i="7"/>
  <c r="F64" i="7"/>
  <c r="F65" i="7"/>
  <c r="F67" i="7"/>
  <c r="F68" i="7"/>
  <c r="F72" i="7"/>
  <c r="F73" i="7"/>
  <c r="F79" i="7"/>
  <c r="F80" i="7"/>
  <c r="F81" i="7"/>
  <c r="F82" i="7"/>
  <c r="F89" i="7"/>
  <c r="F90" i="7"/>
  <c r="F91" i="7"/>
  <c r="F92" i="7"/>
  <c r="F93" i="7"/>
  <c r="F94" i="7"/>
  <c r="F95" i="7"/>
  <c r="F96" i="7"/>
  <c r="F97" i="7"/>
  <c r="F98" i="7"/>
  <c r="F99" i="7"/>
  <c r="F100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9" i="7"/>
  <c r="F130" i="7"/>
  <c r="F131" i="7"/>
  <c r="F132" i="7"/>
  <c r="F134" i="7"/>
  <c r="F140" i="7"/>
  <c r="F142" i="7"/>
  <c r="F148" i="7"/>
  <c r="F149" i="7"/>
  <c r="F150" i="7"/>
  <c r="F151" i="7"/>
  <c r="F152" i="7"/>
  <c r="F154" i="7"/>
  <c r="F155" i="7"/>
  <c r="F156" i="7"/>
  <c r="F157" i="7"/>
  <c r="F158" i="7"/>
  <c r="F159" i="7"/>
  <c r="F161" i="7"/>
  <c r="F162" i="7"/>
  <c r="F163" i="7"/>
  <c r="F164" i="7"/>
  <c r="F165" i="7"/>
  <c r="F166" i="7"/>
  <c r="F168" i="7"/>
  <c r="F169" i="7"/>
  <c r="F172" i="7"/>
  <c r="F173" i="7"/>
  <c r="F174" i="7"/>
  <c r="F175" i="7"/>
  <c r="F176" i="7"/>
  <c r="F178" i="7"/>
  <c r="F180" i="7"/>
  <c r="F181" i="7"/>
  <c r="F182" i="7"/>
  <c r="F183" i="7"/>
  <c r="F184" i="7"/>
  <c r="F188" i="7"/>
  <c r="F191" i="7"/>
  <c r="F192" i="7"/>
  <c r="F193" i="7"/>
  <c r="F197" i="7"/>
  <c r="F198" i="7"/>
  <c r="F205" i="7"/>
  <c r="F206" i="7"/>
  <c r="F219" i="7"/>
  <c r="F220" i="7"/>
  <c r="F221" i="7"/>
  <c r="F222" i="7"/>
  <c r="F223" i="7"/>
  <c r="F224" i="7"/>
  <c r="F225" i="7"/>
  <c r="F226" i="7"/>
  <c r="F228" i="7"/>
  <c r="F229" i="7"/>
  <c r="F230" i="7"/>
  <c r="F233" i="7"/>
  <c r="F235" i="7"/>
  <c r="F236" i="7"/>
  <c r="F238" i="7"/>
  <c r="F241" i="7"/>
  <c r="F242" i="7"/>
  <c r="F244" i="7"/>
  <c r="F245" i="7"/>
  <c r="F247" i="7"/>
  <c r="F248" i="7"/>
  <c r="F249" i="7"/>
  <c r="F258" i="7"/>
  <c r="F259" i="7"/>
  <c r="F260" i="7"/>
  <c r="F261" i="7"/>
  <c r="F262" i="7"/>
  <c r="F263" i="7"/>
  <c r="F264" i="7"/>
  <c r="F270" i="7"/>
  <c r="F271" i="7"/>
  <c r="F292" i="7"/>
  <c r="F296" i="7"/>
  <c r="F297" i="7"/>
  <c r="D144" i="7" l="1"/>
  <c r="F147" i="7"/>
  <c r="F135" i="7"/>
  <c r="E102" i="7"/>
  <c r="E101" i="7" s="1"/>
  <c r="E12" i="7" s="1"/>
  <c r="I37" i="3"/>
  <c r="E282" i="7"/>
  <c r="E281" i="7" s="1"/>
  <c r="E280" i="7" s="1"/>
  <c r="F280" i="7" s="1"/>
  <c r="F269" i="7"/>
  <c r="F268" i="7"/>
  <c r="D266" i="7"/>
  <c r="D265" i="7" s="1"/>
  <c r="F265" i="7" s="1"/>
  <c r="F255" i="7"/>
  <c r="E217" i="7"/>
  <c r="E216" i="7" s="1"/>
  <c r="E215" i="7" s="1"/>
  <c r="E214" i="7" s="1"/>
  <c r="E213" i="7" s="1"/>
  <c r="F204" i="7"/>
  <c r="F190" i="7"/>
  <c r="F136" i="7"/>
  <c r="F78" i="7"/>
  <c r="F83" i="7"/>
  <c r="F69" i="7"/>
  <c r="E62" i="7"/>
  <c r="E61" i="7" s="1"/>
  <c r="E14" i="7" s="1"/>
  <c r="E13" i="7" s="1"/>
  <c r="F63" i="7"/>
  <c r="D62" i="7"/>
  <c r="D61" i="7" s="1"/>
  <c r="K45" i="3"/>
  <c r="I11" i="3"/>
  <c r="F227" i="7"/>
  <c r="F203" i="7"/>
  <c r="F201" i="7"/>
  <c r="F105" i="7"/>
  <c r="F104" i="7"/>
  <c r="F103" i="7"/>
  <c r="F84" i="7"/>
  <c r="F52" i="7"/>
  <c r="D215" i="7"/>
  <c r="D214" i="7" s="1"/>
  <c r="F254" i="7"/>
  <c r="F137" i="7"/>
  <c r="D102" i="7"/>
  <c r="F27" i="7"/>
  <c r="F16" i="7"/>
  <c r="F153" i="7"/>
  <c r="F200" i="7"/>
  <c r="F189" i="7"/>
  <c r="F17" i="7"/>
  <c r="F218" i="7"/>
  <c r="F202" i="7"/>
  <c r="F145" i="7"/>
  <c r="F146" i="7"/>
  <c r="F28" i="7"/>
  <c r="F15" i="7"/>
  <c r="G7" i="11"/>
  <c r="G8" i="11"/>
  <c r="G6" i="11"/>
  <c r="G7" i="8"/>
  <c r="G8" i="8"/>
  <c r="G9" i="8"/>
  <c r="G10" i="8"/>
  <c r="G11" i="8"/>
  <c r="G12" i="8"/>
  <c r="G13" i="8"/>
  <c r="G14" i="8"/>
  <c r="G15" i="8"/>
  <c r="G17" i="8"/>
  <c r="G18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6" i="8"/>
  <c r="K12" i="3"/>
  <c r="K47" i="3"/>
  <c r="K57" i="3"/>
  <c r="K89" i="3"/>
  <c r="K93" i="3"/>
  <c r="K96" i="3"/>
  <c r="K102" i="3"/>
  <c r="K103" i="3"/>
  <c r="F281" i="7" l="1"/>
  <c r="E11" i="7"/>
  <c r="E10" i="7" s="1"/>
  <c r="E9" i="7" s="1"/>
  <c r="E8" i="7" s="1"/>
  <c r="J37" i="3"/>
  <c r="I10" i="3"/>
  <c r="K10" i="3" s="1"/>
  <c r="F282" i="7"/>
  <c r="F283" i="7"/>
  <c r="D213" i="7"/>
  <c r="F213" i="7" s="1"/>
  <c r="F266" i="7"/>
  <c r="F217" i="7"/>
  <c r="F216" i="7"/>
  <c r="F214" i="7"/>
  <c r="F61" i="7"/>
  <c r="D14" i="7"/>
  <c r="D13" i="7" s="1"/>
  <c r="F13" i="7" s="1"/>
  <c r="K46" i="3"/>
  <c r="K11" i="3"/>
  <c r="D101" i="7"/>
  <c r="F101" i="7" s="1"/>
  <c r="F102" i="7"/>
  <c r="F215" i="7"/>
  <c r="F62" i="7"/>
  <c r="D143" i="7"/>
  <c r="F143" i="7" s="1"/>
  <c r="F144" i="7"/>
  <c r="K25" i="1"/>
  <c r="J25" i="1"/>
  <c r="K12" i="1"/>
  <c r="K14" i="1"/>
  <c r="K15" i="1"/>
  <c r="K16" i="1"/>
  <c r="K17" i="1"/>
  <c r="K11" i="1"/>
  <c r="I26" i="1"/>
  <c r="F14" i="7" l="1"/>
  <c r="D12" i="7"/>
  <c r="F31" i="8"/>
  <c r="F23" i="8"/>
  <c r="F24" i="8"/>
  <c r="F16" i="8"/>
  <c r="F15" i="8"/>
  <c r="F9" i="8"/>
  <c r="F8" i="8"/>
  <c r="J105" i="3"/>
  <c r="J92" i="3"/>
  <c r="J91" i="3"/>
  <c r="J88" i="3"/>
  <c r="J87" i="3"/>
  <c r="J86" i="3"/>
  <c r="J85" i="3"/>
  <c r="J84" i="3"/>
  <c r="J83" i="3"/>
  <c r="J79" i="3"/>
  <c r="J78" i="3"/>
  <c r="J77" i="3"/>
  <c r="J76" i="3"/>
  <c r="J75" i="3"/>
  <c r="J74" i="3"/>
  <c r="J73" i="3"/>
  <c r="J72" i="3"/>
  <c r="J71" i="3"/>
  <c r="J69" i="3"/>
  <c r="J68" i="3"/>
  <c r="J67" i="3"/>
  <c r="J66" i="3"/>
  <c r="J65" i="3"/>
  <c r="J64" i="3"/>
  <c r="J62" i="3"/>
  <c r="J61" i="3"/>
  <c r="J60" i="3"/>
  <c r="J59" i="3"/>
  <c r="D10" i="7" l="1"/>
  <c r="F12" i="7"/>
  <c r="C17" i="8"/>
  <c r="F17" i="8" s="1"/>
  <c r="F18" i="8"/>
  <c r="C27" i="8"/>
  <c r="F27" i="8" s="1"/>
  <c r="F28" i="8"/>
  <c r="G80" i="3"/>
  <c r="J80" i="3" s="1"/>
  <c r="J81" i="3"/>
  <c r="C10" i="8"/>
  <c r="F10" i="8" s="1"/>
  <c r="F11" i="8"/>
  <c r="C29" i="8"/>
  <c r="F29" i="8" s="1"/>
  <c r="F30" i="8"/>
  <c r="G94" i="3"/>
  <c r="G93" i="3" s="1"/>
  <c r="J95" i="3"/>
  <c r="G110" i="3"/>
  <c r="J110" i="3" s="1"/>
  <c r="J111" i="3"/>
  <c r="C12" i="8"/>
  <c r="F12" i="8" s="1"/>
  <c r="F13" i="8"/>
  <c r="C32" i="8"/>
  <c r="F32" i="8" s="1"/>
  <c r="F33" i="8"/>
  <c r="G52" i="3"/>
  <c r="C25" i="8"/>
  <c r="F25" i="8" s="1"/>
  <c r="F26" i="8"/>
  <c r="C22" i="8"/>
  <c r="C14" i="8"/>
  <c r="F14" i="8" s="1"/>
  <c r="C7" i="8"/>
  <c r="F7" i="8" s="1"/>
  <c r="G90" i="3"/>
  <c r="G58" i="3"/>
  <c r="J58" i="3" s="1"/>
  <c r="G63" i="3"/>
  <c r="J63" i="3" s="1"/>
  <c r="G82" i="3"/>
  <c r="J82" i="3" s="1"/>
  <c r="G70" i="3"/>
  <c r="J70" i="3" s="1"/>
  <c r="G48" i="3"/>
  <c r="F11" i="7" l="1"/>
  <c r="D9" i="7"/>
  <c r="F10" i="7"/>
  <c r="G103" i="3"/>
  <c r="J104" i="3"/>
  <c r="G89" i="3"/>
  <c r="J89" i="3" s="1"/>
  <c r="J90" i="3"/>
  <c r="F22" i="8"/>
  <c r="J93" i="3"/>
  <c r="J94" i="3"/>
  <c r="F6" i="8"/>
  <c r="G57" i="3"/>
  <c r="J57" i="3" s="1"/>
  <c r="G47" i="3"/>
  <c r="J47" i="3" l="1"/>
  <c r="G46" i="3"/>
  <c r="J46" i="3" s="1"/>
  <c r="D8" i="7"/>
  <c r="F8" i="7" s="1"/>
  <c r="F9" i="7"/>
  <c r="F21" i="8"/>
  <c r="G102" i="3"/>
  <c r="J103" i="3"/>
  <c r="J33" i="3"/>
  <c r="J32" i="3"/>
  <c r="J29" i="3"/>
  <c r="J15" i="3"/>
  <c r="J14" i="3"/>
  <c r="G25" i="3" l="1"/>
  <c r="J25" i="3" s="1"/>
  <c r="J26" i="3"/>
  <c r="J16" i="1"/>
  <c r="J102" i="3"/>
  <c r="G16" i="3"/>
  <c r="J16" i="3" s="1"/>
  <c r="J17" i="3"/>
  <c r="G34" i="3"/>
  <c r="G19" i="3"/>
  <c r="J20" i="3"/>
  <c r="C7" i="11"/>
  <c r="F8" i="11"/>
  <c r="G22" i="3"/>
  <c r="J23" i="3"/>
  <c r="G45" i="3"/>
  <c r="J45" i="3" s="1"/>
  <c r="G27" i="3"/>
  <c r="G31" i="3"/>
  <c r="G13" i="3"/>
  <c r="G12" i="3" s="1"/>
  <c r="G11" i="3" l="1"/>
  <c r="J12" i="3"/>
  <c r="J13" i="3"/>
  <c r="F7" i="11"/>
  <c r="C6" i="11"/>
  <c r="F6" i="11" s="1"/>
  <c r="G30" i="3"/>
  <c r="J30" i="3" s="1"/>
  <c r="J31" i="3"/>
  <c r="G24" i="3"/>
  <c r="J24" i="3" s="1"/>
  <c r="J27" i="3"/>
  <c r="G21" i="3"/>
  <c r="J21" i="3" s="1"/>
  <c r="J22" i="3"/>
  <c r="G18" i="3"/>
  <c r="J18" i="3" s="1"/>
  <c r="J19" i="3"/>
  <c r="G14" i="1"/>
  <c r="J14" i="1" s="1"/>
  <c r="J15" i="1"/>
  <c r="J11" i="3" l="1"/>
  <c r="G10" i="3" l="1"/>
  <c r="J10" i="3" s="1"/>
  <c r="G11" i="1"/>
  <c r="J12" i="1"/>
  <c r="G17" i="1" l="1"/>
  <c r="J11" i="1"/>
  <c r="J17" i="1" l="1"/>
  <c r="G26" i="1"/>
  <c r="J26" i="1" s="1"/>
</calcChain>
</file>

<file path=xl/sharedStrings.xml><?xml version="1.0" encoding="utf-8"?>
<sst xmlns="http://schemas.openxmlformats.org/spreadsheetml/2006/main" count="905" uniqueCount="307">
  <si>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</si>
  <si>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</si>
  <si>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</si>
  <si>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</si>
  <si>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</si>
  <si>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</si>
  <si>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</si>
  <si>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</si>
  <si>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</si>
  <si>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</si>
  <si>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</si>
  <si>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</si>
  <si>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</si>
  <si>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</si>
  <si>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</si>
  <si>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</si>
  <si>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</si>
  <si>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 xml:space="preserve">OSTVARENJE/ IZVRŠENJE 
1.-6.2022. </t>
  </si>
  <si>
    <t>INDEKS</t>
  </si>
  <si>
    <t xml:space="preserve">IZVJEŠTAJ O PRIHODIMA I RASHODIMA PREMA EKONOMSKOJ KLASIFIKACIJI </t>
  </si>
  <si>
    <t>6=5/2*100</t>
  </si>
  <si>
    <t>7=5/4*100</t>
  </si>
  <si>
    <t>Pomoći iz inozemstva i od subjekata unutar općeg proračuna</t>
  </si>
  <si>
    <t>Prihodi od prodaje proizvoda i robe te pruženih usluga</t>
  </si>
  <si>
    <t>….</t>
  </si>
  <si>
    <t>Prihodi od prodaje proizvedene dugotrajne imovine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</si>
  <si>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</si>
  <si>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</si>
  <si>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</si>
  <si>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</si>
  <si>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</si>
  <si>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</si>
  <si>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</si>
  <si>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</si>
  <si>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</si>
  <si>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</si>
  <si>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</si>
  <si>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</si>
  <si>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</si>
  <si>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</si>
  <si>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</si>
  <si>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</si>
  <si>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</si>
  <si>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</si>
  <si>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</si>
  <si>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</si>
  <si>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</si>
  <si>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</si>
  <si>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</si>
  <si>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TEKUĆI PLAN 2023.*</t>
  </si>
  <si>
    <t>INDEKS**</t>
  </si>
  <si>
    <t>UKUPNO PRIHODI</t>
  </si>
  <si>
    <t>IZVORNI PLAN ILI REBALANS 2023.*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</si>
  <si>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</si>
  <si>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</si>
  <si>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</si>
  <si>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</si>
  <si>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</si>
  <si>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</si>
  <si>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</si>
  <si>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</t>
  </si>
  <si>
    <t>PRENESENI VIŠAK/MANJAK IZ PRETHODNE GODINE</t>
  </si>
  <si>
    <t xml:space="preserve"> RAČUN FINANCIRANJA</t>
  </si>
  <si>
    <t>IZVJEŠTAJ PO PROGRAMSKOJ KLASIFIKACIJI</t>
  </si>
  <si>
    <t xml:space="preserve">RAČUN PRIHODA I RASHODA </t>
  </si>
  <si>
    <t>SAŽETAK RAČUNA FINANCIRANJA</t>
  </si>
  <si>
    <t xml:space="preserve">OSTVARENJE/IZVRŠENJE 
1.-6.2022. </t>
  </si>
  <si>
    <t xml:space="preserve">OSTVARENJE/IZVRŠENJE 
1.-6.2023. </t>
  </si>
  <si>
    <t>RAZLIKA - VIŠAK MANJAK</t>
  </si>
  <si>
    <t>PRIJENOS VIŠKA/MANJKA U SLJEDEĆE RAZDOBLJE</t>
  </si>
  <si>
    <t>SAŽETAK RAČUNA PRIHODA I RASHODA</t>
  </si>
  <si>
    <t xml:space="preserve">OSTVARENJE/IZVRŠENJE 
1.-12.2023. 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</si>
  <si>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</si>
  <si>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</si>
  <si>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</si>
  <si>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 xml:space="preserve">Prijenosi između proračunskih korisnika istog proračuna </t>
  </si>
  <si>
    <t>Tekući prijenosi između proračunskih korisnika istog proračuna temeljem prijenosa EU sredstava</t>
  </si>
  <si>
    <t xml:space="preserve">Prihodi od imovine </t>
  </si>
  <si>
    <t xml:space="preserve">Prihodi od financijske imovine </t>
  </si>
  <si>
    <t>Kamate na oročena sredstva i depozite po viđenju</t>
  </si>
  <si>
    <t>Prihodi od upravnih i administrativnih pristojbi, pristojbi po posebnim propisima i naknada</t>
  </si>
  <si>
    <t xml:space="preserve">Prihodi po posebnim propisima </t>
  </si>
  <si>
    <t>Ostali nespomenuti prihodi</t>
  </si>
  <si>
    <t>Prihodi od prodaje proizvoda i robe te pruženih usluga i prihodi od donacija</t>
  </si>
  <si>
    <t>Prihodi od pruženih usluga</t>
  </si>
  <si>
    <t xml:space="preserve">Donacije od pravnih i fizičkih osoba izvan općeg proračuna i povrat donacija po protestiranim jamstvima </t>
  </si>
  <si>
    <t>Tekuće donacije</t>
  </si>
  <si>
    <t>Kapitalne donacije</t>
  </si>
  <si>
    <t xml:space="preserve">Prihodi iz nadležnog proračuna i od HZZO-a na temelju ugovornih obveza </t>
  </si>
  <si>
    <t>Prihodi iz nadležnog proračuna za financiranje redovne djelatnosti proračunskih korisnika</t>
  </si>
  <si>
    <t>Prihodi iz  nadležnog proračuna za financiranje rashoda poslovanja</t>
  </si>
  <si>
    <t>Prihodi iz nadležnog proračuna za financiranje rashoda za nabavu nefinancijske imovine</t>
  </si>
  <si>
    <t>Kazne, upravne mjere i ostali prihodi</t>
  </si>
  <si>
    <t>Ostali prihodi</t>
  </si>
  <si>
    <t xml:space="preserve">Prihodi od prodaje postrojenja i opreme </t>
  </si>
  <si>
    <t>Uredska oprema i namještaj</t>
  </si>
  <si>
    <t>Plaće za prekovremeni rad</t>
  </si>
  <si>
    <t>Plaće za posebne uvjete rada</t>
  </si>
  <si>
    <t>Ostali rashodi za zaposlene</t>
  </si>
  <si>
    <t xml:space="preserve">Doprinosi na plaće </t>
  </si>
  <si>
    <t>Doprinosi za obvezno zdravstveno osiguranje</t>
  </si>
  <si>
    <t>Doprinosi za obvezno osiguranje u slučaju nezaposlenosti</t>
  </si>
  <si>
    <t>Naknade za prijevoz, za rad na terenu i odvojeni život</t>
  </si>
  <si>
    <t>Stručno usavršavanje zaposlenika</t>
  </si>
  <si>
    <t>Ostale naknade troškova zaposlenima</t>
  </si>
  <si>
    <t xml:space="preserve">Rashodi za materijal i energiju 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</si>
  <si>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</si>
  <si>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</si>
  <si>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</si>
  <si>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</si>
  <si>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</si>
  <si>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</si>
  <si>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 xml:space="preserve">Rashodi za usluge 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</si>
  <si>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</si>
  <si>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</si>
  <si>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</si>
  <si>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</si>
  <si>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</si>
  <si>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</si>
  <si>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</si>
  <si>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</si>
  <si>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</si>
  <si>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</si>
  <si>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</si>
  <si>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tijela, povjerenstava i slično</t>
  </si>
  <si>
    <t>Reprezentacija</t>
  </si>
  <si>
    <t>Članarine i norme</t>
  </si>
  <si>
    <t>Pristojbe i naknade</t>
  </si>
  <si>
    <t>3296</t>
  </si>
  <si>
    <t>Troškovi sudskih postupaka</t>
  </si>
  <si>
    <t xml:space="preserve">Ostali nespomenuti rashodi poslovanja </t>
  </si>
  <si>
    <t>Financijski rashodi</t>
  </si>
  <si>
    <t xml:space="preserve">Ostali financijski rashodi </t>
  </si>
  <si>
    <t>Bankarske usluge i usluge platnog prometa</t>
  </si>
  <si>
    <t xml:space="preserve">Zatezne kamate </t>
  </si>
  <si>
    <t xml:space="preserve">Naknade građanima i kućanstvima na temelju osiguranja i druge naknade </t>
  </si>
  <si>
    <t xml:space="preserve">Ostale naknade građanima i kućanstvima iz proračuna </t>
  </si>
  <si>
    <t xml:space="preserve">Naknade građanima i kućanstvima u novcu </t>
  </si>
  <si>
    <t xml:space="preserve">Rashodi za nabavu proizvedene dugotrajne imovine </t>
  </si>
  <si>
    <t xml:space="preserve">Postrojenja i oprema </t>
  </si>
  <si>
    <t>Uređaji, strojevi i oprema za ostale namjene</t>
  </si>
  <si>
    <t xml:space="preserve">Knjige, umjetnička djela i ostale izložbene vrijednosti </t>
  </si>
  <si>
    <t>Knjige</t>
  </si>
  <si>
    <t>4 Prihodi za posebne namjene</t>
  </si>
  <si>
    <t>43 Prihodi za posebne namjene</t>
  </si>
  <si>
    <t>5 Pomoći iz drugih proračuna</t>
  </si>
  <si>
    <t>52 Pomoći iz drugih proračuna</t>
  </si>
  <si>
    <t>56 Pomoći temeljem prijenosa eu sredstava</t>
  </si>
  <si>
    <t>61 Donacije</t>
  </si>
  <si>
    <t>6 Donacije</t>
  </si>
  <si>
    <t>09 Obrazovanje</t>
  </si>
  <si>
    <t>092 Srednjoškolsko obrazovanje</t>
  </si>
  <si>
    <t>5=4/2*100</t>
  </si>
  <si>
    <t>6=4/3*100</t>
  </si>
  <si>
    <t>Ostali rashodi</t>
  </si>
  <si>
    <t>UKUPNO IZDACI</t>
  </si>
  <si>
    <t>Tekuće donacije u novcu</t>
  </si>
  <si>
    <t>Tekuće donacije u naravi</t>
  </si>
  <si>
    <t>Kapitalne donacije građanima i kućanstvima</t>
  </si>
  <si>
    <t>7 Prihodi od prodaje ili zamjene nefinancijske imovine i nakn. s nasl. osig.</t>
  </si>
  <si>
    <t>71 Prihodi od prodaje ili zamjene nefinancijske imovine i nakn. s nasl. osig.</t>
  </si>
  <si>
    <t>SVEUKUPNO RASHODI</t>
  </si>
  <si>
    <t>Razdjel 009</t>
  </si>
  <si>
    <t>GRADSKI URED ZA OBRAZOVANJE, SPORT I MLADE</t>
  </si>
  <si>
    <t>Glava 009       04</t>
  </si>
  <si>
    <t>USTANOVE U SREDNJOŠKOLSKOM OBRAZOVANJU</t>
  </si>
  <si>
    <t>Proračunski korisnik 009       04        16738</t>
  </si>
  <si>
    <t>GIMNAZIJA SESVETE</t>
  </si>
  <si>
    <t>Izvor 1.</t>
  </si>
  <si>
    <t>OPĆI PRIHODI I PRIMICI</t>
  </si>
  <si>
    <t>Izvor 1.1.</t>
  </si>
  <si>
    <t>Program 4109</t>
  </si>
  <si>
    <t>DJELATNOST USTANOVA SREDNJEG ŠKOLSTVA I UČENIČKIH DOMOVA</t>
  </si>
  <si>
    <t>Aktivnost A410901</t>
  </si>
  <si>
    <t>REDOVNA DJELATNOST PRORAČUNSKIH KORISNIKA</t>
  </si>
  <si>
    <t>3</t>
  </si>
  <si>
    <t>32</t>
  </si>
  <si>
    <t>321</t>
  </si>
  <si>
    <t>3212</t>
  </si>
  <si>
    <t>322</t>
  </si>
  <si>
    <t>Rashodi za materijal i energiju</t>
  </si>
  <si>
    <t>3221</t>
  </si>
  <si>
    <t>3223</t>
  </si>
  <si>
    <t>323</t>
  </si>
  <si>
    <t>Rashodi za usluge</t>
  </si>
  <si>
    <t>3236</t>
  </si>
  <si>
    <t>329</t>
  </si>
  <si>
    <t>3291</t>
  </si>
  <si>
    <t>Aktivnost A410902</t>
  </si>
  <si>
    <t>IZVANNASTAVNE I OSTALE AKTIVNOSTI</t>
  </si>
  <si>
    <t>3239</t>
  </si>
  <si>
    <t>3299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</si>
  <si>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</si>
  <si>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</si>
  <si>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</si>
  <si>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</si>
  <si>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</si>
  <si>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</si>
  <si>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Aktivnost A410903</t>
  </si>
  <si>
    <t>POMOĆNICI U NASTAVI</t>
  </si>
  <si>
    <t>31</t>
  </si>
  <si>
    <t>311</t>
  </si>
  <si>
    <t>3111</t>
  </si>
  <si>
    <t>312</t>
  </si>
  <si>
    <t>3121</t>
  </si>
  <si>
    <t>313</t>
  </si>
  <si>
    <t>Doprinosi na plaće</t>
  </si>
  <si>
    <t>3132</t>
  </si>
  <si>
    <t>Aktivnost A410905</t>
  </si>
  <si>
    <t>NABAVA UDŽBENIKA</t>
  </si>
  <si>
    <t>3722</t>
  </si>
  <si>
    <t>Naknade građanima i kućanstvima u naravi</t>
  </si>
  <si>
    <t>4</t>
  </si>
  <si>
    <t>42</t>
  </si>
  <si>
    <t>Rashodi za nabavu proizvedene dugotrajne imovine</t>
  </si>
  <si>
    <t>424</t>
  </si>
  <si>
    <t>Knjige, umjetnička djela i ostale izložbene vrijednosti</t>
  </si>
  <si>
    <t>4241</t>
  </si>
  <si>
    <t>Aktivnost A410907</t>
  </si>
  <si>
    <t>GRAĐANSKI ODGOJ I ŠKOLA I ZAJEDNICA</t>
  </si>
  <si>
    <t>3211</t>
  </si>
  <si>
    <t>Aktivnost K410901</t>
  </si>
  <si>
    <t>ODRŽAVANJE I OPREMANJE USTANOVA SREDNJEG ŠKOLSTVA I UČENIČKIH DOMOVA</t>
  </si>
  <si>
    <t>3232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</si>
  <si>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</si>
  <si>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</si>
  <si>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</si>
  <si>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</si>
  <si>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</si>
  <si>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</si>
  <si>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</si>
  <si>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Aktivnost T410902</t>
  </si>
  <si>
    <t>SUFINANCIRANJE PROJEKATA PRIJAVLJENIH NA NATJEČAJE EUROPSKIH FONDOVA ILI PARTNERSTVA ZA EU FONDOVE</t>
  </si>
  <si>
    <t>3237</t>
  </si>
  <si>
    <t>Aktivnost T410905</t>
  </si>
  <si>
    <t>BESPLATNE MENSTRUALNE POTREPŠTINE</t>
  </si>
  <si>
    <t>38</t>
  </si>
  <si>
    <t>381</t>
  </si>
  <si>
    <t>3812</t>
  </si>
  <si>
    <t>Izvor 1.2.</t>
  </si>
  <si>
    <t>OPĆI PRIHODI I PRIMICI-DECENTRALIZIRANA SREDSTVA</t>
  </si>
  <si>
    <t>3213</t>
  </si>
  <si>
    <t>3224</t>
  </si>
  <si>
    <t>3225</t>
  </si>
  <si>
    <t>3231</t>
  </si>
  <si>
    <t>3233</t>
  </si>
  <si>
    <t>3234</t>
  </si>
  <si>
    <t>3238</t>
  </si>
  <si>
    <t>3292</t>
  </si>
  <si>
    <t>Premije osiguranja</t>
  </si>
  <si>
    <t>3293</t>
  </si>
  <si>
    <t>3294</t>
  </si>
  <si>
    <t>3295</t>
  </si>
  <si>
    <t>34</t>
  </si>
  <si>
    <t>343</t>
  </si>
  <si>
    <t>Ostali financijski rashodi</t>
  </si>
  <si>
    <t>3431</t>
  </si>
  <si>
    <t>3433</t>
  </si>
  <si>
    <t>Zatezne kamate</t>
  </si>
  <si>
    <t>Izvor 3.</t>
  </si>
  <si>
    <t>VLASTITI PRIHODI</t>
  </si>
  <si>
    <t>Izvor 3.1.</t>
  </si>
  <si>
    <t>3113</t>
  </si>
  <si>
    <t>3214</t>
  </si>
  <si>
    <t>3222</t>
  </si>
  <si>
    <t>3227</t>
  </si>
  <si>
    <t>3235</t>
  </si>
  <si>
    <t>324</t>
  </si>
  <si>
    <t>3241</t>
  </si>
  <si>
    <t>3811</t>
  </si>
  <si>
    <t>Izvor 4.</t>
  </si>
  <si>
    <t>PRIHODI ZA POSEBNE NAMJENE</t>
  </si>
  <si>
    <t>Izvor 4.3.</t>
  </si>
  <si>
    <t>OSTALI PRIHODI ZA POSEBNE NAMJENE</t>
  </si>
  <si>
    <t>Izvor 5.</t>
  </si>
  <si>
    <t>POMOĆI</t>
  </si>
  <si>
    <t>Izvor 5.2.</t>
  </si>
  <si>
    <t>POMOĆI IZ DRUGIH PRORAČUNA</t>
  </si>
  <si>
    <t>3114</t>
  </si>
  <si>
    <t>3133</t>
  </si>
  <si>
    <t>382</t>
  </si>
  <si>
    <t>3822</t>
  </si>
  <si>
    <t>Izvor 5.6.</t>
  </si>
  <si>
    <t>POMOĆI TEMELJEM PRIJENOSA EU SREDSTAVA</t>
  </si>
  <si>
    <t>Aktivnost T410901</t>
  </si>
  <si>
    <t>ŠKOLSKA SHEMA VOĆE, POVRĆE, MLIJEČNI PROIZVODI</t>
  </si>
  <si>
    <t>Izvor 6.</t>
  </si>
  <si>
    <t>DONACIJE</t>
  </si>
  <si>
    <t>Izvor 6.1.</t>
  </si>
  <si>
    <t>Izvor 7.</t>
  </si>
  <si>
    <t>PRIHODI OD PRODAJE ILI ZAMJ. NEF. IMOVINE I NAKN. S NASL. OS</t>
  </si>
  <si>
    <t>Izvor 7.1.</t>
  </si>
  <si>
    <t>4=3/2*100</t>
  </si>
  <si>
    <t xml:space="preserve">RAČUN FINANCIRANJA PREMA EKONOMSKOJ KLASIFIKACIJI </t>
  </si>
  <si>
    <t>RAČUN FINANCIRANJAA PREMA IZVORIMA FINANCIRANJA</t>
  </si>
  <si>
    <t xml:space="preserve">GODIŠNJI IZVJEŠTAJ O IZVRŠENJU FINANCIJSKOG PLANA GIMNAZIJE SESVETE za 2024. usvojen na Školskom odboru </t>
  </si>
  <si>
    <t>IZVORNI PLAN ILI REBALANS 2024.*</t>
  </si>
  <si>
    <t xml:space="preserve">OSTVARENJE/IZVRŠENJE 
1.-12.2024. </t>
  </si>
  <si>
    <t xml:space="preserve"> IZVRŠENJE 
1.-6.2023. </t>
  </si>
  <si>
    <t xml:space="preserve">IZVRŠENJE 
1.-12.2024. </t>
  </si>
  <si>
    <t xml:space="preserve"> IZVRŠENJE 
1.-12.2024. </t>
  </si>
  <si>
    <t>Komunikacijska oprema</t>
  </si>
  <si>
    <t>Oprema za održavanje i zaštitu</t>
  </si>
  <si>
    <t>Ostali nespomenuti financijski rashodi</t>
  </si>
  <si>
    <t>Oprema za odražavanje i zaštitu</t>
  </si>
  <si>
    <t>Sportska i galazbena oprema</t>
  </si>
  <si>
    <t>Sportska i glazbena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</si>
</sst>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A]#,##0.00;\-#,##0.00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0" fillId="0" borderId="0" xfId="0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20" fillId="2" borderId="3" xfId="0" quotePrefix="1" applyFont="1" applyFill="1" applyBorder="1" applyAlignment="1">
      <alignment horizontal="left" vertical="center"/>
    </xf>
    <xf numFmtId="0" fontId="21" fillId="0" borderId="3" xfId="0" applyFont="1" applyBorder="1"/>
    <xf numFmtId="0" fontId="21" fillId="0" borderId="3" xfId="0" applyFont="1" applyBorder="1" applyAlignment="1">
      <alignment horizontal="left"/>
    </xf>
    <xf numFmtId="0" fontId="21" fillId="0" borderId="4" xfId="0" applyFont="1" applyBorder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1" fillId="0" borderId="3" xfId="0" applyFont="1" applyBorder="1"/>
    <xf numFmtId="0" fontId="0" fillId="0" borderId="3" xfId="0" applyFont="1" applyBorder="1"/>
    <xf numFmtId="2" fontId="1" fillId="0" borderId="3" xfId="0" applyNumberFormat="1" applyFont="1" applyBorder="1"/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21" fillId="0" borderId="3" xfId="0" applyNumberFormat="1" applyFont="1" applyBorder="1"/>
    <xf numFmtId="4" fontId="0" fillId="0" borderId="3" xfId="0" applyNumberFormat="1" applyFont="1" applyBorder="1"/>
    <xf numFmtId="2" fontId="0" fillId="0" borderId="3" xfId="0" applyNumberFormat="1" applyFont="1" applyBorder="1"/>
    <xf numFmtId="0" fontId="0" fillId="0" borderId="0" xfId="0" applyAlignment="1">
      <alignment readingOrder="1"/>
    </xf>
    <xf numFmtId="0" fontId="0" fillId="0" borderId="0" xfId="0" applyAlignment="1"/>
    <xf numFmtId="164" fontId="22" fillId="4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22" fillId="4" borderId="3" xfId="0" applyFont="1" applyFill="1" applyBorder="1" applyAlignment="1" applyProtection="1">
      <alignment vertical="center" wrapText="1" readingOrder="1"/>
      <protection locked="0"/>
    </xf>
    <xf numFmtId="0" fontId="21" fillId="4" borderId="3" xfId="0" applyFont="1" applyFill="1" applyBorder="1" applyAlignment="1" applyProtection="1">
      <alignment vertical="center" wrapText="1" readingOrder="1"/>
      <protection locked="0"/>
    </xf>
    <xf numFmtId="164" fontId="21" fillId="4" borderId="3" xfId="0" applyNumberFormat="1" applyFont="1" applyFill="1" applyBorder="1" applyAlignment="1" applyProtection="1">
      <alignment horizontal="right" vertical="center" wrapText="1" readingOrder="1"/>
      <protection locked="0"/>
    </xf>
    <xf numFmtId="164" fontId="21" fillId="4" borderId="3" xfId="0" applyNumberFormat="1" applyFont="1" applyFill="1" applyBorder="1" applyAlignment="1" applyProtection="1">
      <alignment vertical="center" wrapText="1" readingOrder="1"/>
      <protection locked="0"/>
    </xf>
    <xf numFmtId="2" fontId="14" fillId="0" borderId="3" xfId="0" applyNumberFormat="1" applyFont="1" applyBorder="1" applyAlignment="1">
      <alignment horizontal="right" vertical="center"/>
    </xf>
    <xf numFmtId="0" fontId="23" fillId="0" borderId="0" xfId="0" applyFont="1"/>
    <xf numFmtId="0" fontId="21" fillId="4" borderId="3" xfId="0" applyFont="1" applyFill="1" applyBorder="1" applyAlignment="1" applyProtection="1">
      <alignment horizontal="left" vertical="center" wrapText="1" readingOrder="1"/>
      <protection locked="0"/>
    </xf>
    <xf numFmtId="2" fontId="24" fillId="0" borderId="3" xfId="0" applyNumberFormat="1" applyFont="1" applyBorder="1" applyAlignment="1">
      <alignment horizontal="right" vertical="center"/>
    </xf>
    <xf numFmtId="0" fontId="19" fillId="0" borderId="5" xfId="0" applyNumberFormat="1" applyFont="1" applyFill="1" applyBorder="1" applyAlignment="1" applyProtection="1">
      <alignment horizontal="left" wrapText="1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vertical="center" wrapText="1"/>
    </xf>
    <xf numFmtId="0" fontId="11" fillId="3" borderId="3" xfId="0" quotePrefix="1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6" fillId="0" borderId="3" xfId="0" quotePrefix="1" applyFont="1" applyBorder="1" applyAlignment="1">
      <alignment horizontal="center" wrapText="1"/>
    </xf>
    <xf numFmtId="0" fontId="15" fillId="0" borderId="3" xfId="0" quotePrefix="1" applyFont="1" applyBorder="1" applyAlignment="1">
      <alignment horizont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wrapText="1"/>
    </xf>
    <xf numFmtId="0" fontId="11" fillId="0" borderId="3" xfId="0" quotePrefix="1" applyFont="1" applyFill="1" applyBorder="1" applyAlignment="1">
      <alignment horizontal="left" vertical="center"/>
    </xf>
    <xf numFmtId="0" fontId="11" fillId="0" borderId="3" xfId="0" quotePrefix="1" applyNumberFormat="1" applyFont="1" applyFill="1" applyBorder="1" applyAlignment="1" applyProtection="1">
      <alignment horizontal="left" vertical="center" wrapText="1"/>
    </xf>
    <xf numFmtId="0" fontId="11" fillId="0" borderId="3" xfId="0" quotePrefix="1" applyFont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2" fillId="4" borderId="1" xfId="0" applyFont="1" applyFill="1" applyBorder="1" applyAlignment="1" applyProtection="1">
      <alignment horizontal="left" vertical="center" wrapText="1" readingOrder="1"/>
      <protection locked="0"/>
    </xf>
    <xf numFmtId="0" fontId="22" fillId="4" borderId="4" xfId="0" applyFont="1" applyFill="1" applyBorder="1" applyAlignment="1" applyProtection="1">
      <alignment horizontal="left" vertical="center" wrapText="1" readingOrder="1"/>
      <protection locked="0"/>
    </xf>
    <xf numFmtId="0" fontId="18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8"/>
  <sheetViews>
    <sheetView tabSelected="1" zoomScaleNormal="100" workbookViewId="0">
      <selection activeCell="I30" sqref="I30"/>
    </sheetView>
  </sheetViews>
  <sheetFormatPr defaultRowHeight="15" x14ac:dyDescent="0.25"/>
  <cols>
    <col min="6" max="9" width="25.28515625" customWidth="1"/>
    <col min="10" max="10" width="9.140625" customWidth="1"/>
  </cols>
  <sheetData>
    <row r="1" spans="2:11" ht="42" customHeight="1" x14ac:dyDescent="0.25">
      <c r="B1" s="87" t="s">
        <v>295</v>
      </c>
      <c r="C1" s="87"/>
      <c r="D1" s="87"/>
      <c r="E1" s="87"/>
      <c r="F1" s="87"/>
      <c r="G1" s="87"/>
      <c r="H1" s="87"/>
      <c r="I1" s="87"/>
      <c r="J1" s="87"/>
      <c r="K1" s="87"/>
    </row>
    <row r="2" spans="2:11" ht="18" customHeight="1" x14ac:dyDescent="0.25">
      <c r="B2" s="2"/>
      <c r="C2" s="2"/>
      <c r="D2" s="2"/>
      <c r="E2" s="2"/>
      <c r="F2" s="2"/>
      <c r="G2" s="2"/>
      <c r="H2" s="2"/>
      <c r="I2" s="2"/>
      <c r="J2" s="2"/>
    </row>
    <row r="3" spans="2:11" ht="18" customHeight="1" x14ac:dyDescent="0.25">
      <c r="B3" s="20"/>
      <c r="C3" s="20"/>
      <c r="D3" s="20"/>
      <c r="E3" s="20"/>
      <c r="F3" s="20"/>
      <c r="G3" s="20"/>
      <c r="H3" s="20"/>
      <c r="I3" s="20"/>
      <c r="J3" s="20"/>
    </row>
    <row r="4" spans="2:11" ht="15.75" x14ac:dyDescent="0.25">
      <c r="B4" s="93" t="s">
        <v>12</v>
      </c>
      <c r="C4" s="93"/>
      <c r="D4" s="93"/>
      <c r="E4" s="93"/>
      <c r="F4" s="93"/>
      <c r="G4" s="93"/>
      <c r="H4" s="93"/>
      <c r="I4" s="94"/>
      <c r="J4" s="94"/>
    </row>
    <row r="5" spans="2:11" ht="36" customHeight="1" x14ac:dyDescent="0.25">
      <c r="B5" s="95"/>
      <c r="C5" s="95"/>
      <c r="D5" s="95"/>
      <c r="E5" s="20"/>
      <c r="F5" s="20"/>
      <c r="G5" s="20"/>
      <c r="H5" s="20"/>
      <c r="I5" s="3"/>
      <c r="J5" s="3"/>
    </row>
    <row r="6" spans="2:11" ht="18" customHeight="1" x14ac:dyDescent="0.25">
      <c r="B6" s="93" t="s">
        <v>60</v>
      </c>
      <c r="C6" s="96"/>
      <c r="D6" s="96"/>
      <c r="E6" s="96"/>
      <c r="F6" s="96"/>
      <c r="G6" s="96"/>
      <c r="H6" s="96"/>
      <c r="I6" s="96"/>
      <c r="J6" s="96"/>
    </row>
    <row r="7" spans="2:11" ht="18" customHeight="1" x14ac:dyDescent="0.25">
      <c r="B7" s="37"/>
      <c r="C7" s="38"/>
      <c r="D7" s="38"/>
      <c r="E7" s="38"/>
      <c r="F7" s="38"/>
      <c r="G7" s="38"/>
      <c r="H7" s="38"/>
      <c r="I7" s="38"/>
      <c r="J7" s="38"/>
    </row>
    <row r="8" spans="2:11" x14ac:dyDescent="0.25">
      <c r="B8" s="74" t="s">
        <v>70</v>
      </c>
      <c r="C8" s="74"/>
      <c r="D8" s="74"/>
      <c r="E8" s="74"/>
      <c r="F8" s="74"/>
      <c r="G8" s="4"/>
      <c r="H8" s="4"/>
      <c r="I8" s="4"/>
      <c r="J8" s="23"/>
    </row>
    <row r="9" spans="2:11" ht="25.5" x14ac:dyDescent="0.25">
      <c r="B9" s="88" t="s">
        <v>7</v>
      </c>
      <c r="C9" s="88"/>
      <c r="D9" s="88"/>
      <c r="E9" s="88"/>
      <c r="F9" s="88"/>
      <c r="G9" s="27" t="s">
        <v>71</v>
      </c>
      <c r="H9" s="1" t="s">
        <v>296</v>
      </c>
      <c r="I9" s="27" t="s">
        <v>297</v>
      </c>
      <c r="J9" s="1" t="s">
        <v>18</v>
      </c>
      <c r="K9" s="1" t="s">
        <v>50</v>
      </c>
    </row>
    <row r="10" spans="2:11" s="30" customFormat="1" ht="11.25" x14ac:dyDescent="0.2">
      <c r="B10" s="89">
        <v>1</v>
      </c>
      <c r="C10" s="89"/>
      <c r="D10" s="89"/>
      <c r="E10" s="89"/>
      <c r="F10" s="89"/>
      <c r="G10" s="29">
        <v>2</v>
      </c>
      <c r="H10" s="28">
        <v>3</v>
      </c>
      <c r="I10" s="28">
        <v>4</v>
      </c>
      <c r="J10" s="28" t="s">
        <v>152</v>
      </c>
      <c r="K10" s="28" t="s">
        <v>153</v>
      </c>
    </row>
    <row r="11" spans="2:11" x14ac:dyDescent="0.25">
      <c r="B11" s="90" t="s">
        <v>0</v>
      </c>
      <c r="C11" s="86"/>
      <c r="D11" s="86"/>
      <c r="E11" s="86"/>
      <c r="F11" s="91"/>
      <c r="G11" s="51">
        <f>+G12+G13</f>
        <v>1604880.9200000002</v>
      </c>
      <c r="H11" s="51">
        <f t="shared" ref="H11:I11" si="0">+H12+H13</f>
        <v>2109350</v>
      </c>
      <c r="I11" s="51">
        <f t="shared" si="0"/>
        <v>1962408.35</v>
      </c>
      <c r="J11" s="22">
        <f>(I11/G11)*100</f>
        <v>122.27750517465184</v>
      </c>
      <c r="K11" s="22">
        <f>(I11/H11)*100</f>
        <v>93.033794770900997</v>
      </c>
    </row>
    <row r="12" spans="2:11" x14ac:dyDescent="0.25">
      <c r="B12" s="83" t="s">
        <v>53</v>
      </c>
      <c r="C12" s="84"/>
      <c r="D12" s="84"/>
      <c r="E12" s="84"/>
      <c r="F12" s="92"/>
      <c r="G12" s="52">
        <v>1604403.56</v>
      </c>
      <c r="H12" s="52">
        <v>2109350</v>
      </c>
      <c r="I12" s="52">
        <v>1962408.35</v>
      </c>
      <c r="J12" s="22">
        <f>(I12/G12)*100</f>
        <v>122.31388653862125</v>
      </c>
      <c r="K12" s="22">
        <f t="shared" ref="K12:K17" si="1">(I12/H12)*100</f>
        <v>93.033794770900997</v>
      </c>
    </row>
    <row r="13" spans="2:11" x14ac:dyDescent="0.25">
      <c r="B13" s="97" t="s">
        <v>54</v>
      </c>
      <c r="C13" s="92"/>
      <c r="D13" s="92"/>
      <c r="E13" s="92"/>
      <c r="F13" s="92"/>
      <c r="G13" s="52">
        <v>477.36</v>
      </c>
      <c r="H13" s="52">
        <v>0</v>
      </c>
      <c r="I13" s="52">
        <v>0</v>
      </c>
      <c r="J13" s="22">
        <f>(I13/G13)*100</f>
        <v>0</v>
      </c>
      <c r="K13" s="22">
        <v>0</v>
      </c>
    </row>
    <row r="14" spans="2:11" x14ac:dyDescent="0.25">
      <c r="B14" s="75" t="s">
        <v>1</v>
      </c>
      <c r="C14" s="76"/>
      <c r="D14" s="76"/>
      <c r="E14" s="76"/>
      <c r="F14" s="77"/>
      <c r="G14" s="51">
        <f>+G15+G16</f>
        <v>1676158.39</v>
      </c>
      <c r="H14" s="51">
        <f t="shared" ref="H14:I14" si="2">+H15+H16</f>
        <v>2076350</v>
      </c>
      <c r="I14" s="51">
        <f t="shared" si="2"/>
        <v>1906066.65</v>
      </c>
      <c r="J14" s="22">
        <f t="shared" ref="J14:J17" si="3">(I14/G14)*100</f>
        <v>113.71638034756369</v>
      </c>
      <c r="K14" s="22">
        <f t="shared" si="1"/>
        <v>91.798909143448839</v>
      </c>
    </row>
    <row r="15" spans="2:11" x14ac:dyDescent="0.25">
      <c r="B15" s="98" t="s">
        <v>55</v>
      </c>
      <c r="C15" s="84"/>
      <c r="D15" s="84"/>
      <c r="E15" s="84"/>
      <c r="F15" s="84"/>
      <c r="G15" s="52">
        <v>1611527.96</v>
      </c>
      <c r="H15" s="52">
        <v>1992150</v>
      </c>
      <c r="I15" s="52">
        <v>1834558.94</v>
      </c>
      <c r="J15" s="22">
        <f t="shared" si="3"/>
        <v>113.83972140328238</v>
      </c>
      <c r="K15" s="22">
        <f t="shared" si="1"/>
        <v>92.089397886705314</v>
      </c>
    </row>
    <row r="16" spans="2:11" x14ac:dyDescent="0.25">
      <c r="B16" s="99" t="s">
        <v>56</v>
      </c>
      <c r="C16" s="92"/>
      <c r="D16" s="92"/>
      <c r="E16" s="92"/>
      <c r="F16" s="92"/>
      <c r="G16" s="53">
        <v>64630.43</v>
      </c>
      <c r="H16" s="53">
        <v>84200</v>
      </c>
      <c r="I16" s="53">
        <v>71507.710000000006</v>
      </c>
      <c r="J16" s="22">
        <f t="shared" si="3"/>
        <v>110.6409318335032</v>
      </c>
      <c r="K16" s="22">
        <f t="shared" si="1"/>
        <v>84.926021377672214</v>
      </c>
    </row>
    <row r="17" spans="2:22" x14ac:dyDescent="0.25">
      <c r="B17" s="85" t="s">
        <v>68</v>
      </c>
      <c r="C17" s="86"/>
      <c r="D17" s="86"/>
      <c r="E17" s="86"/>
      <c r="F17" s="86"/>
      <c r="G17" s="51">
        <f>G11-G14</f>
        <v>-71277.469999999739</v>
      </c>
      <c r="H17" s="51">
        <f t="shared" ref="H17:I17" si="4">H11-H14</f>
        <v>33000</v>
      </c>
      <c r="I17" s="51">
        <f t="shared" si="4"/>
        <v>56341.700000000186</v>
      </c>
      <c r="J17" s="22">
        <f t="shared" si="3"/>
        <v>-79.045594631796547</v>
      </c>
      <c r="K17" s="22">
        <f t="shared" si="1"/>
        <v>170.7324242424248</v>
      </c>
    </row>
    <row r="18" spans="2:22" ht="18" x14ac:dyDescent="0.25">
      <c r="B18" s="20"/>
      <c r="C18" s="18"/>
      <c r="D18" s="18"/>
      <c r="E18" s="18"/>
      <c r="F18" s="18"/>
      <c r="G18" s="18"/>
      <c r="H18" s="18"/>
      <c r="I18" s="19"/>
      <c r="J18" s="19"/>
      <c r="K18" s="19"/>
    </row>
    <row r="19" spans="2:22" ht="18" customHeight="1" x14ac:dyDescent="0.25">
      <c r="B19" s="74" t="s">
        <v>65</v>
      </c>
      <c r="C19" s="74"/>
      <c r="D19" s="74"/>
      <c r="E19" s="74"/>
      <c r="F19" s="74"/>
      <c r="G19" s="18"/>
      <c r="H19" s="18"/>
      <c r="I19" s="19"/>
      <c r="J19" s="19"/>
      <c r="K19" s="19"/>
    </row>
    <row r="20" spans="2:22" ht="25.5" x14ac:dyDescent="0.25">
      <c r="B20" s="88" t="s">
        <v>7</v>
      </c>
      <c r="C20" s="88"/>
      <c r="D20" s="88"/>
      <c r="E20" s="88"/>
      <c r="F20" s="88"/>
      <c r="G20" s="27" t="s">
        <v>71</v>
      </c>
      <c r="H20" s="1" t="s">
        <v>296</v>
      </c>
      <c r="I20" s="27" t="s">
        <v>297</v>
      </c>
      <c r="J20" s="1" t="s">
        <v>18</v>
      </c>
      <c r="K20" s="1" t="s">
        <v>50</v>
      </c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</row>
    <row r="21" spans="2:22" s="30" customFormat="1" ht="11.25" x14ac:dyDescent="0.2">
      <c r="B21" s="89">
        <v>1</v>
      </c>
      <c r="C21" s="89"/>
      <c r="D21" s="89"/>
      <c r="E21" s="89"/>
      <c r="F21" s="89"/>
      <c r="G21" s="29">
        <v>2</v>
      </c>
      <c r="H21" s="28">
        <v>3</v>
      </c>
      <c r="I21" s="28">
        <v>4</v>
      </c>
      <c r="J21" s="28" t="s">
        <v>152</v>
      </c>
      <c r="K21" s="28" t="s">
        <v>153</v>
      </c>
    </row>
    <row r="22" spans="2:22" ht="15.75" customHeight="1" x14ac:dyDescent="0.25">
      <c r="B22" s="83" t="s">
        <v>57</v>
      </c>
      <c r="C22" s="83"/>
      <c r="D22" s="83"/>
      <c r="E22" s="83"/>
      <c r="F22" s="83"/>
      <c r="G22" s="53">
        <v>0</v>
      </c>
      <c r="H22" s="53">
        <v>0</v>
      </c>
      <c r="I22" s="53">
        <v>0</v>
      </c>
      <c r="J22" s="21">
        <v>0</v>
      </c>
      <c r="K22" s="21">
        <v>0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</row>
    <row r="23" spans="2:22" x14ac:dyDescent="0.25">
      <c r="B23" s="83" t="s">
        <v>58</v>
      </c>
      <c r="C23" s="84"/>
      <c r="D23" s="84"/>
      <c r="E23" s="84"/>
      <c r="F23" s="84"/>
      <c r="G23" s="53">
        <v>0</v>
      </c>
      <c r="H23" s="53">
        <v>0</v>
      </c>
      <c r="I23" s="53">
        <v>0</v>
      </c>
      <c r="J23" s="21">
        <v>0</v>
      </c>
      <c r="K23" s="21">
        <v>0</v>
      </c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2:22" s="43" customFormat="1" ht="15" customHeight="1" x14ac:dyDescent="0.25">
      <c r="B24" s="82" t="s">
        <v>59</v>
      </c>
      <c r="C24" s="82"/>
      <c r="D24" s="82"/>
      <c r="E24" s="82"/>
      <c r="F24" s="82"/>
      <c r="G24" s="51">
        <v>0</v>
      </c>
      <c r="H24" s="51">
        <v>0</v>
      </c>
      <c r="I24" s="51">
        <v>0</v>
      </c>
      <c r="J24" s="22">
        <v>0</v>
      </c>
      <c r="K24" s="22">
        <v>0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2:22" s="43" customFormat="1" ht="15" customHeight="1" x14ac:dyDescent="0.25">
      <c r="B25" s="82" t="s">
        <v>61</v>
      </c>
      <c r="C25" s="82"/>
      <c r="D25" s="82"/>
      <c r="E25" s="82"/>
      <c r="F25" s="82"/>
      <c r="G25" s="51">
        <v>27465.78</v>
      </c>
      <c r="H25" s="51">
        <v>-33000</v>
      </c>
      <c r="I25" s="51">
        <v>-43811.69</v>
      </c>
      <c r="J25" s="22">
        <f>(I25/G25)*100</f>
        <v>-159.51372944806229</v>
      </c>
      <c r="K25" s="22">
        <f>(I25/H25)*100</f>
        <v>132.76269696969698</v>
      </c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2:22" x14ac:dyDescent="0.25">
      <c r="B26" s="85" t="s">
        <v>69</v>
      </c>
      <c r="C26" s="86"/>
      <c r="D26" s="86"/>
      <c r="E26" s="86"/>
      <c r="F26" s="86"/>
      <c r="G26" s="51">
        <f>G17+G25</f>
        <v>-43811.68999999974</v>
      </c>
      <c r="H26" s="51">
        <f>H17+H25</f>
        <v>0</v>
      </c>
      <c r="I26" s="51">
        <f>I17+I25</f>
        <v>12530.010000000184</v>
      </c>
      <c r="J26" s="22">
        <f>(I26/G26)*100</f>
        <v>-28.599695652005796</v>
      </c>
      <c r="K26" s="22">
        <v>0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spans="2:22" ht="11.25" customHeight="1" x14ac:dyDescent="0.25">
      <c r="B27" s="15"/>
      <c r="C27" s="16"/>
      <c r="D27" s="16"/>
      <c r="E27" s="16"/>
      <c r="F27" s="16"/>
      <c r="G27" s="17"/>
      <c r="H27" s="17"/>
      <c r="I27" s="17"/>
      <c r="J27" s="17"/>
    </row>
    <row r="28" spans="2:22" ht="8.25" customHeight="1" x14ac:dyDescent="0.25"/>
    <row r="29" spans="2:22" ht="23.25" customHeight="1" x14ac:dyDescent="0.25">
      <c r="B29" s="81"/>
      <c r="C29" s="81"/>
      <c r="D29" s="81"/>
      <c r="E29" s="81"/>
      <c r="F29" s="81"/>
      <c r="G29" s="81"/>
      <c r="H29" s="81"/>
      <c r="I29" s="81"/>
      <c r="J29" s="81"/>
      <c r="K29" s="81"/>
    </row>
    <row r="30" spans="2:22" ht="15.75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2:22" x14ac:dyDescent="0.25">
      <c r="B31" s="78"/>
      <c r="C31" s="78"/>
      <c r="D31" s="78"/>
      <c r="E31" s="78"/>
      <c r="F31" s="78"/>
      <c r="G31" s="78"/>
      <c r="H31" s="78"/>
      <c r="I31" s="78"/>
      <c r="J31" s="78"/>
      <c r="K31" s="78"/>
    </row>
    <row r="32" spans="2:22" x14ac:dyDescent="0.25">
      <c r="B32" s="78"/>
      <c r="C32" s="78"/>
      <c r="D32" s="78"/>
      <c r="E32" s="78"/>
      <c r="F32" s="78"/>
      <c r="G32" s="78"/>
      <c r="H32" s="78"/>
      <c r="I32" s="78"/>
      <c r="J32" s="78"/>
      <c r="K32" s="78"/>
    </row>
    <row r="33" spans="2:11" x14ac:dyDescent="0.25">
      <c r="B33" s="36"/>
      <c r="C33" s="36"/>
      <c r="D33" s="36"/>
      <c r="E33" s="36"/>
      <c r="F33" s="36"/>
      <c r="G33" s="36"/>
      <c r="H33" s="36"/>
      <c r="I33" s="36"/>
      <c r="J33" s="36"/>
    </row>
    <row r="34" spans="2:11" ht="15" customHeight="1" x14ac:dyDescent="0.25">
      <c r="B34" s="78"/>
      <c r="C34" s="78"/>
      <c r="D34" s="78"/>
      <c r="E34" s="78"/>
      <c r="F34" s="78"/>
      <c r="G34" s="78"/>
      <c r="H34" s="78"/>
      <c r="I34" s="78"/>
      <c r="J34" s="78"/>
      <c r="K34" s="78"/>
    </row>
    <row r="35" spans="2:11" ht="36.75" customHeight="1" x14ac:dyDescent="0.25">
      <c r="B35" s="78"/>
      <c r="C35" s="78"/>
      <c r="D35" s="78"/>
      <c r="E35" s="78"/>
      <c r="F35" s="78"/>
      <c r="G35" s="78"/>
      <c r="H35" s="78"/>
      <c r="I35" s="78"/>
      <c r="J35" s="78"/>
      <c r="K35" s="78"/>
    </row>
    <row r="36" spans="2:11" x14ac:dyDescent="0.25">
      <c r="B36" s="80"/>
      <c r="C36" s="80"/>
      <c r="D36" s="80"/>
      <c r="E36" s="80"/>
      <c r="F36" s="80"/>
      <c r="G36" s="80"/>
      <c r="H36" s="80"/>
      <c r="I36" s="80"/>
      <c r="J36" s="80"/>
    </row>
    <row r="37" spans="2:11" ht="15" customHeight="1" x14ac:dyDescent="0.25">
      <c r="B37" s="79"/>
      <c r="C37" s="79"/>
      <c r="D37" s="79"/>
      <c r="E37" s="79"/>
      <c r="F37" s="79"/>
      <c r="G37" s="79"/>
      <c r="H37" s="79"/>
      <c r="I37" s="79"/>
      <c r="J37" s="79"/>
      <c r="K37" s="79"/>
    </row>
    <row r="38" spans="2:11" x14ac:dyDescent="0.25">
      <c r="B38" s="79"/>
      <c r="C38" s="79"/>
      <c r="D38" s="79"/>
      <c r="E38" s="79"/>
      <c r="F38" s="79"/>
      <c r="G38" s="79"/>
      <c r="H38" s="79"/>
      <c r="I38" s="79"/>
      <c r="J38" s="79"/>
      <c r="K38" s="79"/>
    </row>
  </sheetData>
  <mergeCells count="28">
    <mergeCell ref="B1:K1"/>
    <mergeCell ref="B8:F8"/>
    <mergeCell ref="B20:F20"/>
    <mergeCell ref="B21:F21"/>
    <mergeCell ref="B22:F22"/>
    <mergeCell ref="B10:F10"/>
    <mergeCell ref="B11:F11"/>
    <mergeCell ref="B12:F12"/>
    <mergeCell ref="B4:J4"/>
    <mergeCell ref="B9:F9"/>
    <mergeCell ref="B5:D5"/>
    <mergeCell ref="B6:J6"/>
    <mergeCell ref="B13:F13"/>
    <mergeCell ref="B17:F17"/>
    <mergeCell ref="B15:F15"/>
    <mergeCell ref="B16:F16"/>
    <mergeCell ref="B19:F19"/>
    <mergeCell ref="B14:F14"/>
    <mergeCell ref="B31:K32"/>
    <mergeCell ref="B34:K35"/>
    <mergeCell ref="B37:K38"/>
    <mergeCell ref="B36:F36"/>
    <mergeCell ref="G36:J36"/>
    <mergeCell ref="B29:K29"/>
    <mergeCell ref="B24:F24"/>
    <mergeCell ref="B23:F23"/>
    <mergeCell ref="B25:F25"/>
    <mergeCell ref="B26:F26"/>
  </mergeCells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11"/>
  <sheetViews>
    <sheetView topLeftCell="B1" zoomScaleNormal="100" workbookViewId="0">
      <selection activeCell="J110" sqref="J11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9" width="25.28515625" customWidth="1"/>
    <col min="10" max="11" width="15.7109375" customWidth="1"/>
  </cols>
  <sheetData>
    <row r="1" spans="2:13" ht="18" customHeight="1" x14ac:dyDescent="0.25">
      <c r="B1" s="2"/>
      <c r="C1" s="2"/>
      <c r="D1" s="2"/>
      <c r="E1" s="20"/>
      <c r="F1" s="2"/>
      <c r="G1" s="2"/>
      <c r="H1" s="2"/>
      <c r="I1" s="2"/>
      <c r="J1" s="2"/>
    </row>
    <row r="2" spans="2:13" ht="15.75" customHeight="1" x14ac:dyDescent="0.25">
      <c r="B2" s="93" t="s">
        <v>12</v>
      </c>
      <c r="C2" s="93"/>
      <c r="D2" s="93"/>
      <c r="E2" s="93"/>
      <c r="F2" s="93"/>
      <c r="G2" s="93"/>
      <c r="H2" s="93"/>
      <c r="I2" s="93"/>
      <c r="J2" s="93"/>
      <c r="K2" s="93"/>
    </row>
    <row r="3" spans="2:13" ht="18" x14ac:dyDescent="0.25">
      <c r="B3" s="2"/>
      <c r="C3" s="2"/>
      <c r="D3" s="2"/>
      <c r="E3" s="20"/>
      <c r="F3" s="2"/>
      <c r="G3" s="2"/>
      <c r="H3" s="2"/>
      <c r="I3" s="3"/>
      <c r="J3" s="3"/>
    </row>
    <row r="4" spans="2:13" ht="18" customHeight="1" x14ac:dyDescent="0.25">
      <c r="B4" s="93" t="s">
        <v>64</v>
      </c>
      <c r="C4" s="93"/>
      <c r="D4" s="93"/>
      <c r="E4" s="93"/>
      <c r="F4" s="93"/>
      <c r="G4" s="93"/>
      <c r="H4" s="93"/>
      <c r="I4" s="93"/>
      <c r="J4" s="93"/>
      <c r="K4" s="93"/>
    </row>
    <row r="5" spans="2:13" ht="18" x14ac:dyDescent="0.25">
      <c r="B5" s="2"/>
      <c r="C5" s="2"/>
      <c r="D5" s="2"/>
      <c r="E5" s="20"/>
      <c r="F5" s="2"/>
      <c r="G5" s="2"/>
      <c r="H5" s="2"/>
      <c r="I5" s="3"/>
      <c r="J5" s="3"/>
    </row>
    <row r="6" spans="2:13" ht="15.75" customHeight="1" x14ac:dyDescent="0.25">
      <c r="B6" s="93" t="s">
        <v>19</v>
      </c>
      <c r="C6" s="93"/>
      <c r="D6" s="93"/>
      <c r="E6" s="93"/>
      <c r="F6" s="93"/>
      <c r="G6" s="93"/>
      <c r="H6" s="93"/>
      <c r="I6" s="93"/>
      <c r="J6" s="93"/>
      <c r="K6" s="93"/>
    </row>
    <row r="7" spans="2:13" ht="18" x14ac:dyDescent="0.25">
      <c r="B7" s="2"/>
      <c r="C7" s="2"/>
      <c r="D7" s="2"/>
      <c r="E7" s="20"/>
      <c r="F7" s="2"/>
      <c r="G7" s="2"/>
      <c r="H7" s="2"/>
      <c r="I7" s="3"/>
      <c r="J7" s="3"/>
    </row>
    <row r="8" spans="2:13" ht="32.25" customHeight="1" x14ac:dyDescent="0.25">
      <c r="B8" s="100" t="s">
        <v>7</v>
      </c>
      <c r="C8" s="101"/>
      <c r="D8" s="101"/>
      <c r="E8" s="101"/>
      <c r="F8" s="102"/>
      <c r="G8" s="39" t="s">
        <v>71</v>
      </c>
      <c r="H8" s="39" t="s">
        <v>296</v>
      </c>
      <c r="I8" s="39" t="s">
        <v>297</v>
      </c>
      <c r="J8" s="39" t="s">
        <v>18</v>
      </c>
      <c r="K8" s="39" t="s">
        <v>50</v>
      </c>
    </row>
    <row r="9" spans="2:13" s="30" customFormat="1" ht="11.25" x14ac:dyDescent="0.2">
      <c r="B9" s="103">
        <v>1</v>
      </c>
      <c r="C9" s="104"/>
      <c r="D9" s="104"/>
      <c r="E9" s="104"/>
      <c r="F9" s="105"/>
      <c r="G9" s="40">
        <v>2</v>
      </c>
      <c r="H9" s="40">
        <v>3</v>
      </c>
      <c r="I9" s="40">
        <v>4</v>
      </c>
      <c r="J9" s="40" t="s">
        <v>152</v>
      </c>
      <c r="K9" s="40" t="s">
        <v>153</v>
      </c>
      <c r="M9" s="71">
        <v>7.5345000000000004</v>
      </c>
    </row>
    <row r="10" spans="2:13" x14ac:dyDescent="0.25">
      <c r="B10" s="7"/>
      <c r="C10" s="7"/>
      <c r="D10" s="7"/>
      <c r="E10" s="7"/>
      <c r="F10" s="7" t="s">
        <v>51</v>
      </c>
      <c r="G10" s="58">
        <f>+G11+G37</f>
        <v>1604880.9200000002</v>
      </c>
      <c r="H10" s="58">
        <f t="shared" ref="H10:I10" si="0">+H11+H37</f>
        <v>2109350</v>
      </c>
      <c r="I10" s="58">
        <f t="shared" si="0"/>
        <v>1962408.3540000001</v>
      </c>
      <c r="J10" s="56">
        <f>(I10/G10)*100</f>
        <v>122.27750542389151</v>
      </c>
      <c r="K10" s="56">
        <f>(I10/H10)*100</f>
        <v>93.033794960532873</v>
      </c>
    </row>
    <row r="11" spans="2:13" ht="15.75" customHeight="1" x14ac:dyDescent="0.25">
      <c r="B11" s="7">
        <v>6</v>
      </c>
      <c r="C11" s="7"/>
      <c r="D11" s="7"/>
      <c r="E11" s="7"/>
      <c r="F11" s="7" t="s">
        <v>2</v>
      </c>
      <c r="G11" s="58">
        <f>+G12+G18+G21+G24+G30+G34</f>
        <v>1604403.56</v>
      </c>
      <c r="H11" s="58">
        <f t="shared" ref="H11:I11" si="1">+H12+H18+H21+H24+H30+H34</f>
        <v>2109350</v>
      </c>
      <c r="I11" s="58">
        <f t="shared" si="1"/>
        <v>1962408.3540000001</v>
      </c>
      <c r="J11" s="56">
        <f t="shared" ref="J11:J40" si="2">(I11/G11)*100</f>
        <v>122.31388678793506</v>
      </c>
      <c r="K11" s="56">
        <f t="shared" ref="K11:K30" si="3">(I11/H11)*100</f>
        <v>93.033794960532873</v>
      </c>
    </row>
    <row r="12" spans="2:13" ht="25.5" x14ac:dyDescent="0.25">
      <c r="B12" s="7"/>
      <c r="C12" s="12">
        <v>63</v>
      </c>
      <c r="D12" s="12"/>
      <c r="E12" s="12"/>
      <c r="F12" s="12" t="s">
        <v>22</v>
      </c>
      <c r="G12" s="59">
        <f>+G13+G16</f>
        <v>1268252.07</v>
      </c>
      <c r="H12" s="59">
        <v>1684350</v>
      </c>
      <c r="I12" s="59">
        <f t="shared" ref="I12" si="4">+I13+I16</f>
        <v>1572807.25</v>
      </c>
      <c r="J12" s="62">
        <f t="shared" si="2"/>
        <v>124.0137735395141</v>
      </c>
      <c r="K12" s="62">
        <f t="shared" si="3"/>
        <v>93.377697628165166</v>
      </c>
    </row>
    <row r="13" spans="2:13" ht="25.5" x14ac:dyDescent="0.25">
      <c r="B13" s="8"/>
      <c r="C13" s="8"/>
      <c r="D13" s="8">
        <v>636</v>
      </c>
      <c r="E13" s="8"/>
      <c r="F13" s="32" t="s">
        <v>72</v>
      </c>
      <c r="G13" s="59">
        <f>+G14+G15</f>
        <v>1266459.26</v>
      </c>
      <c r="H13" s="5"/>
      <c r="I13" s="57">
        <f>I14+I15</f>
        <v>1569847.98</v>
      </c>
      <c r="J13" s="62">
        <f t="shared" si="2"/>
        <v>123.95566360342298</v>
      </c>
      <c r="K13" s="62"/>
    </row>
    <row r="14" spans="2:13" ht="25.5" x14ac:dyDescent="0.25">
      <c r="B14" s="8"/>
      <c r="C14" s="8"/>
      <c r="D14" s="8"/>
      <c r="E14" s="8">
        <v>6361</v>
      </c>
      <c r="F14" s="32" t="s">
        <v>73</v>
      </c>
      <c r="G14" s="59">
        <v>1265796.26</v>
      </c>
      <c r="H14" s="5"/>
      <c r="I14" s="57">
        <v>1569184.98</v>
      </c>
      <c r="J14" s="62">
        <f t="shared" si="2"/>
        <v>123.96821112427683</v>
      </c>
      <c r="K14" s="62"/>
    </row>
    <row r="15" spans="2:13" ht="25.5" x14ac:dyDescent="0.25">
      <c r="B15" s="8"/>
      <c r="C15" s="8"/>
      <c r="D15" s="8"/>
      <c r="E15" s="8">
        <v>6362</v>
      </c>
      <c r="F15" s="32" t="s">
        <v>74</v>
      </c>
      <c r="G15" s="59">
        <v>663</v>
      </c>
      <c r="H15" s="5"/>
      <c r="I15" s="57">
        <v>663</v>
      </c>
      <c r="J15" s="62">
        <f t="shared" si="2"/>
        <v>100</v>
      </c>
      <c r="K15" s="62"/>
    </row>
    <row r="16" spans="2:13" ht="25.5" x14ac:dyDescent="0.25">
      <c r="B16" s="8"/>
      <c r="C16" s="8"/>
      <c r="D16" s="8">
        <v>639</v>
      </c>
      <c r="E16" s="8"/>
      <c r="F16" s="32" t="s">
        <v>75</v>
      </c>
      <c r="G16" s="59">
        <f>+G17</f>
        <v>1792.81</v>
      </c>
      <c r="H16" s="5"/>
      <c r="I16" s="57">
        <f>I17</f>
        <v>2959.27</v>
      </c>
      <c r="J16" s="62">
        <f t="shared" si="2"/>
        <v>165.06322477005372</v>
      </c>
      <c r="K16" s="62"/>
    </row>
    <row r="17" spans="2:11" ht="25.5" x14ac:dyDescent="0.25">
      <c r="B17" s="8"/>
      <c r="C17" s="8"/>
      <c r="D17" s="8"/>
      <c r="E17" s="8">
        <v>6393</v>
      </c>
      <c r="F17" s="32" t="s">
        <v>76</v>
      </c>
      <c r="G17" s="59">
        <v>1792.81</v>
      </c>
      <c r="H17" s="5"/>
      <c r="I17" s="57">
        <v>2959.27</v>
      </c>
      <c r="J17" s="62">
        <f t="shared" si="2"/>
        <v>165.06322477005372</v>
      </c>
      <c r="K17" s="62"/>
    </row>
    <row r="18" spans="2:11" x14ac:dyDescent="0.25">
      <c r="B18" s="8"/>
      <c r="C18" s="8">
        <v>64</v>
      </c>
      <c r="D18" s="8"/>
      <c r="E18" s="8"/>
      <c r="F18" s="32" t="s">
        <v>77</v>
      </c>
      <c r="G18" s="59">
        <f>+G19</f>
        <v>2.91</v>
      </c>
      <c r="H18" s="59">
        <f t="shared" ref="H18:I18" si="5">+H19</f>
        <v>0</v>
      </c>
      <c r="I18" s="59">
        <f t="shared" si="5"/>
        <v>4.32</v>
      </c>
      <c r="J18" s="62">
        <f t="shared" si="2"/>
        <v>148.45360824742269</v>
      </c>
      <c r="K18" s="62"/>
    </row>
    <row r="19" spans="2:11" x14ac:dyDescent="0.25">
      <c r="B19" s="8"/>
      <c r="C19" s="8"/>
      <c r="D19" s="8">
        <v>641</v>
      </c>
      <c r="E19" s="8"/>
      <c r="F19" s="32" t="s">
        <v>78</v>
      </c>
      <c r="G19" s="59">
        <f>+G20</f>
        <v>2.91</v>
      </c>
      <c r="H19" s="5"/>
      <c r="I19" s="57">
        <f>I20</f>
        <v>4.32</v>
      </c>
      <c r="J19" s="62">
        <f t="shared" si="2"/>
        <v>148.45360824742269</v>
      </c>
      <c r="K19" s="62"/>
    </row>
    <row r="20" spans="2:11" x14ac:dyDescent="0.25">
      <c r="B20" s="8"/>
      <c r="C20" s="8"/>
      <c r="D20" s="8"/>
      <c r="E20" s="8">
        <v>6413</v>
      </c>
      <c r="F20" s="32" t="s">
        <v>79</v>
      </c>
      <c r="G20" s="59">
        <v>2.91</v>
      </c>
      <c r="H20" s="5"/>
      <c r="I20" s="57">
        <v>4.32</v>
      </c>
      <c r="J20" s="62">
        <f t="shared" si="2"/>
        <v>148.45360824742269</v>
      </c>
      <c r="K20" s="62"/>
    </row>
    <row r="21" spans="2:11" ht="25.5" x14ac:dyDescent="0.25">
      <c r="B21" s="8"/>
      <c r="C21" s="8">
        <v>65</v>
      </c>
      <c r="D21" s="8"/>
      <c r="E21" s="8"/>
      <c r="F21" s="32" t="s">
        <v>80</v>
      </c>
      <c r="G21" s="59">
        <f>+G22</f>
        <v>12327.33</v>
      </c>
      <c r="H21" s="59">
        <v>59600</v>
      </c>
      <c r="I21" s="59">
        <f t="shared" ref="I21" si="6">+I22</f>
        <v>58621.27</v>
      </c>
      <c r="J21" s="62">
        <f t="shared" si="2"/>
        <v>475.5390664482901</v>
      </c>
      <c r="K21" s="62">
        <f t="shared" si="3"/>
        <v>98.357835570469803</v>
      </c>
    </row>
    <row r="22" spans="2:11" x14ac:dyDescent="0.25">
      <c r="B22" s="8"/>
      <c r="C22" s="8"/>
      <c r="D22" s="8">
        <v>652</v>
      </c>
      <c r="E22" s="8"/>
      <c r="F22" s="32" t="s">
        <v>81</v>
      </c>
      <c r="G22" s="59">
        <f>+G23</f>
        <v>12327.33</v>
      </c>
      <c r="H22" s="5"/>
      <c r="I22" s="57">
        <f>I23</f>
        <v>58621.27</v>
      </c>
      <c r="J22" s="62">
        <f t="shared" si="2"/>
        <v>475.5390664482901</v>
      </c>
      <c r="K22" s="62"/>
    </row>
    <row r="23" spans="2:11" x14ac:dyDescent="0.25">
      <c r="B23" s="8"/>
      <c r="C23" s="8"/>
      <c r="D23" s="8"/>
      <c r="E23" s="8">
        <v>6526</v>
      </c>
      <c r="F23" s="32" t="s">
        <v>82</v>
      </c>
      <c r="G23" s="59">
        <v>12327.33</v>
      </c>
      <c r="H23" s="5"/>
      <c r="I23" s="57">
        <v>58621.27</v>
      </c>
      <c r="J23" s="62">
        <f t="shared" si="2"/>
        <v>475.5390664482901</v>
      </c>
      <c r="K23" s="62"/>
    </row>
    <row r="24" spans="2:11" ht="25.5" x14ac:dyDescent="0.25">
      <c r="B24" s="8"/>
      <c r="C24" s="8">
        <v>66</v>
      </c>
      <c r="D24" s="9"/>
      <c r="E24" s="9"/>
      <c r="F24" s="12" t="s">
        <v>83</v>
      </c>
      <c r="G24" s="59">
        <f>+G25+G27</f>
        <v>62014.39</v>
      </c>
      <c r="H24" s="59">
        <v>67800</v>
      </c>
      <c r="I24" s="59">
        <f t="shared" ref="I24" si="7">+I25+I27</f>
        <v>76643.754000000001</v>
      </c>
      <c r="J24" s="62">
        <f t="shared" si="2"/>
        <v>123.5902731607938</v>
      </c>
      <c r="K24" s="62">
        <f t="shared" si="3"/>
        <v>113.04388495575222</v>
      </c>
    </row>
    <row r="25" spans="2:11" ht="25.5" x14ac:dyDescent="0.25">
      <c r="B25" s="8"/>
      <c r="C25" s="26"/>
      <c r="D25" s="8">
        <v>661</v>
      </c>
      <c r="E25" s="8"/>
      <c r="F25" s="12" t="s">
        <v>23</v>
      </c>
      <c r="G25" s="59">
        <f>+G26</f>
        <v>60167.49</v>
      </c>
      <c r="H25" s="5"/>
      <c r="I25" s="57">
        <f>I26</f>
        <v>58742.38</v>
      </c>
      <c r="J25" s="62">
        <f t="shared" si="2"/>
        <v>97.631428533914246</v>
      </c>
      <c r="K25" s="62"/>
    </row>
    <row r="26" spans="2:11" x14ac:dyDescent="0.25">
      <c r="B26" s="8"/>
      <c r="C26" s="26"/>
      <c r="D26" s="8"/>
      <c r="E26" s="8">
        <v>6615</v>
      </c>
      <c r="F26" s="12" t="s">
        <v>84</v>
      </c>
      <c r="G26" s="59">
        <v>60167.49</v>
      </c>
      <c r="H26" s="5"/>
      <c r="I26" s="57">
        <v>58742.38</v>
      </c>
      <c r="J26" s="62">
        <f t="shared" si="2"/>
        <v>97.631428533914246</v>
      </c>
      <c r="K26" s="62"/>
    </row>
    <row r="27" spans="2:11" ht="38.25" x14ac:dyDescent="0.25">
      <c r="B27" s="8"/>
      <c r="C27" s="26"/>
      <c r="D27" s="8">
        <v>663</v>
      </c>
      <c r="E27" s="8"/>
      <c r="F27" s="12" t="s">
        <v>85</v>
      </c>
      <c r="G27" s="59">
        <f>+G28+G29</f>
        <v>1846.9</v>
      </c>
      <c r="H27" s="5"/>
      <c r="I27" s="57">
        <f>I28+I29</f>
        <v>17901.374</v>
      </c>
      <c r="J27" s="62">
        <f t="shared" si="2"/>
        <v>969.26601331961649</v>
      </c>
      <c r="K27" s="62"/>
    </row>
    <row r="28" spans="2:11" x14ac:dyDescent="0.25">
      <c r="B28" s="8"/>
      <c r="C28" s="26"/>
      <c r="D28" s="8"/>
      <c r="E28" s="8">
        <v>6631</v>
      </c>
      <c r="F28" s="12" t="s">
        <v>86</v>
      </c>
      <c r="G28" s="59">
        <v>0</v>
      </c>
      <c r="H28" s="5"/>
      <c r="I28" s="57">
        <v>15780</v>
      </c>
      <c r="J28" s="62">
        <v>0</v>
      </c>
      <c r="K28" s="62"/>
    </row>
    <row r="29" spans="2:11" x14ac:dyDescent="0.25">
      <c r="B29" s="8"/>
      <c r="C29" s="26"/>
      <c r="D29" s="8"/>
      <c r="E29" s="8">
        <v>6632</v>
      </c>
      <c r="F29" s="12" t="s">
        <v>87</v>
      </c>
      <c r="G29" s="59">
        <v>1846.9</v>
      </c>
      <c r="H29" s="5"/>
      <c r="I29" s="57">
        <v>2121.3739999999998</v>
      </c>
      <c r="J29" s="62">
        <f t="shared" si="2"/>
        <v>114.86133521035246</v>
      </c>
      <c r="K29" s="62"/>
    </row>
    <row r="30" spans="2:11" ht="25.5" x14ac:dyDescent="0.25">
      <c r="B30" s="8"/>
      <c r="C30" s="8">
        <v>67</v>
      </c>
      <c r="D30" s="8"/>
      <c r="E30" s="8"/>
      <c r="F30" s="12" t="s">
        <v>88</v>
      </c>
      <c r="G30" s="59">
        <f>+G31</f>
        <v>261806.86</v>
      </c>
      <c r="H30" s="59">
        <v>297600</v>
      </c>
      <c r="I30" s="59">
        <f t="shared" ref="I30" si="8">+I31</f>
        <v>254331.75</v>
      </c>
      <c r="J30" s="62">
        <f t="shared" si="2"/>
        <v>97.144799796307865</v>
      </c>
      <c r="K30" s="62">
        <f t="shared" si="3"/>
        <v>85.4609375</v>
      </c>
    </row>
    <row r="31" spans="2:11" ht="25.5" x14ac:dyDescent="0.25">
      <c r="B31" s="8"/>
      <c r="C31" s="26"/>
      <c r="D31" s="8">
        <v>671</v>
      </c>
      <c r="E31" s="8"/>
      <c r="F31" s="12" t="s">
        <v>89</v>
      </c>
      <c r="G31" s="59">
        <f>+G32+G33</f>
        <v>261806.86</v>
      </c>
      <c r="H31" s="5"/>
      <c r="I31" s="57">
        <f>I32+I33</f>
        <v>254331.75</v>
      </c>
      <c r="J31" s="62">
        <f t="shared" si="2"/>
        <v>97.144799796307865</v>
      </c>
      <c r="K31" s="62"/>
    </row>
    <row r="32" spans="2:11" ht="25.5" x14ac:dyDescent="0.25">
      <c r="B32" s="8"/>
      <c r="C32" s="26"/>
      <c r="D32" s="8"/>
      <c r="E32" s="8">
        <v>6711</v>
      </c>
      <c r="F32" s="12" t="s">
        <v>90</v>
      </c>
      <c r="G32" s="59">
        <v>209302.09</v>
      </c>
      <c r="H32" s="5"/>
      <c r="I32" s="57">
        <v>192548.6</v>
      </c>
      <c r="J32" s="62">
        <f t="shared" si="2"/>
        <v>91.995545768319857</v>
      </c>
      <c r="K32" s="62"/>
    </row>
    <row r="33" spans="2:13" ht="25.5" x14ac:dyDescent="0.25">
      <c r="B33" s="8"/>
      <c r="C33" s="26"/>
      <c r="D33" s="8"/>
      <c r="E33" s="8">
        <v>6712</v>
      </c>
      <c r="F33" s="12" t="s">
        <v>91</v>
      </c>
      <c r="G33" s="59">
        <v>52504.77</v>
      </c>
      <c r="H33" s="5"/>
      <c r="I33" s="57">
        <v>61783.15</v>
      </c>
      <c r="J33" s="62">
        <f t="shared" si="2"/>
        <v>117.67149917997928</v>
      </c>
      <c r="K33" s="62"/>
    </row>
    <row r="34" spans="2:13" x14ac:dyDescent="0.25">
      <c r="B34" s="8"/>
      <c r="C34" s="8">
        <v>68</v>
      </c>
      <c r="D34" s="8"/>
      <c r="E34" s="8"/>
      <c r="F34" s="12" t="s">
        <v>92</v>
      </c>
      <c r="G34" s="59">
        <f>+G35</f>
        <v>0</v>
      </c>
      <c r="H34" s="59">
        <v>0</v>
      </c>
      <c r="I34" s="59">
        <f t="shared" ref="I34" si="9">+I35</f>
        <v>0.01</v>
      </c>
      <c r="J34" s="62">
        <v>0</v>
      </c>
      <c r="K34" s="62"/>
    </row>
    <row r="35" spans="2:13" x14ac:dyDescent="0.25">
      <c r="B35" s="8"/>
      <c r="C35" s="26"/>
      <c r="D35" s="8">
        <v>683</v>
      </c>
      <c r="E35" s="8"/>
      <c r="F35" s="12" t="s">
        <v>93</v>
      </c>
      <c r="G35" s="59">
        <f>G36</f>
        <v>0</v>
      </c>
      <c r="H35" s="5"/>
      <c r="I35" s="57">
        <f>I36</f>
        <v>0.01</v>
      </c>
      <c r="J35" s="62">
        <v>0</v>
      </c>
      <c r="K35" s="62"/>
    </row>
    <row r="36" spans="2:13" x14ac:dyDescent="0.25">
      <c r="B36" s="8"/>
      <c r="C36" s="26"/>
      <c r="D36" s="8"/>
      <c r="E36" s="8">
        <v>6831</v>
      </c>
      <c r="F36" s="12" t="s">
        <v>93</v>
      </c>
      <c r="G36" s="59">
        <v>0</v>
      </c>
      <c r="H36" s="5"/>
      <c r="I36" s="57">
        <v>0.01</v>
      </c>
      <c r="J36" s="62">
        <v>0</v>
      </c>
      <c r="K36" s="62"/>
    </row>
    <row r="37" spans="2:13" x14ac:dyDescent="0.25">
      <c r="B37" s="26">
        <v>7</v>
      </c>
      <c r="C37" s="26"/>
      <c r="D37" s="47"/>
      <c r="E37" s="47"/>
      <c r="F37" s="7" t="s">
        <v>3</v>
      </c>
      <c r="G37" s="58">
        <f>G38</f>
        <v>477.36</v>
      </c>
      <c r="H37" s="58">
        <f t="shared" ref="H37:I37" si="10">H38</f>
        <v>0</v>
      </c>
      <c r="I37" s="58">
        <f t="shared" si="10"/>
        <v>0</v>
      </c>
      <c r="J37" s="56">
        <f t="shared" si="2"/>
        <v>0</v>
      </c>
      <c r="K37" s="56"/>
    </row>
    <row r="38" spans="2:13" x14ac:dyDescent="0.25">
      <c r="B38" s="8"/>
      <c r="C38" s="8">
        <v>72</v>
      </c>
      <c r="D38" s="9"/>
      <c r="E38" s="9"/>
      <c r="F38" s="32" t="s">
        <v>25</v>
      </c>
      <c r="G38" s="59">
        <f>G39</f>
        <v>477.36</v>
      </c>
      <c r="H38" s="5"/>
      <c r="I38" s="57">
        <f>I39</f>
        <v>0</v>
      </c>
      <c r="J38" s="62">
        <f t="shared" si="2"/>
        <v>0</v>
      </c>
      <c r="K38" s="62"/>
    </row>
    <row r="39" spans="2:13" x14ac:dyDescent="0.25">
      <c r="B39" s="8"/>
      <c r="C39" s="8"/>
      <c r="D39" s="8">
        <v>722</v>
      </c>
      <c r="E39" s="8"/>
      <c r="F39" s="32" t="s">
        <v>94</v>
      </c>
      <c r="G39" s="59">
        <f>G40</f>
        <v>477.36</v>
      </c>
      <c r="H39" s="5"/>
      <c r="I39" s="57">
        <f>I40</f>
        <v>0</v>
      </c>
      <c r="J39" s="62">
        <f t="shared" si="2"/>
        <v>0</v>
      </c>
      <c r="K39" s="62"/>
    </row>
    <row r="40" spans="2:13" x14ac:dyDescent="0.25">
      <c r="B40" s="8"/>
      <c r="C40" s="8"/>
      <c r="D40" s="8"/>
      <c r="E40" s="8">
        <v>7221</v>
      </c>
      <c r="F40" s="32" t="s">
        <v>95</v>
      </c>
      <c r="G40" s="59">
        <v>477.36</v>
      </c>
      <c r="H40" s="5"/>
      <c r="I40" s="57">
        <v>0</v>
      </c>
      <c r="J40" s="62">
        <f t="shared" si="2"/>
        <v>0</v>
      </c>
      <c r="K40" s="62"/>
    </row>
    <row r="41" spans="2:13" ht="15.75" customHeight="1" x14ac:dyDescent="0.25"/>
    <row r="42" spans="2:13" ht="15.75" customHeight="1" x14ac:dyDescent="0.25">
      <c r="B42" s="20"/>
      <c r="C42" s="20"/>
      <c r="D42" s="20"/>
      <c r="E42" s="20"/>
      <c r="F42" s="20"/>
      <c r="G42" s="20"/>
      <c r="H42" s="20"/>
      <c r="I42" s="3"/>
      <c r="J42" s="3"/>
      <c r="K42" s="3"/>
    </row>
    <row r="43" spans="2:13" ht="33" customHeight="1" x14ac:dyDescent="0.25">
      <c r="B43" s="100" t="s">
        <v>7</v>
      </c>
      <c r="C43" s="101"/>
      <c r="D43" s="101"/>
      <c r="E43" s="101"/>
      <c r="F43" s="102"/>
      <c r="G43" s="39" t="s">
        <v>71</v>
      </c>
      <c r="H43" s="39" t="s">
        <v>296</v>
      </c>
      <c r="I43" s="39" t="s">
        <v>297</v>
      </c>
      <c r="J43" s="39" t="s">
        <v>18</v>
      </c>
      <c r="K43" s="39" t="s">
        <v>50</v>
      </c>
    </row>
    <row r="44" spans="2:13" s="30" customFormat="1" ht="11.25" x14ac:dyDescent="0.2">
      <c r="B44" s="103">
        <v>1</v>
      </c>
      <c r="C44" s="104"/>
      <c r="D44" s="104"/>
      <c r="E44" s="104"/>
      <c r="F44" s="105"/>
      <c r="G44" s="40">
        <v>2</v>
      </c>
      <c r="H44" s="40">
        <v>3</v>
      </c>
      <c r="I44" s="40">
        <v>4</v>
      </c>
      <c r="J44" s="40" t="s">
        <v>152</v>
      </c>
      <c r="K44" s="40" t="s">
        <v>153</v>
      </c>
      <c r="M44" s="71">
        <v>7.5345000000000004</v>
      </c>
    </row>
    <row r="45" spans="2:13" x14ac:dyDescent="0.25">
      <c r="B45" s="7"/>
      <c r="C45" s="7"/>
      <c r="D45" s="7"/>
      <c r="E45" s="7"/>
      <c r="F45" s="7" t="s">
        <v>37</v>
      </c>
      <c r="G45" s="58">
        <f>+G46+G102</f>
        <v>1676158.3899999997</v>
      </c>
      <c r="H45" s="58">
        <f>+H46+H102</f>
        <v>2076350</v>
      </c>
      <c r="I45" s="58">
        <f>+I46+I102</f>
        <v>1906066.6500000001</v>
      </c>
      <c r="J45" s="56">
        <f>(I45/G45)*100</f>
        <v>113.71638034756373</v>
      </c>
      <c r="K45" s="56">
        <f>(I45/H45)*100</f>
        <v>91.798909143448853</v>
      </c>
    </row>
    <row r="46" spans="2:13" x14ac:dyDescent="0.25">
      <c r="B46" s="7">
        <v>3</v>
      </c>
      <c r="C46" s="7"/>
      <c r="D46" s="7"/>
      <c r="E46" s="7"/>
      <c r="F46" s="7" t="s">
        <v>4</v>
      </c>
      <c r="G46" s="58">
        <f>+G47+G57+G89+G93+G96</f>
        <v>1611527.9599999997</v>
      </c>
      <c r="H46" s="58">
        <f>+H47+H57+H89+H93+H96</f>
        <v>1992150</v>
      </c>
      <c r="I46" s="58">
        <f>+I47+I57+I89+I93+I96</f>
        <v>1834558.9400000002</v>
      </c>
      <c r="J46" s="56">
        <f t="shared" ref="J46:J111" si="11">(I46/G46)*100</f>
        <v>113.83972140328243</v>
      </c>
      <c r="K46" s="56">
        <f t="shared" ref="K46:K103" si="12">(I46/H46)*100</f>
        <v>92.089397886705328</v>
      </c>
    </row>
    <row r="47" spans="2:13" x14ac:dyDescent="0.25">
      <c r="B47" s="7"/>
      <c r="C47" s="7">
        <v>31</v>
      </c>
      <c r="D47" s="7"/>
      <c r="E47" s="7"/>
      <c r="F47" s="7" t="s">
        <v>5</v>
      </c>
      <c r="G47" s="58">
        <f>+G48+G52+G54</f>
        <v>1258804.0699999998</v>
      </c>
      <c r="H47" s="58">
        <v>1672400</v>
      </c>
      <c r="I47" s="58">
        <f t="shared" ref="I47" si="13">+I48+I52+I54</f>
        <v>1565362.0700000003</v>
      </c>
      <c r="J47" s="56">
        <f t="shared" si="11"/>
        <v>124.35311477821966</v>
      </c>
      <c r="K47" s="56">
        <f t="shared" si="12"/>
        <v>93.599741090648195</v>
      </c>
    </row>
    <row r="48" spans="2:13" x14ac:dyDescent="0.25">
      <c r="B48" s="8"/>
      <c r="C48" s="8"/>
      <c r="D48" s="8">
        <v>311</v>
      </c>
      <c r="E48" s="8"/>
      <c r="F48" s="8" t="s">
        <v>26</v>
      </c>
      <c r="G48" s="59">
        <f>+G49+G50+G51</f>
        <v>1045554.88</v>
      </c>
      <c r="H48" s="5"/>
      <c r="I48" s="61">
        <f>I49+I50+I51</f>
        <v>1297937.9100000001</v>
      </c>
      <c r="J48" s="62">
        <f t="shared" si="11"/>
        <v>124.13866883773717</v>
      </c>
      <c r="K48" s="62"/>
    </row>
    <row r="49" spans="2:11" x14ac:dyDescent="0.25">
      <c r="B49" s="8"/>
      <c r="C49" s="8"/>
      <c r="D49" s="8"/>
      <c r="E49" s="8">
        <v>3111</v>
      </c>
      <c r="F49" s="8" t="s">
        <v>27</v>
      </c>
      <c r="G49" s="59">
        <v>1042141.71</v>
      </c>
      <c r="H49" s="5"/>
      <c r="I49" s="57">
        <v>1292574.5900000001</v>
      </c>
      <c r="J49" s="62">
        <f t="shared" si="11"/>
        <v>124.03059752785445</v>
      </c>
      <c r="K49" s="62"/>
    </row>
    <row r="50" spans="2:11" x14ac:dyDescent="0.25">
      <c r="B50" s="8"/>
      <c r="C50" s="8"/>
      <c r="D50" s="8"/>
      <c r="E50" s="8">
        <v>3113</v>
      </c>
      <c r="F50" s="8" t="s">
        <v>96</v>
      </c>
      <c r="G50" s="59">
        <v>3117.87</v>
      </c>
      <c r="H50" s="5"/>
      <c r="I50" s="57">
        <v>5363.32</v>
      </c>
      <c r="J50" s="62">
        <f t="shared" si="11"/>
        <v>172.01871790677609</v>
      </c>
      <c r="K50" s="62"/>
    </row>
    <row r="51" spans="2:11" x14ac:dyDescent="0.25">
      <c r="B51" s="8"/>
      <c r="C51" s="8"/>
      <c r="D51" s="8"/>
      <c r="E51" s="8">
        <v>3114</v>
      </c>
      <c r="F51" s="8" t="s">
        <v>97</v>
      </c>
      <c r="G51" s="59">
        <v>295.3</v>
      </c>
      <c r="H51" s="5"/>
      <c r="I51" s="57">
        <v>0</v>
      </c>
      <c r="J51" s="62">
        <f t="shared" si="11"/>
        <v>0</v>
      </c>
      <c r="K51" s="62"/>
    </row>
    <row r="52" spans="2:11" x14ac:dyDescent="0.25">
      <c r="B52" s="8"/>
      <c r="C52" s="8"/>
      <c r="D52" s="8">
        <v>312</v>
      </c>
      <c r="E52" s="8"/>
      <c r="F52" s="8" t="s">
        <v>98</v>
      </c>
      <c r="G52" s="59">
        <f>+G53</f>
        <v>46645.51</v>
      </c>
      <c r="H52" s="5"/>
      <c r="I52" s="57">
        <f>I53</f>
        <v>66573.279999999999</v>
      </c>
      <c r="J52" s="62">
        <f t="shared" si="11"/>
        <v>142.72173248829307</v>
      </c>
      <c r="K52" s="62"/>
    </row>
    <row r="53" spans="2:11" x14ac:dyDescent="0.25">
      <c r="B53" s="8"/>
      <c r="C53" s="8"/>
      <c r="D53" s="8"/>
      <c r="E53" s="8">
        <v>3121</v>
      </c>
      <c r="F53" s="8" t="s">
        <v>98</v>
      </c>
      <c r="G53" s="59">
        <v>46645.51</v>
      </c>
      <c r="H53" s="5"/>
      <c r="I53" s="57">
        <v>66573.279999999999</v>
      </c>
      <c r="J53" s="62">
        <f t="shared" si="11"/>
        <v>142.72173248829307</v>
      </c>
      <c r="K53" s="62"/>
    </row>
    <row r="54" spans="2:11" x14ac:dyDescent="0.25">
      <c r="B54" s="8"/>
      <c r="C54" s="8"/>
      <c r="D54" s="8">
        <v>313</v>
      </c>
      <c r="E54" s="8"/>
      <c r="F54" s="8" t="s">
        <v>99</v>
      </c>
      <c r="G54" s="59">
        <f>+G55+G56</f>
        <v>166603.68</v>
      </c>
      <c r="H54" s="5"/>
      <c r="I54" s="57">
        <f>I55+I56</f>
        <v>200850.88</v>
      </c>
      <c r="J54" s="62">
        <f t="shared" si="11"/>
        <v>120.55608855698748</v>
      </c>
      <c r="K54" s="62"/>
    </row>
    <row r="55" spans="2:11" x14ac:dyDescent="0.25">
      <c r="B55" s="8"/>
      <c r="C55" s="8"/>
      <c r="D55" s="8"/>
      <c r="E55" s="8">
        <v>3132</v>
      </c>
      <c r="F55" s="8" t="s">
        <v>100</v>
      </c>
      <c r="G55" s="59">
        <v>166570.85</v>
      </c>
      <c r="H55" s="5"/>
      <c r="I55" s="57">
        <v>200837.49</v>
      </c>
      <c r="J55" s="62">
        <f t="shared" si="11"/>
        <v>120.57181073399097</v>
      </c>
      <c r="K55" s="62"/>
    </row>
    <row r="56" spans="2:11" ht="25.5" x14ac:dyDescent="0.25">
      <c r="B56" s="8"/>
      <c r="C56" s="8"/>
      <c r="D56" s="8"/>
      <c r="E56" s="8">
        <v>3133</v>
      </c>
      <c r="F56" s="32" t="s">
        <v>101</v>
      </c>
      <c r="G56" s="59">
        <v>32.83</v>
      </c>
      <c r="H56" s="5"/>
      <c r="I56" s="57">
        <v>13.39</v>
      </c>
      <c r="J56" s="62">
        <f t="shared" si="11"/>
        <v>40.785866585440154</v>
      </c>
      <c r="K56" s="62"/>
    </row>
    <row r="57" spans="2:11" x14ac:dyDescent="0.25">
      <c r="B57" s="8"/>
      <c r="C57" s="26">
        <v>32</v>
      </c>
      <c r="D57" s="47"/>
      <c r="E57" s="47"/>
      <c r="F57" s="26" t="s">
        <v>13</v>
      </c>
      <c r="G57" s="58">
        <f>+G58+G63+G70+G80+G82</f>
        <v>347956.77</v>
      </c>
      <c r="H57" s="58">
        <v>314350</v>
      </c>
      <c r="I57" s="58">
        <f t="shared" ref="I57" si="14">+I58+I63+I70+I80+I82</f>
        <v>264887.72000000003</v>
      </c>
      <c r="J57" s="56">
        <f t="shared" si="11"/>
        <v>76.126617682995516</v>
      </c>
      <c r="K57" s="56">
        <f t="shared" si="12"/>
        <v>84.265220295848593</v>
      </c>
    </row>
    <row r="58" spans="2:11" x14ac:dyDescent="0.25">
      <c r="B58" s="8"/>
      <c r="C58" s="8"/>
      <c r="D58" s="8">
        <v>321</v>
      </c>
      <c r="E58" s="8"/>
      <c r="F58" s="8" t="s">
        <v>28</v>
      </c>
      <c r="G58" s="59">
        <f>+G59+G60+G61+G62</f>
        <v>64795.68</v>
      </c>
      <c r="H58" s="5"/>
      <c r="I58" s="57">
        <f>I59+I60+I61+I62</f>
        <v>55697.770000000004</v>
      </c>
      <c r="J58" s="62">
        <f t="shared" si="11"/>
        <v>85.959079370723487</v>
      </c>
      <c r="K58" s="62"/>
    </row>
    <row r="59" spans="2:11" x14ac:dyDescent="0.25">
      <c r="B59" s="8"/>
      <c r="C59" s="26"/>
      <c r="D59" s="8"/>
      <c r="E59" s="8">
        <v>3211</v>
      </c>
      <c r="F59" s="32" t="s">
        <v>29</v>
      </c>
      <c r="G59" s="59">
        <v>14862.18</v>
      </c>
      <c r="H59" s="5"/>
      <c r="I59" s="57">
        <v>20455.16</v>
      </c>
      <c r="J59" s="62">
        <f t="shared" si="11"/>
        <v>137.63229889558596</v>
      </c>
      <c r="K59" s="62"/>
    </row>
    <row r="60" spans="2:11" ht="14.25" customHeight="1" x14ac:dyDescent="0.25">
      <c r="B60" s="8"/>
      <c r="C60" s="26"/>
      <c r="D60" s="8"/>
      <c r="E60" s="8">
        <v>3212</v>
      </c>
      <c r="F60" s="32" t="s">
        <v>102</v>
      </c>
      <c r="G60" s="59">
        <v>25814.41</v>
      </c>
      <c r="H60" s="5"/>
      <c r="I60" s="57">
        <v>27449.25</v>
      </c>
      <c r="J60" s="62">
        <f t="shared" si="11"/>
        <v>106.33305196593685</v>
      </c>
      <c r="K60" s="62"/>
    </row>
    <row r="61" spans="2:11" x14ac:dyDescent="0.25">
      <c r="B61" s="8"/>
      <c r="C61" s="26"/>
      <c r="D61" s="8"/>
      <c r="E61" s="8">
        <v>3213</v>
      </c>
      <c r="F61" s="32" t="s">
        <v>103</v>
      </c>
      <c r="G61" s="59">
        <v>24100.69</v>
      </c>
      <c r="H61" s="5"/>
      <c r="I61" s="57">
        <v>7745.36</v>
      </c>
      <c r="J61" s="62">
        <f t="shared" si="11"/>
        <v>32.13750311713067</v>
      </c>
      <c r="K61" s="62"/>
    </row>
    <row r="62" spans="2:11" x14ac:dyDescent="0.25">
      <c r="B62" s="8"/>
      <c r="C62" s="26"/>
      <c r="D62" s="8"/>
      <c r="E62" s="8">
        <v>3214</v>
      </c>
      <c r="F62" s="32" t="s">
        <v>104</v>
      </c>
      <c r="G62" s="59">
        <v>18.399999999999999</v>
      </c>
      <c r="H62" s="5"/>
      <c r="I62" s="57">
        <v>48</v>
      </c>
      <c r="J62" s="62">
        <f t="shared" si="11"/>
        <v>260.86956521739131</v>
      </c>
      <c r="K62" s="62"/>
    </row>
    <row r="63" spans="2:11" x14ac:dyDescent="0.25">
      <c r="B63" s="8"/>
      <c r="C63" s="26"/>
      <c r="D63" s="8">
        <v>322</v>
      </c>
      <c r="E63" s="8"/>
      <c r="F63" s="32" t="s">
        <v>105</v>
      </c>
      <c r="G63" s="59">
        <f>+G64+G65+G66+G67+G68+G69</f>
        <v>129158.14</v>
      </c>
      <c r="H63" s="5"/>
      <c r="I63" s="57">
        <f>I64+I65+I66+I67+I68+I69</f>
        <v>107672.37999999999</v>
      </c>
      <c r="J63" s="62">
        <f t="shared" si="11"/>
        <v>83.3647650856539</v>
      </c>
      <c r="K63" s="62"/>
    </row>
    <row r="64" spans="2:11" x14ac:dyDescent="0.25">
      <c r="B64" s="8"/>
      <c r="C64" s="26"/>
      <c r="D64" s="8"/>
      <c r="E64" s="8">
        <v>3221</v>
      </c>
      <c r="F64" s="32" t="s">
        <v>106</v>
      </c>
      <c r="G64" s="59">
        <v>16700.45</v>
      </c>
      <c r="H64" s="5"/>
      <c r="I64" s="57">
        <v>15583.43</v>
      </c>
      <c r="J64" s="62">
        <f t="shared" si="11"/>
        <v>93.311437715750174</v>
      </c>
      <c r="K64" s="62"/>
    </row>
    <row r="65" spans="2:11" x14ac:dyDescent="0.25">
      <c r="B65" s="8"/>
      <c r="C65" s="26"/>
      <c r="D65" s="8"/>
      <c r="E65" s="8">
        <v>3222</v>
      </c>
      <c r="F65" s="32" t="s">
        <v>107</v>
      </c>
      <c r="G65" s="59">
        <v>813.23</v>
      </c>
      <c r="H65" s="5"/>
      <c r="I65" s="57">
        <v>3113.43</v>
      </c>
      <c r="J65" s="62">
        <f t="shared" si="11"/>
        <v>382.84741094155402</v>
      </c>
      <c r="K65" s="62"/>
    </row>
    <row r="66" spans="2:11" x14ac:dyDescent="0.25">
      <c r="B66" s="8"/>
      <c r="C66" s="26"/>
      <c r="D66" s="8"/>
      <c r="E66" s="8">
        <v>3223</v>
      </c>
      <c r="F66" s="32" t="s">
        <v>108</v>
      </c>
      <c r="G66" s="59">
        <v>102368.91</v>
      </c>
      <c r="H66" s="5"/>
      <c r="I66" s="57">
        <v>83517.81</v>
      </c>
      <c r="J66" s="62">
        <f t="shared" si="11"/>
        <v>81.585131657648787</v>
      </c>
      <c r="K66" s="62"/>
    </row>
    <row r="67" spans="2:11" ht="15.75" customHeight="1" x14ac:dyDescent="0.25">
      <c r="B67" s="8"/>
      <c r="C67" s="26"/>
      <c r="D67" s="8"/>
      <c r="E67" s="8">
        <v>3224</v>
      </c>
      <c r="F67" s="32" t="s">
        <v>109</v>
      </c>
      <c r="G67" s="59">
        <v>7110.55</v>
      </c>
      <c r="H67" s="5"/>
      <c r="I67" s="57">
        <v>3749.05</v>
      </c>
      <c r="J67" s="62">
        <f t="shared" si="11"/>
        <v>52.72517597091646</v>
      </c>
      <c r="K67" s="62"/>
    </row>
    <row r="68" spans="2:11" x14ac:dyDescent="0.25">
      <c r="B68" s="8"/>
      <c r="C68" s="26"/>
      <c r="D68" s="8"/>
      <c r="E68" s="8">
        <v>3225</v>
      </c>
      <c r="F68" s="32" t="s">
        <v>110</v>
      </c>
      <c r="G68" s="59">
        <v>1702.03</v>
      </c>
      <c r="H68" s="5"/>
      <c r="I68" s="57">
        <v>991.98</v>
      </c>
      <c r="J68" s="62">
        <f t="shared" si="11"/>
        <v>58.282168939442904</v>
      </c>
      <c r="K68" s="62"/>
    </row>
    <row r="69" spans="2:11" x14ac:dyDescent="0.25">
      <c r="B69" s="8"/>
      <c r="C69" s="26"/>
      <c r="D69" s="8"/>
      <c r="E69" s="8">
        <v>3227</v>
      </c>
      <c r="F69" s="32" t="s">
        <v>111</v>
      </c>
      <c r="G69" s="59">
        <v>462.97</v>
      </c>
      <c r="H69" s="5"/>
      <c r="I69" s="57">
        <v>716.68</v>
      </c>
      <c r="J69" s="62">
        <f t="shared" si="11"/>
        <v>154.80052703198911</v>
      </c>
      <c r="K69" s="62"/>
    </row>
    <row r="70" spans="2:11" x14ac:dyDescent="0.25">
      <c r="B70" s="8"/>
      <c r="C70" s="26"/>
      <c r="D70" s="8">
        <v>323</v>
      </c>
      <c r="E70" s="8"/>
      <c r="F70" s="32" t="s">
        <v>112</v>
      </c>
      <c r="G70" s="59">
        <f>+G71+G72+G73+G74+G75+G76+G77+G78+G79</f>
        <v>134984.09000000003</v>
      </c>
      <c r="H70" s="5"/>
      <c r="I70" s="57">
        <f>I71+I72+I73+I74+I75+I76+I77+I78+I79</f>
        <v>82197.050000000017</v>
      </c>
      <c r="J70" s="62">
        <f t="shared" si="11"/>
        <v>60.893880160247036</v>
      </c>
      <c r="K70" s="62"/>
    </row>
    <row r="71" spans="2:11" x14ac:dyDescent="0.25">
      <c r="B71" s="8"/>
      <c r="C71" s="26"/>
      <c r="D71" s="8"/>
      <c r="E71" s="8">
        <v>3231</v>
      </c>
      <c r="F71" s="32" t="s">
        <v>113</v>
      </c>
      <c r="G71" s="59">
        <v>2612.33</v>
      </c>
      <c r="H71" s="5"/>
      <c r="I71" s="57">
        <v>2725.2</v>
      </c>
      <c r="J71" s="62">
        <f t="shared" si="11"/>
        <v>104.32066392837045</v>
      </c>
      <c r="K71" s="62"/>
    </row>
    <row r="72" spans="2:11" x14ac:dyDescent="0.25">
      <c r="B72" s="8"/>
      <c r="C72" s="26"/>
      <c r="D72" s="8"/>
      <c r="E72" s="8">
        <v>3232</v>
      </c>
      <c r="F72" s="32" t="s">
        <v>114</v>
      </c>
      <c r="G72" s="59">
        <v>102098.3</v>
      </c>
      <c r="H72" s="5"/>
      <c r="I72" s="57">
        <v>45724.25</v>
      </c>
      <c r="J72" s="62">
        <f t="shared" si="11"/>
        <v>44.784536079445004</v>
      </c>
      <c r="K72" s="62"/>
    </row>
    <row r="73" spans="2:11" x14ac:dyDescent="0.25">
      <c r="B73" s="8"/>
      <c r="C73" s="26"/>
      <c r="D73" s="8"/>
      <c r="E73" s="8">
        <v>3233</v>
      </c>
      <c r="F73" s="32" t="s">
        <v>115</v>
      </c>
      <c r="G73" s="59">
        <v>60</v>
      </c>
      <c r="H73" s="5"/>
      <c r="I73" s="57">
        <v>470.98</v>
      </c>
      <c r="J73" s="62">
        <f t="shared" si="11"/>
        <v>784.9666666666667</v>
      </c>
      <c r="K73" s="62"/>
    </row>
    <row r="74" spans="2:11" x14ac:dyDescent="0.25">
      <c r="B74" s="8"/>
      <c r="C74" s="26"/>
      <c r="D74" s="8"/>
      <c r="E74" s="8">
        <v>3234</v>
      </c>
      <c r="F74" s="32" t="s">
        <v>116</v>
      </c>
      <c r="G74" s="59">
        <v>13934.47</v>
      </c>
      <c r="H74" s="5"/>
      <c r="I74" s="57">
        <v>19314.830000000002</v>
      </c>
      <c r="J74" s="62">
        <f t="shared" si="11"/>
        <v>138.61187400740755</v>
      </c>
      <c r="K74" s="62"/>
    </row>
    <row r="75" spans="2:11" x14ac:dyDescent="0.25">
      <c r="B75" s="8"/>
      <c r="C75" s="26"/>
      <c r="D75" s="8"/>
      <c r="E75" s="8">
        <v>3235</v>
      </c>
      <c r="F75" s="32" t="s">
        <v>117</v>
      </c>
      <c r="G75" s="59">
        <v>35</v>
      </c>
      <c r="H75" s="5"/>
      <c r="I75" s="57">
        <v>140.4</v>
      </c>
      <c r="J75" s="62">
        <f t="shared" si="11"/>
        <v>401.14285714285717</v>
      </c>
      <c r="K75" s="62"/>
    </row>
    <row r="76" spans="2:11" x14ac:dyDescent="0.25">
      <c r="B76" s="8"/>
      <c r="C76" s="26"/>
      <c r="D76" s="8"/>
      <c r="E76" s="8">
        <v>3236</v>
      </c>
      <c r="F76" s="32" t="s">
        <v>118</v>
      </c>
      <c r="G76" s="59">
        <v>4884.2700000000004</v>
      </c>
      <c r="H76" s="5"/>
      <c r="I76" s="57">
        <v>929.07</v>
      </c>
      <c r="J76" s="62">
        <f t="shared" si="11"/>
        <v>19.021675705888494</v>
      </c>
      <c r="K76" s="62"/>
    </row>
    <row r="77" spans="2:11" x14ac:dyDescent="0.25">
      <c r="B77" s="8"/>
      <c r="C77" s="26"/>
      <c r="D77" s="8"/>
      <c r="E77" s="8">
        <v>3237</v>
      </c>
      <c r="F77" s="32" t="s">
        <v>119</v>
      </c>
      <c r="G77" s="59">
        <v>936.6</v>
      </c>
      <c r="H77" s="5"/>
      <c r="I77" s="57">
        <v>2076.77</v>
      </c>
      <c r="J77" s="62">
        <f t="shared" si="11"/>
        <v>221.73499893230834</v>
      </c>
      <c r="K77" s="62"/>
    </row>
    <row r="78" spans="2:11" x14ac:dyDescent="0.25">
      <c r="B78" s="8"/>
      <c r="C78" s="26"/>
      <c r="D78" s="8"/>
      <c r="E78" s="8">
        <v>3238</v>
      </c>
      <c r="F78" s="32" t="s">
        <v>120</v>
      </c>
      <c r="G78" s="59">
        <v>3873.23</v>
      </c>
      <c r="H78" s="5"/>
      <c r="I78" s="57">
        <v>3720.2</v>
      </c>
      <c r="J78" s="62">
        <f t="shared" si="11"/>
        <v>96.049034010373774</v>
      </c>
      <c r="K78" s="62"/>
    </row>
    <row r="79" spans="2:11" x14ac:dyDescent="0.25">
      <c r="B79" s="8"/>
      <c r="C79" s="26"/>
      <c r="D79" s="8"/>
      <c r="E79" s="8">
        <v>3239</v>
      </c>
      <c r="F79" s="32" t="s">
        <v>121</v>
      </c>
      <c r="G79" s="59">
        <v>6549.89</v>
      </c>
      <c r="H79" s="5"/>
      <c r="I79" s="57">
        <v>7095.35</v>
      </c>
      <c r="J79" s="62">
        <f t="shared" si="11"/>
        <v>108.32777344352348</v>
      </c>
      <c r="K79" s="62"/>
    </row>
    <row r="80" spans="2:11" x14ac:dyDescent="0.25">
      <c r="B80" s="8"/>
      <c r="C80" s="26"/>
      <c r="D80" s="8">
        <v>324</v>
      </c>
      <c r="E80" s="8"/>
      <c r="F80" s="32" t="s">
        <v>122</v>
      </c>
      <c r="G80" s="59">
        <f>+G81</f>
        <v>2075.8000000000002</v>
      </c>
      <c r="H80" s="5"/>
      <c r="I80" s="57">
        <f>I81</f>
        <v>107.78</v>
      </c>
      <c r="J80" s="62">
        <f t="shared" si="11"/>
        <v>5.1922150496194233</v>
      </c>
      <c r="K80" s="62"/>
    </row>
    <row r="81" spans="2:11" x14ac:dyDescent="0.25">
      <c r="B81" s="8"/>
      <c r="C81" s="26"/>
      <c r="D81" s="8"/>
      <c r="E81" s="8">
        <v>3241</v>
      </c>
      <c r="F81" s="32" t="s">
        <v>122</v>
      </c>
      <c r="G81" s="59">
        <v>2075.8000000000002</v>
      </c>
      <c r="H81" s="5"/>
      <c r="I81" s="57">
        <v>107.78</v>
      </c>
      <c r="J81" s="62">
        <f t="shared" si="11"/>
        <v>5.1922150496194233</v>
      </c>
      <c r="K81" s="62"/>
    </row>
    <row r="82" spans="2:11" x14ac:dyDescent="0.25">
      <c r="B82" s="8"/>
      <c r="C82" s="26"/>
      <c r="D82" s="8">
        <v>329</v>
      </c>
      <c r="E82" s="8"/>
      <c r="F82" s="32" t="s">
        <v>123</v>
      </c>
      <c r="G82" s="59">
        <f>+G83+G84+G85+G86+G87+G88</f>
        <v>16943.059999999998</v>
      </c>
      <c r="H82" s="5"/>
      <c r="I82" s="57">
        <f>I83+I84+I85+I86+I87+I88</f>
        <v>19212.740000000002</v>
      </c>
      <c r="J82" s="62">
        <f t="shared" si="11"/>
        <v>113.3959273000273</v>
      </c>
      <c r="K82" s="62"/>
    </row>
    <row r="83" spans="2:11" ht="25.5" x14ac:dyDescent="0.25">
      <c r="B83" s="8"/>
      <c r="C83" s="26"/>
      <c r="D83" s="8"/>
      <c r="E83" s="8">
        <v>3291</v>
      </c>
      <c r="F83" s="32" t="s">
        <v>124</v>
      </c>
      <c r="G83" s="59">
        <v>4236.28</v>
      </c>
      <c r="H83" s="5"/>
      <c r="I83" s="57">
        <v>4589.3599999999997</v>
      </c>
      <c r="J83" s="62">
        <f t="shared" si="11"/>
        <v>108.33467098492073</v>
      </c>
      <c r="K83" s="62"/>
    </row>
    <row r="84" spans="2:11" x14ac:dyDescent="0.25">
      <c r="B84" s="8"/>
      <c r="C84" s="26"/>
      <c r="D84" s="8"/>
      <c r="E84" s="8">
        <v>3293</v>
      </c>
      <c r="F84" s="32" t="s">
        <v>125</v>
      </c>
      <c r="G84" s="59">
        <v>680.07</v>
      </c>
      <c r="H84" s="5"/>
      <c r="I84" s="57">
        <v>2241.73</v>
      </c>
      <c r="J84" s="62">
        <f t="shared" si="11"/>
        <v>329.63224373961503</v>
      </c>
      <c r="K84" s="62"/>
    </row>
    <row r="85" spans="2:11" x14ac:dyDescent="0.25">
      <c r="B85" s="8"/>
      <c r="C85" s="26"/>
      <c r="D85" s="8"/>
      <c r="E85" s="8">
        <v>3294</v>
      </c>
      <c r="F85" s="32" t="s">
        <v>126</v>
      </c>
      <c r="G85" s="59">
        <v>59</v>
      </c>
      <c r="H85" s="5"/>
      <c r="I85" s="57">
        <v>35</v>
      </c>
      <c r="J85" s="62">
        <f t="shared" si="11"/>
        <v>59.322033898305079</v>
      </c>
      <c r="K85" s="62"/>
    </row>
    <row r="86" spans="2:11" x14ac:dyDescent="0.25">
      <c r="B86" s="8"/>
      <c r="C86" s="26"/>
      <c r="D86" s="8"/>
      <c r="E86" s="8">
        <v>3295</v>
      </c>
      <c r="F86" s="32" t="s">
        <v>127</v>
      </c>
      <c r="G86" s="59">
        <v>945.42</v>
      </c>
      <c r="H86" s="5"/>
      <c r="I86" s="57">
        <v>186.18</v>
      </c>
      <c r="J86" s="62">
        <f t="shared" si="11"/>
        <v>19.692834930507079</v>
      </c>
      <c r="K86" s="62"/>
    </row>
    <row r="87" spans="2:11" x14ac:dyDescent="0.25">
      <c r="B87" s="8"/>
      <c r="C87" s="26"/>
      <c r="D87" s="8"/>
      <c r="E87" s="8" t="s">
        <v>128</v>
      </c>
      <c r="F87" s="32" t="s">
        <v>129</v>
      </c>
      <c r="G87" s="59">
        <v>1420.55</v>
      </c>
      <c r="H87" s="5"/>
      <c r="I87" s="57">
        <v>405.1</v>
      </c>
      <c r="J87" s="62">
        <f t="shared" si="11"/>
        <v>28.51712364929077</v>
      </c>
      <c r="K87" s="62"/>
    </row>
    <row r="88" spans="2:11" x14ac:dyDescent="0.25">
      <c r="B88" s="8"/>
      <c r="C88" s="26"/>
      <c r="D88" s="8"/>
      <c r="E88" s="8">
        <v>3299</v>
      </c>
      <c r="F88" s="32" t="s">
        <v>130</v>
      </c>
      <c r="G88" s="59">
        <v>9601.74</v>
      </c>
      <c r="H88" s="5"/>
      <c r="I88" s="57">
        <v>11755.37</v>
      </c>
      <c r="J88" s="62">
        <f t="shared" si="11"/>
        <v>122.42958047187282</v>
      </c>
      <c r="K88" s="62"/>
    </row>
    <row r="89" spans="2:11" x14ac:dyDescent="0.25">
      <c r="B89" s="8"/>
      <c r="C89" s="26">
        <v>34</v>
      </c>
      <c r="D89" s="26"/>
      <c r="E89" s="26"/>
      <c r="F89" s="45" t="s">
        <v>131</v>
      </c>
      <c r="G89" s="58">
        <f>+G90</f>
        <v>1649.93</v>
      </c>
      <c r="H89" s="58">
        <v>1900</v>
      </c>
      <c r="I89" s="58">
        <f t="shared" ref="I89" si="15">+I90</f>
        <v>1431.51</v>
      </c>
      <c r="J89" s="56">
        <f t="shared" si="11"/>
        <v>86.761862624474972</v>
      </c>
      <c r="K89" s="56">
        <f t="shared" si="12"/>
        <v>75.342631578947376</v>
      </c>
    </row>
    <row r="90" spans="2:11" x14ac:dyDescent="0.25">
      <c r="B90" s="8"/>
      <c r="C90" s="26"/>
      <c r="D90" s="8">
        <v>343</v>
      </c>
      <c r="E90" s="8"/>
      <c r="F90" s="32" t="s">
        <v>132</v>
      </c>
      <c r="G90" s="59">
        <f>+G91+G92</f>
        <v>1649.93</v>
      </c>
      <c r="H90" s="5"/>
      <c r="I90" s="57">
        <f>I91+I92</f>
        <v>1431.51</v>
      </c>
      <c r="J90" s="62">
        <f t="shared" si="11"/>
        <v>86.761862624474972</v>
      </c>
      <c r="K90" s="62"/>
    </row>
    <row r="91" spans="2:11" x14ac:dyDescent="0.25">
      <c r="B91" s="8"/>
      <c r="C91" s="26"/>
      <c r="D91" s="8"/>
      <c r="E91" s="8">
        <v>3431</v>
      </c>
      <c r="F91" s="32" t="s">
        <v>133</v>
      </c>
      <c r="G91" s="59">
        <v>810.71</v>
      </c>
      <c r="H91" s="5"/>
      <c r="I91" s="57">
        <v>994.3</v>
      </c>
      <c r="J91" s="62">
        <f t="shared" si="11"/>
        <v>122.64558226739524</v>
      </c>
      <c r="K91" s="62"/>
    </row>
    <row r="92" spans="2:11" x14ac:dyDescent="0.25">
      <c r="B92" s="8"/>
      <c r="C92" s="26"/>
      <c r="D92" s="8"/>
      <c r="E92" s="8">
        <v>3433</v>
      </c>
      <c r="F92" s="32" t="s">
        <v>134</v>
      </c>
      <c r="G92" s="59">
        <v>839.22</v>
      </c>
      <c r="H92" s="5"/>
      <c r="I92" s="57">
        <v>437.21</v>
      </c>
      <c r="J92" s="62">
        <f t="shared" si="11"/>
        <v>52.097185481756867</v>
      </c>
      <c r="K92" s="62"/>
    </row>
    <row r="93" spans="2:11" ht="25.5" x14ac:dyDescent="0.25">
      <c r="B93" s="26"/>
      <c r="C93" s="26">
        <v>37</v>
      </c>
      <c r="D93" s="26"/>
      <c r="E93" s="26"/>
      <c r="F93" s="45" t="s">
        <v>135</v>
      </c>
      <c r="G93" s="58">
        <f>+G94</f>
        <v>800</v>
      </c>
      <c r="H93" s="58">
        <v>1700</v>
      </c>
      <c r="I93" s="58">
        <f t="shared" ref="I93" si="16">+I94</f>
        <v>1080</v>
      </c>
      <c r="J93" s="56">
        <f t="shared" si="11"/>
        <v>135</v>
      </c>
      <c r="K93" s="56">
        <f t="shared" si="12"/>
        <v>63.529411764705877</v>
      </c>
    </row>
    <row r="94" spans="2:11" ht="25.5" x14ac:dyDescent="0.25">
      <c r="B94" s="8"/>
      <c r="C94" s="26"/>
      <c r="D94" s="8">
        <v>372</v>
      </c>
      <c r="E94" s="8"/>
      <c r="F94" s="32" t="s">
        <v>136</v>
      </c>
      <c r="G94" s="59">
        <f>+G95</f>
        <v>800</v>
      </c>
      <c r="H94" s="5"/>
      <c r="I94" s="57">
        <f>I95</f>
        <v>1080</v>
      </c>
      <c r="J94" s="62">
        <f t="shared" si="11"/>
        <v>135</v>
      </c>
      <c r="K94" s="62"/>
    </row>
    <row r="95" spans="2:11" x14ac:dyDescent="0.25">
      <c r="B95" s="8"/>
      <c r="C95" s="26"/>
      <c r="D95" s="8"/>
      <c r="E95" s="8">
        <v>3721</v>
      </c>
      <c r="F95" s="32" t="s">
        <v>137</v>
      </c>
      <c r="G95" s="59">
        <v>800</v>
      </c>
      <c r="H95" s="5"/>
      <c r="I95" s="57">
        <v>1080</v>
      </c>
      <c r="J95" s="62">
        <f t="shared" si="11"/>
        <v>135</v>
      </c>
      <c r="K95" s="62"/>
    </row>
    <row r="96" spans="2:11" x14ac:dyDescent="0.25">
      <c r="B96" s="26"/>
      <c r="C96" s="26">
        <v>38</v>
      </c>
      <c r="D96" s="26"/>
      <c r="E96" s="26"/>
      <c r="F96" s="45" t="s">
        <v>154</v>
      </c>
      <c r="G96" s="58">
        <f>G97+G100</f>
        <v>2317.19</v>
      </c>
      <c r="H96" s="58">
        <v>1800</v>
      </c>
      <c r="I96" s="58">
        <f>I97</f>
        <v>1797.64</v>
      </c>
      <c r="J96" s="62">
        <f t="shared" si="11"/>
        <v>77.578446307812484</v>
      </c>
      <c r="K96" s="56">
        <f t="shared" si="12"/>
        <v>99.86888888888889</v>
      </c>
    </row>
    <row r="97" spans="2:11" x14ac:dyDescent="0.25">
      <c r="B97" s="26"/>
      <c r="C97" s="26"/>
      <c r="D97" s="8">
        <v>381</v>
      </c>
      <c r="E97" s="8"/>
      <c r="F97" s="32" t="s">
        <v>86</v>
      </c>
      <c r="G97" s="59">
        <f>G98+G99</f>
        <v>1839.83</v>
      </c>
      <c r="H97" s="5"/>
      <c r="I97" s="61">
        <f>I98+I99</f>
        <v>1797.64</v>
      </c>
      <c r="J97" s="62">
        <f t="shared" si="11"/>
        <v>97.706853350581312</v>
      </c>
      <c r="K97" s="56"/>
    </row>
    <row r="98" spans="2:11" x14ac:dyDescent="0.25">
      <c r="B98" s="26"/>
      <c r="C98" s="26"/>
      <c r="D98" s="8"/>
      <c r="E98" s="8">
        <v>3811</v>
      </c>
      <c r="F98" s="32" t="s">
        <v>156</v>
      </c>
      <c r="G98" s="59">
        <v>0</v>
      </c>
      <c r="H98" s="5"/>
      <c r="I98" s="61">
        <v>0</v>
      </c>
      <c r="J98" s="62">
        <v>0</v>
      </c>
      <c r="K98" s="56"/>
    </row>
    <row r="99" spans="2:11" x14ac:dyDescent="0.25">
      <c r="B99" s="26"/>
      <c r="C99" s="26"/>
      <c r="D99" s="8"/>
      <c r="E99" s="8">
        <v>3812</v>
      </c>
      <c r="F99" s="32" t="s">
        <v>157</v>
      </c>
      <c r="G99" s="59">
        <v>1839.83</v>
      </c>
      <c r="H99" s="5"/>
      <c r="I99" s="61">
        <v>1797.64</v>
      </c>
      <c r="J99" s="62">
        <f t="shared" si="11"/>
        <v>97.706853350581312</v>
      </c>
      <c r="K99" s="56"/>
    </row>
    <row r="100" spans="2:11" x14ac:dyDescent="0.25">
      <c r="B100" s="26"/>
      <c r="C100" s="26"/>
      <c r="D100" s="8">
        <v>382</v>
      </c>
      <c r="E100" s="8"/>
      <c r="F100" s="32" t="s">
        <v>87</v>
      </c>
      <c r="G100" s="59">
        <f>G101</f>
        <v>477.36</v>
      </c>
      <c r="H100" s="5"/>
      <c r="I100" s="61">
        <f>I101</f>
        <v>0</v>
      </c>
      <c r="J100" s="62">
        <f t="shared" si="11"/>
        <v>0</v>
      </c>
      <c r="K100" s="56"/>
    </row>
    <row r="101" spans="2:11" x14ac:dyDescent="0.25">
      <c r="B101" s="26"/>
      <c r="C101" s="26"/>
      <c r="D101" s="8"/>
      <c r="E101" s="8">
        <v>3822</v>
      </c>
      <c r="F101" s="32" t="s">
        <v>158</v>
      </c>
      <c r="G101" s="59">
        <v>477.36</v>
      </c>
      <c r="H101" s="5"/>
      <c r="I101" s="61">
        <v>0</v>
      </c>
      <c r="J101" s="62">
        <f t="shared" si="11"/>
        <v>0</v>
      </c>
      <c r="K101" s="56"/>
    </row>
    <row r="102" spans="2:11" x14ac:dyDescent="0.25">
      <c r="B102" s="10">
        <v>4</v>
      </c>
      <c r="C102" s="11"/>
      <c r="D102" s="11"/>
      <c r="E102" s="11"/>
      <c r="F102" s="24" t="s">
        <v>6</v>
      </c>
      <c r="G102" s="58">
        <f>+G103</f>
        <v>64630.429999999993</v>
      </c>
      <c r="H102" s="58">
        <v>84200</v>
      </c>
      <c r="I102" s="58">
        <f t="shared" ref="I102" si="17">+I103</f>
        <v>71507.709999999992</v>
      </c>
      <c r="J102" s="56">
        <f t="shared" si="11"/>
        <v>110.64093183350319</v>
      </c>
      <c r="K102" s="56">
        <f t="shared" si="12"/>
        <v>84.9260213776722</v>
      </c>
    </row>
    <row r="103" spans="2:11" ht="25.5" x14ac:dyDescent="0.25">
      <c r="B103" s="12"/>
      <c r="C103" s="7">
        <v>42</v>
      </c>
      <c r="D103" s="7"/>
      <c r="E103" s="7"/>
      <c r="F103" s="24" t="s">
        <v>138</v>
      </c>
      <c r="G103" s="58">
        <f>+G104+G110</f>
        <v>64630.429999999993</v>
      </c>
      <c r="H103" s="58">
        <v>84200</v>
      </c>
      <c r="I103" s="58">
        <f t="shared" ref="I103" si="18">+I104+I110</f>
        <v>71507.709999999992</v>
      </c>
      <c r="J103" s="56">
        <f t="shared" si="11"/>
        <v>110.64093183350319</v>
      </c>
      <c r="K103" s="56">
        <f t="shared" si="12"/>
        <v>84.9260213776722</v>
      </c>
    </row>
    <row r="104" spans="2:11" x14ac:dyDescent="0.25">
      <c r="B104" s="12"/>
      <c r="C104" s="12"/>
      <c r="D104" s="8">
        <v>422</v>
      </c>
      <c r="E104" s="8"/>
      <c r="F104" s="8" t="s">
        <v>139</v>
      </c>
      <c r="G104" s="59">
        <f>+G105+G106+G107+G108+G109</f>
        <v>19046.8</v>
      </c>
      <c r="H104" s="59"/>
      <c r="I104" s="59">
        <f t="shared" ref="I104" si="19">+I105+I106+I107+I109</f>
        <v>19718.289999999997</v>
      </c>
      <c r="J104" s="62">
        <f t="shared" si="11"/>
        <v>103.52547409538609</v>
      </c>
      <c r="K104" s="62"/>
    </row>
    <row r="105" spans="2:11" x14ac:dyDescent="0.25">
      <c r="B105" s="12"/>
      <c r="C105" s="12"/>
      <c r="D105" s="8"/>
      <c r="E105" s="8">
        <v>4221</v>
      </c>
      <c r="F105" s="8" t="s">
        <v>95</v>
      </c>
      <c r="G105" s="59">
        <v>17299.259999999998</v>
      </c>
      <c r="H105" s="5"/>
      <c r="I105" s="57">
        <v>15971.16</v>
      </c>
      <c r="J105" s="62">
        <f t="shared" si="11"/>
        <v>92.322792998082008</v>
      </c>
      <c r="K105" s="62"/>
    </row>
    <row r="106" spans="2:11" x14ac:dyDescent="0.25">
      <c r="B106" s="31"/>
      <c r="C106" s="50"/>
      <c r="D106" s="48"/>
      <c r="E106" s="49">
        <v>4222</v>
      </c>
      <c r="F106" s="48" t="s">
        <v>301</v>
      </c>
      <c r="G106" s="59">
        <v>0</v>
      </c>
      <c r="H106" s="48"/>
      <c r="I106" s="60">
        <v>1335</v>
      </c>
      <c r="J106" s="62">
        <v>0</v>
      </c>
      <c r="K106" s="62"/>
    </row>
    <row r="107" spans="2:11" x14ac:dyDescent="0.25">
      <c r="B107" s="31"/>
      <c r="C107" s="50"/>
      <c r="D107" s="48"/>
      <c r="E107" s="49">
        <v>4223</v>
      </c>
      <c r="F107" s="48" t="s">
        <v>302</v>
      </c>
      <c r="G107" s="59">
        <v>0</v>
      </c>
      <c r="H107" s="48"/>
      <c r="I107" s="60">
        <v>1369.6</v>
      </c>
      <c r="J107" s="62">
        <v>0</v>
      </c>
      <c r="K107" s="62"/>
    </row>
    <row r="108" spans="2:11" x14ac:dyDescent="0.25">
      <c r="B108" s="31"/>
      <c r="C108" s="50"/>
      <c r="D108" s="48"/>
      <c r="E108" s="49">
        <v>4226</v>
      </c>
      <c r="F108" s="48" t="s">
        <v>306</v>
      </c>
      <c r="G108" s="59">
        <v>1747.54</v>
      </c>
      <c r="H108" s="48"/>
      <c r="I108" s="60">
        <v>0</v>
      </c>
      <c r="J108" s="62">
        <v>0</v>
      </c>
      <c r="K108" s="62"/>
    </row>
    <row r="109" spans="2:11" x14ac:dyDescent="0.25">
      <c r="B109" s="31"/>
      <c r="C109" s="50"/>
      <c r="D109" s="48"/>
      <c r="E109" s="49">
        <v>4227</v>
      </c>
      <c r="F109" s="48" t="s">
        <v>140</v>
      </c>
      <c r="G109" s="59">
        <v>0</v>
      </c>
      <c r="H109" s="48"/>
      <c r="I109" s="60">
        <v>1042.53</v>
      </c>
      <c r="J109" s="62">
        <v>0</v>
      </c>
      <c r="K109" s="62"/>
    </row>
    <row r="110" spans="2:11" x14ac:dyDescent="0.25">
      <c r="B110" s="31"/>
      <c r="C110" s="48"/>
      <c r="D110" s="49">
        <v>424</v>
      </c>
      <c r="E110" s="48"/>
      <c r="F110" s="48" t="s">
        <v>141</v>
      </c>
      <c r="G110" s="59">
        <f>+G111</f>
        <v>45583.63</v>
      </c>
      <c r="H110" s="48"/>
      <c r="I110" s="60">
        <f>I111</f>
        <v>51789.42</v>
      </c>
      <c r="J110" s="62">
        <f t="shared" si="11"/>
        <v>113.61407593032851</v>
      </c>
      <c r="K110" s="62"/>
    </row>
    <row r="111" spans="2:11" x14ac:dyDescent="0.25">
      <c r="B111" s="31"/>
      <c r="C111" s="48"/>
      <c r="D111" s="49"/>
      <c r="E111" s="48">
        <v>4241</v>
      </c>
      <c r="F111" s="48" t="s">
        <v>142</v>
      </c>
      <c r="G111" s="59">
        <v>45583.63</v>
      </c>
      <c r="H111" s="48"/>
      <c r="I111" s="60">
        <v>51789.42</v>
      </c>
      <c r="J111" s="62">
        <f t="shared" si="11"/>
        <v>113.61407593032851</v>
      </c>
      <c r="K111" s="62"/>
    </row>
  </sheetData>
  <mergeCells count="7">
    <mergeCell ref="B4:K4"/>
    <mergeCell ref="B2:K2"/>
    <mergeCell ref="B43:F43"/>
    <mergeCell ref="B44:F44"/>
    <mergeCell ref="B8:F8"/>
    <mergeCell ref="B9:F9"/>
    <mergeCell ref="B6:K6"/>
  </mergeCells>
  <pageMargins left="0.7" right="0.7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workbookViewId="0">
      <selection activeCell="E25" sqref="E25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9" ht="18" x14ac:dyDescent="0.25">
      <c r="B1" s="20"/>
      <c r="C1" s="20"/>
      <c r="D1" s="20"/>
      <c r="E1" s="3"/>
      <c r="F1" s="3"/>
      <c r="G1" s="3"/>
    </row>
    <row r="2" spans="2:9" ht="15.75" customHeight="1" x14ac:dyDescent="0.25">
      <c r="B2" s="93" t="s">
        <v>39</v>
      </c>
      <c r="C2" s="93"/>
      <c r="D2" s="93"/>
      <c r="E2" s="93"/>
      <c r="F2" s="93"/>
      <c r="G2" s="93"/>
    </row>
    <row r="3" spans="2:9" ht="18" x14ac:dyDescent="0.25">
      <c r="B3" s="20"/>
      <c r="C3" s="20"/>
      <c r="D3" s="20"/>
      <c r="E3" s="3"/>
      <c r="F3" s="3"/>
      <c r="G3" s="3"/>
    </row>
    <row r="4" spans="2:9" ht="31.5" customHeight="1" x14ac:dyDescent="0.25">
      <c r="B4" s="39" t="s">
        <v>7</v>
      </c>
      <c r="C4" s="39" t="s">
        <v>71</v>
      </c>
      <c r="D4" s="39" t="s">
        <v>296</v>
      </c>
      <c r="E4" s="39" t="s">
        <v>297</v>
      </c>
      <c r="F4" s="39" t="s">
        <v>18</v>
      </c>
      <c r="G4" s="39" t="s">
        <v>50</v>
      </c>
    </row>
    <row r="5" spans="2:9" s="30" customFormat="1" ht="11.25" x14ac:dyDescent="0.2">
      <c r="B5" s="40">
        <v>1</v>
      </c>
      <c r="C5" s="40">
        <v>2</v>
      </c>
      <c r="D5" s="40">
        <v>3</v>
      </c>
      <c r="E5" s="40">
        <v>4</v>
      </c>
      <c r="F5" s="40" t="s">
        <v>152</v>
      </c>
      <c r="G5" s="40" t="s">
        <v>153</v>
      </c>
      <c r="I5" s="71">
        <v>7.5345000000000004</v>
      </c>
    </row>
    <row r="6" spans="2:9" x14ac:dyDescent="0.25">
      <c r="B6" s="7" t="s">
        <v>38</v>
      </c>
      <c r="C6" s="58">
        <f>+C7+C10+C12+C14+C17+C19</f>
        <v>1604880.9200000002</v>
      </c>
      <c r="D6" s="58">
        <f>+D7+D10+D12+D14+D17+D19</f>
        <v>2109350</v>
      </c>
      <c r="E6" s="58">
        <f>+E7+E10+E12+E14+E17+E19</f>
        <v>1962408.35</v>
      </c>
      <c r="F6" s="56">
        <f>(E6/C6)*100</f>
        <v>122.27750517465184</v>
      </c>
      <c r="G6" s="56">
        <f>(E6/D6)*100</f>
        <v>93.033794770900997</v>
      </c>
    </row>
    <row r="7" spans="2:9" x14ac:dyDescent="0.25">
      <c r="B7" s="7" t="s">
        <v>36</v>
      </c>
      <c r="C7" s="58">
        <f>+C8+C9</f>
        <v>261806.86</v>
      </c>
      <c r="D7" s="58">
        <f t="shared" ref="D7:E7" si="0">+D8+D9</f>
        <v>297600</v>
      </c>
      <c r="E7" s="58">
        <f t="shared" si="0"/>
        <v>254331.75</v>
      </c>
      <c r="F7" s="56">
        <f t="shared" ref="F7:F35" si="1">(E7/C7)*100</f>
        <v>97.144799796307865</v>
      </c>
      <c r="G7" s="56">
        <f t="shared" ref="G7:G33" si="2">(E7/D7)*100</f>
        <v>85.4609375</v>
      </c>
    </row>
    <row r="8" spans="2:9" x14ac:dyDescent="0.25">
      <c r="B8" s="35" t="s">
        <v>35</v>
      </c>
      <c r="C8" s="59">
        <v>83488.75</v>
      </c>
      <c r="D8" s="5">
        <v>140400</v>
      </c>
      <c r="E8" s="57">
        <v>97780.39</v>
      </c>
      <c r="F8" s="62">
        <f t="shared" si="1"/>
        <v>117.11804285008458</v>
      </c>
      <c r="G8" s="62">
        <f t="shared" si="2"/>
        <v>69.644152421652421</v>
      </c>
    </row>
    <row r="9" spans="2:9" x14ac:dyDescent="0.25">
      <c r="B9" s="34" t="s">
        <v>34</v>
      </c>
      <c r="C9" s="59">
        <v>178318.11</v>
      </c>
      <c r="D9" s="5">
        <v>157200</v>
      </c>
      <c r="E9" s="57">
        <v>156551.35999999999</v>
      </c>
      <c r="F9" s="62">
        <f t="shared" si="1"/>
        <v>87.793303776043828</v>
      </c>
      <c r="G9" s="62">
        <f t="shared" si="2"/>
        <v>99.587379134860043</v>
      </c>
    </row>
    <row r="10" spans="2:9" x14ac:dyDescent="0.25">
      <c r="B10" s="7" t="s">
        <v>31</v>
      </c>
      <c r="C10" s="58">
        <f>+C11</f>
        <v>60170.400000000001</v>
      </c>
      <c r="D10" s="58">
        <f t="shared" ref="D10:E10" si="3">+D11</f>
        <v>55000</v>
      </c>
      <c r="E10" s="58">
        <f t="shared" si="3"/>
        <v>58746.71</v>
      </c>
      <c r="F10" s="56">
        <f t="shared" si="1"/>
        <v>97.633903048675094</v>
      </c>
      <c r="G10" s="56">
        <f t="shared" si="2"/>
        <v>106.8122</v>
      </c>
    </row>
    <row r="11" spans="2:9" x14ac:dyDescent="0.25">
      <c r="B11" s="33" t="s">
        <v>30</v>
      </c>
      <c r="C11" s="59">
        <v>60170.400000000001</v>
      </c>
      <c r="D11" s="5">
        <v>55000</v>
      </c>
      <c r="E11" s="61">
        <v>58746.71</v>
      </c>
      <c r="F11" s="62">
        <f t="shared" si="1"/>
        <v>97.633903048675094</v>
      </c>
      <c r="G11" s="62">
        <f t="shared" si="2"/>
        <v>106.8122</v>
      </c>
    </row>
    <row r="12" spans="2:9" x14ac:dyDescent="0.25">
      <c r="B12" s="7" t="s">
        <v>143</v>
      </c>
      <c r="C12" s="58">
        <f>+C13</f>
        <v>12327.33</v>
      </c>
      <c r="D12" s="58">
        <f t="shared" ref="D12:E12" si="4">+D13</f>
        <v>59600</v>
      </c>
      <c r="E12" s="58">
        <f t="shared" si="4"/>
        <v>58621.27</v>
      </c>
      <c r="F12" s="56">
        <f t="shared" si="1"/>
        <v>475.5390664482901</v>
      </c>
      <c r="G12" s="56">
        <f t="shared" si="2"/>
        <v>98.357835570469803</v>
      </c>
    </row>
    <row r="13" spans="2:9" x14ac:dyDescent="0.25">
      <c r="B13" s="33" t="s">
        <v>144</v>
      </c>
      <c r="C13" s="59">
        <v>12327.33</v>
      </c>
      <c r="D13" s="5">
        <v>59600</v>
      </c>
      <c r="E13" s="61">
        <v>58621.27</v>
      </c>
      <c r="F13" s="62">
        <f t="shared" si="1"/>
        <v>475.5390664482901</v>
      </c>
      <c r="G13" s="62">
        <f t="shared" si="2"/>
        <v>98.357835570469803</v>
      </c>
    </row>
    <row r="14" spans="2:9" x14ac:dyDescent="0.25">
      <c r="B14" s="7" t="s">
        <v>145</v>
      </c>
      <c r="C14" s="58">
        <f>+C15+C16</f>
        <v>1268252.07</v>
      </c>
      <c r="D14" s="58">
        <f t="shared" ref="D14:E14" si="5">+D15+D16</f>
        <v>1684350</v>
      </c>
      <c r="E14" s="58">
        <f t="shared" si="5"/>
        <v>1572807.25</v>
      </c>
      <c r="F14" s="56">
        <f t="shared" si="1"/>
        <v>124.0137735395141</v>
      </c>
      <c r="G14" s="56">
        <f t="shared" si="2"/>
        <v>93.377697628165166</v>
      </c>
    </row>
    <row r="15" spans="2:9" x14ac:dyDescent="0.25">
      <c r="B15" s="33" t="s">
        <v>146</v>
      </c>
      <c r="C15" s="59">
        <v>1266459.26</v>
      </c>
      <c r="D15" s="5">
        <v>1674450</v>
      </c>
      <c r="E15" s="57">
        <v>1569847.98</v>
      </c>
      <c r="F15" s="62">
        <f t="shared" si="1"/>
        <v>123.95566360342298</v>
      </c>
      <c r="G15" s="62">
        <f t="shared" si="2"/>
        <v>93.753052046940795</v>
      </c>
    </row>
    <row r="16" spans="2:9" ht="25.5" x14ac:dyDescent="0.25">
      <c r="B16" s="33" t="s">
        <v>147</v>
      </c>
      <c r="C16" s="59">
        <v>1792.81</v>
      </c>
      <c r="D16" s="5">
        <v>9900</v>
      </c>
      <c r="E16" s="57">
        <v>2959.27</v>
      </c>
      <c r="F16" s="62">
        <f t="shared" si="1"/>
        <v>165.06322477005372</v>
      </c>
      <c r="G16" s="62">
        <f t="shared" si="2"/>
        <v>29.891616161616163</v>
      </c>
    </row>
    <row r="17" spans="2:7" x14ac:dyDescent="0.25">
      <c r="B17" s="7" t="s">
        <v>149</v>
      </c>
      <c r="C17" s="58">
        <f>+C18</f>
        <v>1846.9</v>
      </c>
      <c r="D17" s="58">
        <f t="shared" ref="D17:E17" si="6">+D18</f>
        <v>12800</v>
      </c>
      <c r="E17" s="58">
        <f t="shared" si="6"/>
        <v>17901.37</v>
      </c>
      <c r="F17" s="56">
        <f t="shared" si="1"/>
        <v>969.26579674048389</v>
      </c>
      <c r="G17" s="56">
        <f t="shared" si="2"/>
        <v>139.85445312499999</v>
      </c>
    </row>
    <row r="18" spans="2:7" x14ac:dyDescent="0.25">
      <c r="B18" s="33" t="s">
        <v>148</v>
      </c>
      <c r="C18" s="59">
        <v>1846.9</v>
      </c>
      <c r="D18" s="5">
        <v>12800</v>
      </c>
      <c r="E18" s="61">
        <v>17901.37</v>
      </c>
      <c r="F18" s="62">
        <f t="shared" si="1"/>
        <v>969.26579674048389</v>
      </c>
      <c r="G18" s="62">
        <f t="shared" si="2"/>
        <v>139.85445312499999</v>
      </c>
    </row>
    <row r="19" spans="2:7" ht="38.25" x14ac:dyDescent="0.25">
      <c r="B19" s="7" t="s">
        <v>159</v>
      </c>
      <c r="C19" s="58">
        <f>C20</f>
        <v>477.36</v>
      </c>
      <c r="D19" s="58">
        <f t="shared" ref="D19:E19" si="7">D20</f>
        <v>0</v>
      </c>
      <c r="E19" s="58">
        <f t="shared" si="7"/>
        <v>0</v>
      </c>
      <c r="F19" s="56">
        <f t="shared" si="1"/>
        <v>0</v>
      </c>
      <c r="G19" s="56">
        <v>0</v>
      </c>
    </row>
    <row r="20" spans="2:7" ht="25.5" x14ac:dyDescent="0.25">
      <c r="B20" s="12" t="s">
        <v>160</v>
      </c>
      <c r="C20" s="59">
        <v>477.36</v>
      </c>
      <c r="D20" s="5">
        <v>0</v>
      </c>
      <c r="E20" s="61">
        <v>0</v>
      </c>
      <c r="F20" s="62">
        <f t="shared" si="1"/>
        <v>0</v>
      </c>
      <c r="G20" s="62">
        <v>0</v>
      </c>
    </row>
    <row r="21" spans="2:7" ht="15.75" customHeight="1" x14ac:dyDescent="0.25">
      <c r="B21" s="7" t="s">
        <v>37</v>
      </c>
      <c r="C21" s="58">
        <f>+C22+C25+C27+C29+C32+C34</f>
        <v>1676157.39</v>
      </c>
      <c r="D21" s="58">
        <f>+D22+D25+D27+D29+D32+D34</f>
        <v>2076350</v>
      </c>
      <c r="E21" s="58">
        <f>+E34+E22+E25+E27+E32+E29</f>
        <v>1906066.65</v>
      </c>
      <c r="F21" s="56">
        <f t="shared" si="1"/>
        <v>113.71644819106159</v>
      </c>
      <c r="G21" s="56">
        <f t="shared" si="2"/>
        <v>91.798909143448839</v>
      </c>
    </row>
    <row r="22" spans="2:7" ht="15.75" customHeight="1" x14ac:dyDescent="0.25">
      <c r="B22" s="7" t="s">
        <v>36</v>
      </c>
      <c r="C22" s="58">
        <f>+C23+C24</f>
        <v>236609.12</v>
      </c>
      <c r="D22" s="58">
        <f t="shared" ref="D22:E22" si="8">+D23+D24</f>
        <v>297600</v>
      </c>
      <c r="E22" s="58">
        <f t="shared" si="8"/>
        <v>251918.56</v>
      </c>
      <c r="F22" s="56">
        <f t="shared" si="1"/>
        <v>106.47035076247273</v>
      </c>
      <c r="G22" s="56">
        <f t="shared" si="2"/>
        <v>84.650053763440852</v>
      </c>
    </row>
    <row r="23" spans="2:7" x14ac:dyDescent="0.25">
      <c r="B23" s="35" t="s">
        <v>35</v>
      </c>
      <c r="C23" s="59">
        <v>111700.97</v>
      </c>
      <c r="D23" s="5">
        <v>140400</v>
      </c>
      <c r="E23" s="57">
        <v>95969.77</v>
      </c>
      <c r="F23" s="62">
        <f t="shared" si="1"/>
        <v>85.916684519391367</v>
      </c>
      <c r="G23" s="62">
        <f t="shared" si="2"/>
        <v>68.354537037037048</v>
      </c>
    </row>
    <row r="24" spans="2:7" x14ac:dyDescent="0.25">
      <c r="B24" s="34" t="s">
        <v>34</v>
      </c>
      <c r="C24" s="59">
        <v>124908.15</v>
      </c>
      <c r="D24" s="5">
        <v>157200</v>
      </c>
      <c r="E24" s="57">
        <v>155948.79</v>
      </c>
      <c r="F24" s="62">
        <f t="shared" si="1"/>
        <v>124.85077234752097</v>
      </c>
      <c r="G24" s="62">
        <f t="shared" si="2"/>
        <v>99.204064885496194</v>
      </c>
    </row>
    <row r="25" spans="2:7" x14ac:dyDescent="0.25">
      <c r="B25" s="7" t="s">
        <v>31</v>
      </c>
      <c r="C25" s="58">
        <f>+C26</f>
        <v>74318.95</v>
      </c>
      <c r="D25" s="58">
        <f t="shared" ref="D25:E25" si="9">+D26</f>
        <v>68800</v>
      </c>
      <c r="E25" s="58">
        <f t="shared" si="9"/>
        <v>62697.58</v>
      </c>
      <c r="F25" s="56">
        <f t="shared" si="1"/>
        <v>84.362844200570649</v>
      </c>
      <c r="G25" s="56">
        <f t="shared" si="2"/>
        <v>91.130203488372103</v>
      </c>
    </row>
    <row r="26" spans="2:7" x14ac:dyDescent="0.25">
      <c r="B26" s="33" t="s">
        <v>30</v>
      </c>
      <c r="C26" s="59">
        <v>74318.95</v>
      </c>
      <c r="D26" s="5">
        <v>68800</v>
      </c>
      <c r="E26" s="61">
        <v>62697.58</v>
      </c>
      <c r="F26" s="62">
        <f t="shared" si="1"/>
        <v>84.362844200570649</v>
      </c>
      <c r="G26" s="62">
        <f t="shared" si="2"/>
        <v>91.130203488372103</v>
      </c>
    </row>
    <row r="27" spans="2:7" x14ac:dyDescent="0.25">
      <c r="B27" s="7" t="s">
        <v>143</v>
      </c>
      <c r="C27" s="58">
        <f>+C28</f>
        <v>78777.08</v>
      </c>
      <c r="D27" s="58">
        <f t="shared" ref="D27:E27" si="10">+D28</f>
        <v>1000</v>
      </c>
      <c r="E27" s="58">
        <f t="shared" si="10"/>
        <v>69.98</v>
      </c>
      <c r="F27" s="56">
        <f t="shared" si="1"/>
        <v>8.8832944810851078E-2</v>
      </c>
      <c r="G27" s="56">
        <f t="shared" si="2"/>
        <v>6.9980000000000002</v>
      </c>
    </row>
    <row r="28" spans="2:7" x14ac:dyDescent="0.25">
      <c r="B28" s="33" t="s">
        <v>144</v>
      </c>
      <c r="C28" s="59">
        <v>78777.08</v>
      </c>
      <c r="D28" s="31">
        <v>1000</v>
      </c>
      <c r="E28" s="61">
        <v>69.98</v>
      </c>
      <c r="F28" s="62">
        <f t="shared" si="1"/>
        <v>8.8832944810851078E-2</v>
      </c>
      <c r="G28" s="62">
        <f t="shared" si="2"/>
        <v>6.9980000000000002</v>
      </c>
    </row>
    <row r="29" spans="2:7" x14ac:dyDescent="0.25">
      <c r="B29" s="7" t="s">
        <v>145</v>
      </c>
      <c r="C29" s="58">
        <f>+C30+C31</f>
        <v>1284127.98</v>
      </c>
      <c r="D29" s="58">
        <f t="shared" ref="D29:E29" si="11">+D30+D31</f>
        <v>1696150</v>
      </c>
      <c r="E29" s="58">
        <f t="shared" si="11"/>
        <v>1579669.16</v>
      </c>
      <c r="F29" s="56">
        <f t="shared" si="1"/>
        <v>123.01493189175739</v>
      </c>
      <c r="G29" s="56">
        <f t="shared" si="2"/>
        <v>93.132633316628826</v>
      </c>
    </row>
    <row r="30" spans="2:7" x14ac:dyDescent="0.25">
      <c r="B30" s="33" t="s">
        <v>146</v>
      </c>
      <c r="C30" s="59">
        <v>1263159.94</v>
      </c>
      <c r="D30" s="31">
        <v>1681950</v>
      </c>
      <c r="E30" s="57">
        <v>1572296.03</v>
      </c>
      <c r="F30" s="62">
        <f t="shared" si="1"/>
        <v>124.47323416542169</v>
      </c>
      <c r="G30" s="62">
        <f t="shared" si="2"/>
        <v>93.480545200511315</v>
      </c>
    </row>
    <row r="31" spans="2:7" ht="25.5" x14ac:dyDescent="0.25">
      <c r="B31" s="33" t="s">
        <v>147</v>
      </c>
      <c r="C31" s="59">
        <v>20968.04</v>
      </c>
      <c r="D31" s="31">
        <v>14200</v>
      </c>
      <c r="E31" s="57">
        <v>7373.13</v>
      </c>
      <c r="F31" s="62">
        <f t="shared" si="1"/>
        <v>35.163658596607029</v>
      </c>
      <c r="G31" s="62">
        <f t="shared" si="2"/>
        <v>51.923450704225345</v>
      </c>
    </row>
    <row r="32" spans="2:7" x14ac:dyDescent="0.25">
      <c r="B32" s="7" t="s">
        <v>149</v>
      </c>
      <c r="C32" s="58">
        <f>+C33</f>
        <v>1846.9</v>
      </c>
      <c r="D32" s="58">
        <f t="shared" ref="D32:E32" si="12">+D33</f>
        <v>12800</v>
      </c>
      <c r="E32" s="58">
        <f t="shared" si="12"/>
        <v>11711.37</v>
      </c>
      <c r="F32" s="56">
        <f t="shared" si="1"/>
        <v>634.10958904109589</v>
      </c>
      <c r="G32" s="56">
        <f t="shared" si="2"/>
        <v>91.495078125000006</v>
      </c>
    </row>
    <row r="33" spans="2:7" x14ac:dyDescent="0.25">
      <c r="B33" s="33" t="s">
        <v>148</v>
      </c>
      <c r="C33" s="59">
        <v>1846.9</v>
      </c>
      <c r="D33" s="31">
        <v>12800</v>
      </c>
      <c r="E33" s="61">
        <v>11711.37</v>
      </c>
      <c r="F33" s="62">
        <f t="shared" si="1"/>
        <v>634.10958904109589</v>
      </c>
      <c r="G33" s="62">
        <f t="shared" si="2"/>
        <v>91.495078125000006</v>
      </c>
    </row>
    <row r="34" spans="2:7" ht="38.25" x14ac:dyDescent="0.25">
      <c r="B34" s="7" t="s">
        <v>159</v>
      </c>
      <c r="C34" s="58">
        <f>C35</f>
        <v>477.36</v>
      </c>
      <c r="D34" s="58">
        <f t="shared" ref="D34:E34" si="13">D35</f>
        <v>0</v>
      </c>
      <c r="E34" s="58">
        <f t="shared" si="13"/>
        <v>0</v>
      </c>
      <c r="F34" s="56">
        <f t="shared" si="1"/>
        <v>0</v>
      </c>
      <c r="G34" s="56">
        <v>0</v>
      </c>
    </row>
    <row r="35" spans="2:7" ht="25.5" x14ac:dyDescent="0.25">
      <c r="B35" s="12" t="s">
        <v>160</v>
      </c>
      <c r="C35" s="59">
        <v>477.36</v>
      </c>
      <c r="D35" s="5">
        <v>0</v>
      </c>
      <c r="E35" s="61">
        <v>0</v>
      </c>
      <c r="F35" s="62">
        <f t="shared" si="1"/>
        <v>0</v>
      </c>
      <c r="G35" s="62">
        <v>0</v>
      </c>
    </row>
  </sheetData>
  <mergeCells count="1">
    <mergeCell ref="B2:G2"/>
  </mergeCells>
  <pageMargins left="0.7" right="0.7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"/>
  <sheetViews>
    <sheetView workbookViewId="0">
      <selection activeCell="E16" sqref="E16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20"/>
      <c r="C1" s="20"/>
      <c r="D1" s="20"/>
      <c r="E1" s="3"/>
      <c r="F1" s="3"/>
      <c r="G1" s="3"/>
    </row>
    <row r="2" spans="2:7" ht="15.75" customHeight="1" x14ac:dyDescent="0.25">
      <c r="B2" s="93" t="s">
        <v>48</v>
      </c>
      <c r="C2" s="93"/>
      <c r="D2" s="93"/>
      <c r="E2" s="93"/>
      <c r="F2" s="93"/>
      <c r="G2" s="93"/>
    </row>
    <row r="3" spans="2:7" ht="18" x14ac:dyDescent="0.25">
      <c r="B3" s="20"/>
      <c r="C3" s="20"/>
      <c r="D3" s="20"/>
      <c r="E3" s="3"/>
      <c r="F3" s="3"/>
      <c r="G3" s="3"/>
    </row>
    <row r="4" spans="2:7" ht="31.5" customHeight="1" x14ac:dyDescent="0.25">
      <c r="B4" s="39" t="s">
        <v>7</v>
      </c>
      <c r="C4" s="39" t="s">
        <v>298</v>
      </c>
      <c r="D4" s="39" t="s">
        <v>296</v>
      </c>
      <c r="E4" s="39" t="s">
        <v>299</v>
      </c>
      <c r="F4" s="39" t="s">
        <v>18</v>
      </c>
      <c r="G4" s="39" t="s">
        <v>50</v>
      </c>
    </row>
    <row r="5" spans="2:7" s="30" customFormat="1" ht="11.25" x14ac:dyDescent="0.2">
      <c r="B5" s="40">
        <v>1</v>
      </c>
      <c r="C5" s="40">
        <v>2</v>
      </c>
      <c r="D5" s="40">
        <v>3</v>
      </c>
      <c r="E5" s="40">
        <v>4</v>
      </c>
      <c r="F5" s="40" t="s">
        <v>152</v>
      </c>
      <c r="G5" s="40" t="s">
        <v>153</v>
      </c>
    </row>
    <row r="6" spans="2:7" ht="15.75" customHeight="1" x14ac:dyDescent="0.25">
      <c r="B6" s="7" t="s">
        <v>8</v>
      </c>
      <c r="C6" s="58">
        <f>C7</f>
        <v>1676157.39</v>
      </c>
      <c r="D6" s="58">
        <f t="shared" ref="D6:E6" si="0">D7</f>
        <v>2076350</v>
      </c>
      <c r="E6" s="58">
        <f t="shared" si="0"/>
        <v>1906066.65</v>
      </c>
      <c r="F6" s="56">
        <f>(E6/C6)*100</f>
        <v>113.71644819106159</v>
      </c>
      <c r="G6" s="56">
        <f>(E6/D6)*100</f>
        <v>91.798909143448839</v>
      </c>
    </row>
    <row r="7" spans="2:7" ht="15.75" customHeight="1" x14ac:dyDescent="0.25">
      <c r="B7" s="7" t="s">
        <v>150</v>
      </c>
      <c r="C7" s="58">
        <f>+C8</f>
        <v>1676157.39</v>
      </c>
      <c r="D7" s="58">
        <f t="shared" ref="D7:E7" si="1">+D8</f>
        <v>2076350</v>
      </c>
      <c r="E7" s="58">
        <f t="shared" si="1"/>
        <v>1906066.65</v>
      </c>
      <c r="F7" s="56">
        <f t="shared" ref="F7:F8" si="2">(E7/C7)*100</f>
        <v>113.71644819106159</v>
      </c>
      <c r="G7" s="56">
        <f t="shared" ref="G7:G8" si="3">(E7/D7)*100</f>
        <v>91.798909143448839</v>
      </c>
    </row>
    <row r="8" spans="2:7" x14ac:dyDescent="0.25">
      <c r="B8" s="14" t="s">
        <v>151</v>
      </c>
      <c r="C8" s="59">
        <f>+'Rashodi i prihodi prema izvoru'!C21</f>
        <v>1676157.39</v>
      </c>
      <c r="D8" s="59">
        <v>2076350</v>
      </c>
      <c r="E8" s="61">
        <v>1906066.65</v>
      </c>
      <c r="F8" s="62">
        <f t="shared" si="2"/>
        <v>113.71644819106159</v>
      </c>
      <c r="G8" s="62">
        <f t="shared" si="3"/>
        <v>91.798909143448839</v>
      </c>
    </row>
  </sheetData>
  <mergeCells count="1">
    <mergeCell ref="B2:G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8"/>
  <sheetViews>
    <sheetView workbookViewId="0">
      <selection activeCell="H25" sqref="H2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2:12" ht="15.75" customHeight="1" x14ac:dyDescent="0.25">
      <c r="B2" s="93" t="s">
        <v>12</v>
      </c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2:12" ht="18" x14ac:dyDescent="0.25">
      <c r="B3" s="20"/>
      <c r="C3" s="20"/>
      <c r="D3" s="20"/>
      <c r="E3" s="20"/>
      <c r="F3" s="20"/>
      <c r="G3" s="20"/>
      <c r="H3" s="20"/>
      <c r="I3" s="20"/>
      <c r="J3" s="3"/>
      <c r="K3" s="3"/>
      <c r="L3" s="3"/>
    </row>
    <row r="4" spans="2:12" ht="18" customHeight="1" x14ac:dyDescent="0.25">
      <c r="B4" s="93" t="s">
        <v>62</v>
      </c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2:12" ht="15.75" customHeight="1" x14ac:dyDescent="0.25">
      <c r="B5" s="93" t="s">
        <v>40</v>
      </c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2:12" ht="18" x14ac:dyDescent="0.25">
      <c r="B6" s="20"/>
      <c r="C6" s="20"/>
      <c r="D6" s="20"/>
      <c r="E6" s="20"/>
      <c r="F6" s="20"/>
      <c r="G6" s="20"/>
      <c r="H6" s="20"/>
      <c r="I6" s="20"/>
      <c r="J6" s="3"/>
      <c r="K6" s="3"/>
      <c r="L6" s="3"/>
    </row>
    <row r="7" spans="2:12" ht="29.25" customHeight="1" x14ac:dyDescent="0.25">
      <c r="B7" s="100" t="s">
        <v>7</v>
      </c>
      <c r="C7" s="101"/>
      <c r="D7" s="101"/>
      <c r="E7" s="101"/>
      <c r="F7" s="102"/>
      <c r="G7" s="41" t="s">
        <v>66</v>
      </c>
      <c r="H7" s="41" t="s">
        <v>52</v>
      </c>
      <c r="I7" s="41" t="s">
        <v>49</v>
      </c>
      <c r="J7" s="41" t="s">
        <v>67</v>
      </c>
      <c r="K7" s="41" t="s">
        <v>50</v>
      </c>
      <c r="L7" s="41" t="s">
        <v>50</v>
      </c>
    </row>
    <row r="8" spans="2:12" s="30" customFormat="1" ht="11.25" x14ac:dyDescent="0.2">
      <c r="B8" s="103">
        <v>1</v>
      </c>
      <c r="C8" s="104"/>
      <c r="D8" s="104"/>
      <c r="E8" s="104"/>
      <c r="F8" s="105"/>
      <c r="G8" s="42">
        <v>2</v>
      </c>
      <c r="H8" s="42">
        <v>3</v>
      </c>
      <c r="I8" s="42">
        <v>4</v>
      </c>
      <c r="J8" s="42">
        <v>5</v>
      </c>
      <c r="K8" s="42" t="s">
        <v>20</v>
      </c>
      <c r="L8" s="42" t="s">
        <v>21</v>
      </c>
    </row>
    <row r="9" spans="2:12" ht="25.5" x14ac:dyDescent="0.25">
      <c r="B9" s="7">
        <v>8</v>
      </c>
      <c r="C9" s="7"/>
      <c r="D9" s="7"/>
      <c r="E9" s="7"/>
      <c r="F9" s="7" t="s">
        <v>9</v>
      </c>
      <c r="G9" s="5"/>
      <c r="H9" s="5"/>
      <c r="I9" s="5"/>
      <c r="J9" s="31"/>
      <c r="K9" s="31"/>
      <c r="L9" s="31"/>
    </row>
    <row r="10" spans="2:12" x14ac:dyDescent="0.25">
      <c r="B10" s="7"/>
      <c r="C10" s="12">
        <v>84</v>
      </c>
      <c r="D10" s="12"/>
      <c r="E10" s="12"/>
      <c r="F10" s="12" t="s">
        <v>14</v>
      </c>
      <c r="G10" s="5"/>
      <c r="H10" s="5"/>
      <c r="I10" s="5"/>
      <c r="J10" s="31"/>
      <c r="K10" s="31"/>
      <c r="L10" s="31"/>
    </row>
    <row r="11" spans="2:12" ht="51" x14ac:dyDescent="0.25">
      <c r="B11" s="8"/>
      <c r="C11" s="8"/>
      <c r="D11" s="8">
        <v>841</v>
      </c>
      <c r="E11" s="8"/>
      <c r="F11" s="32" t="s">
        <v>41</v>
      </c>
      <c r="G11" s="5"/>
      <c r="H11" s="5"/>
      <c r="I11" s="5"/>
      <c r="J11" s="31"/>
      <c r="K11" s="31"/>
      <c r="L11" s="31"/>
    </row>
    <row r="12" spans="2:12" ht="25.5" x14ac:dyDescent="0.25">
      <c r="B12" s="8"/>
      <c r="C12" s="8"/>
      <c r="D12" s="8"/>
      <c r="E12" s="8">
        <v>8413</v>
      </c>
      <c r="F12" s="32" t="s">
        <v>42</v>
      </c>
      <c r="G12" s="5"/>
      <c r="H12" s="5"/>
      <c r="I12" s="5"/>
      <c r="J12" s="31"/>
      <c r="K12" s="31"/>
      <c r="L12" s="31"/>
    </row>
    <row r="13" spans="2:12" x14ac:dyDescent="0.25">
      <c r="B13" s="8"/>
      <c r="C13" s="8"/>
      <c r="D13" s="8"/>
      <c r="E13" s="9" t="s">
        <v>24</v>
      </c>
      <c r="F13" s="14"/>
      <c r="G13" s="5"/>
      <c r="H13" s="5"/>
      <c r="I13" s="5"/>
      <c r="J13" s="31"/>
      <c r="K13" s="31"/>
      <c r="L13" s="31"/>
    </row>
    <row r="14" spans="2:12" ht="25.5" x14ac:dyDescent="0.25">
      <c r="B14" s="10">
        <v>5</v>
      </c>
      <c r="C14" s="11"/>
      <c r="D14" s="11"/>
      <c r="E14" s="11"/>
      <c r="F14" s="24" t="s">
        <v>10</v>
      </c>
      <c r="G14" s="5"/>
      <c r="H14" s="5"/>
      <c r="I14" s="5"/>
      <c r="J14" s="31"/>
      <c r="K14" s="31"/>
      <c r="L14" s="31"/>
    </row>
    <row r="15" spans="2:12" ht="25.5" x14ac:dyDescent="0.25">
      <c r="B15" s="12"/>
      <c r="C15" s="12">
        <v>54</v>
      </c>
      <c r="D15" s="12"/>
      <c r="E15" s="12"/>
      <c r="F15" s="25" t="s">
        <v>15</v>
      </c>
      <c r="G15" s="5"/>
      <c r="H15" s="5"/>
      <c r="I15" s="6"/>
      <c r="J15" s="31"/>
      <c r="K15" s="31"/>
      <c r="L15" s="31"/>
    </row>
    <row r="16" spans="2:12" ht="63.75" x14ac:dyDescent="0.25">
      <c r="B16" s="12"/>
      <c r="C16" s="12"/>
      <c r="D16" s="12">
        <v>541</v>
      </c>
      <c r="E16" s="32"/>
      <c r="F16" s="32" t="s">
        <v>43</v>
      </c>
      <c r="G16" s="5"/>
      <c r="H16" s="5"/>
      <c r="I16" s="6"/>
      <c r="J16" s="31"/>
      <c r="K16" s="31"/>
      <c r="L16" s="31"/>
    </row>
    <row r="17" spans="2:12" ht="38.25" x14ac:dyDescent="0.25">
      <c r="B17" s="12"/>
      <c r="C17" s="12"/>
      <c r="D17" s="12"/>
      <c r="E17" s="32">
        <v>5413</v>
      </c>
      <c r="F17" s="32" t="s">
        <v>44</v>
      </c>
      <c r="G17" s="5"/>
      <c r="H17" s="5"/>
      <c r="I17" s="6"/>
      <c r="J17" s="31"/>
      <c r="K17" s="31"/>
      <c r="L17" s="31"/>
    </row>
    <row r="18" spans="2:12" x14ac:dyDescent="0.25">
      <c r="B18" s="13"/>
      <c r="C18" s="11"/>
      <c r="D18" s="11"/>
      <c r="E18" s="11"/>
      <c r="F18" s="24" t="s">
        <v>24</v>
      </c>
      <c r="G18" s="5"/>
      <c r="H18" s="5"/>
      <c r="I18" s="5"/>
      <c r="J18" s="31"/>
      <c r="K18" s="31"/>
      <c r="L18" s="31"/>
    </row>
  </sheetData>
  <mergeCells count="5">
    <mergeCell ref="B7:F7"/>
    <mergeCell ref="B2:L2"/>
    <mergeCell ref="B4:L4"/>
    <mergeCell ref="B5:L5"/>
    <mergeCell ref="B8:F8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6"/>
  <sheetViews>
    <sheetView workbookViewId="0">
      <selection activeCell="B26" sqref="B26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0"/>
      <c r="C1" s="20"/>
      <c r="D1" s="20"/>
      <c r="E1" s="20"/>
      <c r="F1" s="3"/>
      <c r="G1" s="3"/>
      <c r="H1" s="3"/>
    </row>
    <row r="2" spans="2:8" ht="15.75" customHeight="1" x14ac:dyDescent="0.25">
      <c r="B2" s="93" t="s">
        <v>45</v>
      </c>
      <c r="C2" s="93"/>
      <c r="D2" s="93"/>
      <c r="E2" s="93"/>
      <c r="F2" s="93"/>
      <c r="G2" s="93"/>
      <c r="H2" s="93"/>
    </row>
    <row r="3" spans="2:8" ht="18" x14ac:dyDescent="0.25">
      <c r="B3" s="20"/>
      <c r="C3" s="20"/>
      <c r="D3" s="20"/>
      <c r="E3" s="20"/>
      <c r="F3" s="3"/>
      <c r="G3" s="3"/>
      <c r="H3" s="3"/>
    </row>
    <row r="4" spans="2:8" ht="31.5" customHeight="1" x14ac:dyDescent="0.25">
      <c r="B4" s="39" t="s">
        <v>7</v>
      </c>
      <c r="C4" s="39" t="s">
        <v>17</v>
      </c>
      <c r="D4" s="39" t="s">
        <v>52</v>
      </c>
      <c r="E4" s="39" t="s">
        <v>49</v>
      </c>
      <c r="F4" s="39" t="s">
        <v>67</v>
      </c>
      <c r="G4" s="39" t="s">
        <v>18</v>
      </c>
      <c r="H4" s="39" t="s">
        <v>50</v>
      </c>
    </row>
    <row r="5" spans="2:8" s="30" customFormat="1" ht="11.25" x14ac:dyDescent="0.2">
      <c r="B5" s="40">
        <v>1</v>
      </c>
      <c r="C5" s="40">
        <v>2</v>
      </c>
      <c r="D5" s="40">
        <v>3</v>
      </c>
      <c r="E5" s="40">
        <v>4</v>
      </c>
      <c r="F5" s="40">
        <v>5</v>
      </c>
      <c r="G5" s="40" t="s">
        <v>20</v>
      </c>
      <c r="H5" s="40" t="s">
        <v>21</v>
      </c>
    </row>
    <row r="6" spans="2:8" x14ac:dyDescent="0.25">
      <c r="B6" s="7" t="s">
        <v>46</v>
      </c>
      <c r="C6" s="5"/>
      <c r="D6" s="5"/>
      <c r="E6" s="6"/>
      <c r="F6" s="31"/>
      <c r="G6" s="31"/>
      <c r="H6" s="31"/>
    </row>
    <row r="7" spans="2:8" x14ac:dyDescent="0.25">
      <c r="B7" s="7" t="s">
        <v>36</v>
      </c>
      <c r="C7" s="5"/>
      <c r="D7" s="5"/>
      <c r="E7" s="5"/>
      <c r="F7" s="31"/>
      <c r="G7" s="31"/>
      <c r="H7" s="31"/>
    </row>
    <row r="8" spans="2:8" x14ac:dyDescent="0.25">
      <c r="B8" s="35" t="s">
        <v>35</v>
      </c>
      <c r="C8" s="5"/>
      <c r="D8" s="5"/>
      <c r="E8" s="5"/>
      <c r="F8" s="31"/>
      <c r="G8" s="31"/>
      <c r="H8" s="31"/>
    </row>
    <row r="9" spans="2:8" x14ac:dyDescent="0.25">
      <c r="B9" s="34" t="s">
        <v>34</v>
      </c>
      <c r="C9" s="5"/>
      <c r="D9" s="5"/>
      <c r="E9" s="5"/>
      <c r="F9" s="31"/>
      <c r="G9" s="31"/>
      <c r="H9" s="31"/>
    </row>
    <row r="10" spans="2:8" x14ac:dyDescent="0.25">
      <c r="B10" s="34" t="s">
        <v>24</v>
      </c>
      <c r="C10" s="5"/>
      <c r="D10" s="5"/>
      <c r="E10" s="5"/>
      <c r="F10" s="31"/>
      <c r="G10" s="31"/>
      <c r="H10" s="31"/>
    </row>
    <row r="11" spans="2:8" x14ac:dyDescent="0.25">
      <c r="B11" s="7" t="s">
        <v>33</v>
      </c>
      <c r="C11" s="5"/>
      <c r="D11" s="5"/>
      <c r="E11" s="6"/>
      <c r="F11" s="31"/>
      <c r="G11" s="31"/>
      <c r="H11" s="31"/>
    </row>
    <row r="12" spans="2:8" x14ac:dyDescent="0.25">
      <c r="B12" s="33" t="s">
        <v>32</v>
      </c>
      <c r="C12" s="5"/>
      <c r="D12" s="5"/>
      <c r="E12" s="6"/>
      <c r="F12" s="31"/>
      <c r="G12" s="31"/>
      <c r="H12" s="31"/>
    </row>
    <row r="13" spans="2:8" x14ac:dyDescent="0.25">
      <c r="B13" s="7" t="s">
        <v>31</v>
      </c>
      <c r="C13" s="5"/>
      <c r="D13" s="5"/>
      <c r="E13" s="6"/>
      <c r="F13" s="31"/>
      <c r="G13" s="31"/>
      <c r="H13" s="31"/>
    </row>
    <row r="14" spans="2:8" x14ac:dyDescent="0.25">
      <c r="B14" s="33" t="s">
        <v>30</v>
      </c>
      <c r="C14" s="5"/>
      <c r="D14" s="5"/>
      <c r="E14" s="6"/>
      <c r="F14" s="31"/>
      <c r="G14" s="31"/>
      <c r="H14" s="31"/>
    </row>
    <row r="15" spans="2:8" x14ac:dyDescent="0.25">
      <c r="B15" s="12" t="s">
        <v>16</v>
      </c>
      <c r="C15" s="5"/>
      <c r="D15" s="5"/>
      <c r="E15" s="6"/>
      <c r="F15" s="31"/>
      <c r="G15" s="31"/>
      <c r="H15" s="31"/>
    </row>
    <row r="16" spans="2:8" x14ac:dyDescent="0.25">
      <c r="B16" s="33"/>
      <c r="C16" s="5"/>
      <c r="D16" s="5"/>
      <c r="E16" s="6"/>
      <c r="F16" s="31"/>
      <c r="G16" s="31"/>
      <c r="H16" s="31"/>
    </row>
    <row r="17" spans="2:8" ht="15.75" customHeight="1" x14ac:dyDescent="0.25">
      <c r="B17" s="7" t="s">
        <v>47</v>
      </c>
      <c r="C17" s="5"/>
      <c r="D17" s="5"/>
      <c r="E17" s="6"/>
      <c r="F17" s="31"/>
      <c r="G17" s="31"/>
      <c r="H17" s="31"/>
    </row>
    <row r="18" spans="2:8" ht="15.75" customHeight="1" x14ac:dyDescent="0.25">
      <c r="B18" s="7" t="s">
        <v>36</v>
      </c>
      <c r="C18" s="5"/>
      <c r="D18" s="5"/>
      <c r="E18" s="5"/>
      <c r="F18" s="31"/>
      <c r="G18" s="31"/>
      <c r="H18" s="31"/>
    </row>
    <row r="19" spans="2:8" x14ac:dyDescent="0.25">
      <c r="B19" s="35" t="s">
        <v>35</v>
      </c>
      <c r="C19" s="5"/>
      <c r="D19" s="5"/>
      <c r="E19" s="5"/>
      <c r="F19" s="31"/>
      <c r="G19" s="31"/>
      <c r="H19" s="31"/>
    </row>
    <row r="20" spans="2:8" x14ac:dyDescent="0.25">
      <c r="B20" s="34" t="s">
        <v>34</v>
      </c>
      <c r="C20" s="5"/>
      <c r="D20" s="5"/>
      <c r="E20" s="5"/>
      <c r="F20" s="31"/>
      <c r="G20" s="31"/>
      <c r="H20" s="31"/>
    </row>
    <row r="21" spans="2:8" x14ac:dyDescent="0.25">
      <c r="B21" s="34" t="s">
        <v>24</v>
      </c>
      <c r="C21" s="5"/>
      <c r="D21" s="5"/>
      <c r="E21" s="5"/>
      <c r="F21" s="31"/>
      <c r="G21" s="31"/>
      <c r="H21" s="31"/>
    </row>
    <row r="22" spans="2:8" x14ac:dyDescent="0.25">
      <c r="B22" s="7" t="s">
        <v>33</v>
      </c>
      <c r="C22" s="5"/>
      <c r="D22" s="5"/>
      <c r="E22" s="6"/>
      <c r="F22" s="31"/>
      <c r="G22" s="31"/>
      <c r="H22" s="31"/>
    </row>
    <row r="23" spans="2:8" x14ac:dyDescent="0.25">
      <c r="B23" s="33" t="s">
        <v>32</v>
      </c>
      <c r="C23" s="5"/>
      <c r="D23" s="5"/>
      <c r="E23" s="6"/>
      <c r="F23" s="31"/>
      <c r="G23" s="31"/>
      <c r="H23" s="31"/>
    </row>
    <row r="24" spans="2:8" x14ac:dyDescent="0.25">
      <c r="B24" s="7" t="s">
        <v>31</v>
      </c>
      <c r="C24" s="5"/>
      <c r="D24" s="5"/>
      <c r="E24" s="6"/>
      <c r="F24" s="31"/>
      <c r="G24" s="31"/>
      <c r="H24" s="31"/>
    </row>
    <row r="25" spans="2:8" x14ac:dyDescent="0.25">
      <c r="B25" s="33" t="s">
        <v>30</v>
      </c>
      <c r="C25" s="5"/>
      <c r="D25" s="5"/>
      <c r="E25" s="6"/>
      <c r="F25" s="31"/>
      <c r="G25" s="31"/>
      <c r="H25" s="31"/>
    </row>
    <row r="26" spans="2:8" x14ac:dyDescent="0.25">
      <c r="B26" s="12" t="s">
        <v>16</v>
      </c>
      <c r="C26" s="5"/>
      <c r="D26" s="5"/>
      <c r="E26" s="6"/>
      <c r="F26" s="31"/>
      <c r="G26" s="31"/>
      <c r="H26" s="31"/>
    </row>
  </sheetData>
  <mergeCells count="1">
    <mergeCell ref="B2:H2"/>
  </mergeCells>
  <pageMargins left="0.7" right="0.7" top="0.75" bottom="0.75" header="0.3" footer="0.3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5"/>
  <sheetViews>
    <sheetView topLeftCell="B7" zoomScaleNormal="100" workbookViewId="0">
      <selection activeCell="H30" sqref="H3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9" width="25.28515625" customWidth="1"/>
    <col min="10" max="11" width="15.7109375" customWidth="1"/>
  </cols>
  <sheetData>
    <row r="1" spans="2:13" ht="18" customHeight="1" x14ac:dyDescent="0.25">
      <c r="B1" s="20"/>
      <c r="C1" s="20"/>
      <c r="D1" s="20"/>
      <c r="E1" s="20"/>
      <c r="F1" s="20"/>
      <c r="G1" s="20"/>
      <c r="H1" s="20"/>
      <c r="I1" s="20"/>
      <c r="J1" s="20"/>
    </row>
    <row r="2" spans="2:13" ht="15.75" customHeight="1" x14ac:dyDescent="0.25"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2:13" ht="18" x14ac:dyDescent="0.25">
      <c r="B3" s="20"/>
      <c r="C3" s="20"/>
      <c r="D3" s="20"/>
      <c r="E3" s="20"/>
      <c r="F3" s="20"/>
      <c r="G3" s="20"/>
      <c r="H3" s="20"/>
      <c r="I3" s="3"/>
      <c r="J3" s="3"/>
    </row>
    <row r="4" spans="2:13" ht="18" customHeight="1" x14ac:dyDescent="0.25"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2:13" ht="18" x14ac:dyDescent="0.25">
      <c r="B5" s="20"/>
      <c r="C5" s="20"/>
      <c r="D5" s="20"/>
      <c r="E5" s="20"/>
      <c r="F5" s="20"/>
      <c r="G5" s="20"/>
      <c r="H5" s="20"/>
      <c r="I5" s="3"/>
      <c r="J5" s="3"/>
    </row>
    <row r="6" spans="2:13" ht="15.75" customHeight="1" x14ac:dyDescent="0.25">
      <c r="B6" s="93" t="s">
        <v>293</v>
      </c>
      <c r="C6" s="93"/>
      <c r="D6" s="93"/>
      <c r="E6" s="93"/>
      <c r="F6" s="93"/>
      <c r="G6" s="93"/>
      <c r="H6" s="93"/>
      <c r="I6" s="93"/>
      <c r="J6" s="93"/>
      <c r="K6" s="93"/>
    </row>
    <row r="7" spans="2:13" ht="18" x14ac:dyDescent="0.25">
      <c r="B7" s="20"/>
      <c r="C7" s="20"/>
      <c r="D7" s="20"/>
      <c r="E7" s="20"/>
      <c r="F7" s="20"/>
      <c r="G7" s="20"/>
      <c r="H7" s="20"/>
      <c r="I7" s="3"/>
      <c r="J7" s="3"/>
    </row>
    <row r="8" spans="2:13" ht="32.25" customHeight="1" x14ac:dyDescent="0.25">
      <c r="B8" s="100" t="s">
        <v>7</v>
      </c>
      <c r="C8" s="101"/>
      <c r="D8" s="101"/>
      <c r="E8" s="101"/>
      <c r="F8" s="102"/>
      <c r="G8" s="39" t="s">
        <v>71</v>
      </c>
      <c r="H8" s="39" t="s">
        <v>296</v>
      </c>
      <c r="I8" s="39" t="s">
        <v>297</v>
      </c>
      <c r="J8" s="39" t="s">
        <v>18</v>
      </c>
      <c r="K8" s="39" t="s">
        <v>50</v>
      </c>
    </row>
    <row r="9" spans="2:13" s="30" customFormat="1" ht="11.25" x14ac:dyDescent="0.2">
      <c r="B9" s="103">
        <v>1</v>
      </c>
      <c r="C9" s="104"/>
      <c r="D9" s="104"/>
      <c r="E9" s="104"/>
      <c r="F9" s="105"/>
      <c r="G9" s="40">
        <v>2</v>
      </c>
      <c r="H9" s="40">
        <v>3</v>
      </c>
      <c r="I9" s="40">
        <v>4</v>
      </c>
      <c r="J9" s="40" t="s">
        <v>152</v>
      </c>
      <c r="K9" s="40" t="s">
        <v>153</v>
      </c>
      <c r="M9" s="71">
        <v>7.5345000000000004</v>
      </c>
    </row>
    <row r="10" spans="2:13" x14ac:dyDescent="0.25">
      <c r="B10" s="7"/>
      <c r="C10" s="7"/>
      <c r="D10" s="7"/>
      <c r="E10" s="7"/>
      <c r="F10" s="7" t="s">
        <v>51</v>
      </c>
      <c r="G10" s="46">
        <v>0</v>
      </c>
      <c r="H10" s="46">
        <v>0</v>
      </c>
      <c r="I10" s="54">
        <v>0</v>
      </c>
      <c r="J10" s="54">
        <v>0</v>
      </c>
      <c r="K10" s="54">
        <v>0</v>
      </c>
    </row>
    <row r="11" spans="2:13" ht="15.75" customHeight="1" x14ac:dyDescent="0.25">
      <c r="B11" s="7">
        <v>8</v>
      </c>
      <c r="C11" s="7"/>
      <c r="D11" s="7"/>
      <c r="E11" s="7"/>
      <c r="F11" s="7" t="s">
        <v>9</v>
      </c>
      <c r="G11" s="46">
        <v>0</v>
      </c>
      <c r="H11" s="46">
        <v>0</v>
      </c>
      <c r="I11" s="54">
        <v>0</v>
      </c>
      <c r="J11" s="54">
        <v>0</v>
      </c>
      <c r="K11" s="54">
        <v>0</v>
      </c>
    </row>
    <row r="12" spans="2:13" x14ac:dyDescent="0.25">
      <c r="B12" s="7"/>
      <c r="C12" s="12">
        <v>84</v>
      </c>
      <c r="D12" s="12"/>
      <c r="E12" s="12"/>
      <c r="F12" s="12" t="s">
        <v>14</v>
      </c>
      <c r="G12" s="5">
        <v>0</v>
      </c>
      <c r="H12" s="5">
        <v>0</v>
      </c>
      <c r="I12" s="55">
        <v>0</v>
      </c>
      <c r="J12" s="55">
        <v>0</v>
      </c>
      <c r="K12" s="55">
        <v>0</v>
      </c>
    </row>
    <row r="13" spans="2:13" ht="38.25" x14ac:dyDescent="0.25">
      <c r="B13" s="8"/>
      <c r="C13" s="8"/>
      <c r="D13" s="8">
        <v>841</v>
      </c>
      <c r="E13" s="8"/>
      <c r="F13" s="32" t="s">
        <v>41</v>
      </c>
      <c r="G13" s="5">
        <v>0</v>
      </c>
      <c r="H13" s="5">
        <v>0</v>
      </c>
      <c r="I13" s="55">
        <v>0</v>
      </c>
      <c r="J13" s="55">
        <v>0</v>
      </c>
      <c r="K13" s="55">
        <v>0</v>
      </c>
    </row>
    <row r="14" spans="2:13" x14ac:dyDescent="0.25">
      <c r="B14" s="8"/>
      <c r="C14" s="8"/>
      <c r="D14" s="8"/>
      <c r="E14" s="8">
        <v>8413</v>
      </c>
      <c r="F14" s="32" t="s">
        <v>42</v>
      </c>
      <c r="G14" s="5">
        <v>0</v>
      </c>
      <c r="H14" s="5">
        <v>0</v>
      </c>
      <c r="I14" s="55">
        <v>0</v>
      </c>
      <c r="J14" s="55">
        <v>0</v>
      </c>
      <c r="K14" s="55">
        <v>0</v>
      </c>
    </row>
    <row r="15" spans="2:13" x14ac:dyDescent="0.25">
      <c r="B15" s="8"/>
      <c r="C15" s="8"/>
      <c r="D15" s="8"/>
      <c r="E15" s="8" t="s">
        <v>24</v>
      </c>
      <c r="F15" s="32"/>
      <c r="G15" s="5">
        <v>0</v>
      </c>
      <c r="H15" s="5">
        <v>0</v>
      </c>
      <c r="I15" s="55">
        <v>0</v>
      </c>
      <c r="J15" s="55">
        <v>0</v>
      </c>
      <c r="K15" s="55">
        <v>0</v>
      </c>
    </row>
    <row r="16" spans="2:13" ht="15.75" customHeight="1" x14ac:dyDescent="0.25"/>
    <row r="17" spans="2:13" ht="15.75" customHeight="1" x14ac:dyDescent="0.25">
      <c r="B17" s="20"/>
      <c r="C17" s="20"/>
      <c r="D17" s="20"/>
      <c r="E17" s="20"/>
      <c r="F17" s="20"/>
      <c r="G17" s="20"/>
      <c r="H17" s="20"/>
      <c r="I17" s="3"/>
      <c r="J17" s="3"/>
      <c r="K17" s="3"/>
    </row>
    <row r="18" spans="2:13" ht="33" customHeight="1" x14ac:dyDescent="0.25">
      <c r="B18" s="100" t="s">
        <v>7</v>
      </c>
      <c r="C18" s="101"/>
      <c r="D18" s="101"/>
      <c r="E18" s="101"/>
      <c r="F18" s="102"/>
      <c r="G18" s="39" t="s">
        <v>71</v>
      </c>
      <c r="H18" s="39" t="s">
        <v>296</v>
      </c>
      <c r="I18" s="39" t="s">
        <v>297</v>
      </c>
      <c r="J18" s="39" t="s">
        <v>18</v>
      </c>
      <c r="K18" s="39" t="s">
        <v>50</v>
      </c>
    </row>
    <row r="19" spans="2:13" s="30" customFormat="1" ht="11.25" x14ac:dyDescent="0.2">
      <c r="B19" s="103">
        <v>1</v>
      </c>
      <c r="C19" s="104"/>
      <c r="D19" s="104"/>
      <c r="E19" s="104"/>
      <c r="F19" s="105"/>
      <c r="G19" s="40">
        <v>2</v>
      </c>
      <c r="H19" s="40">
        <v>3</v>
      </c>
      <c r="I19" s="40">
        <v>4</v>
      </c>
      <c r="J19" s="40" t="s">
        <v>152</v>
      </c>
      <c r="K19" s="40" t="s">
        <v>153</v>
      </c>
      <c r="M19" s="71">
        <v>7.5345000000000004</v>
      </c>
    </row>
    <row r="20" spans="2:13" x14ac:dyDescent="0.25">
      <c r="B20" s="7"/>
      <c r="C20" s="7"/>
      <c r="D20" s="7"/>
      <c r="E20" s="7"/>
      <c r="F20" s="7" t="s">
        <v>37</v>
      </c>
      <c r="G20" s="46">
        <v>0</v>
      </c>
      <c r="H20" s="46">
        <v>0</v>
      </c>
      <c r="I20" s="54">
        <v>0</v>
      </c>
      <c r="J20" s="54">
        <v>0</v>
      </c>
      <c r="K20" s="54">
        <v>0</v>
      </c>
    </row>
    <row r="21" spans="2:13" x14ac:dyDescent="0.25">
      <c r="B21" s="7">
        <v>5</v>
      </c>
      <c r="C21" s="7"/>
      <c r="D21" s="7"/>
      <c r="E21" s="7"/>
      <c r="F21" s="24" t="s">
        <v>10</v>
      </c>
      <c r="G21" s="46">
        <v>0</v>
      </c>
      <c r="H21" s="46">
        <v>0</v>
      </c>
      <c r="I21" s="54">
        <v>0</v>
      </c>
      <c r="J21" s="54">
        <v>0</v>
      </c>
      <c r="K21" s="54">
        <v>0</v>
      </c>
    </row>
    <row r="22" spans="2:13" ht="25.5" x14ac:dyDescent="0.25">
      <c r="B22" s="7"/>
      <c r="C22" s="7">
        <v>54</v>
      </c>
      <c r="D22" s="7"/>
      <c r="E22" s="7"/>
      <c r="F22" s="25" t="s">
        <v>15</v>
      </c>
      <c r="G22" s="46">
        <v>0</v>
      </c>
      <c r="H22" s="46">
        <v>0</v>
      </c>
      <c r="I22" s="54">
        <v>0</v>
      </c>
      <c r="J22" s="54">
        <v>0</v>
      </c>
      <c r="K22" s="54">
        <v>0</v>
      </c>
    </row>
    <row r="23" spans="2:13" ht="38.25" x14ac:dyDescent="0.25">
      <c r="B23" s="8"/>
      <c r="C23" s="8"/>
      <c r="D23" s="8">
        <v>541</v>
      </c>
      <c r="E23" s="8"/>
      <c r="F23" s="32" t="s">
        <v>43</v>
      </c>
      <c r="G23" s="5">
        <v>0</v>
      </c>
      <c r="H23" s="5">
        <v>0</v>
      </c>
      <c r="I23" s="55">
        <v>0</v>
      </c>
      <c r="J23" s="55">
        <v>0</v>
      </c>
      <c r="K23" s="55">
        <v>0</v>
      </c>
    </row>
    <row r="24" spans="2:13" ht="25.5" x14ac:dyDescent="0.25">
      <c r="B24" s="8"/>
      <c r="C24" s="8"/>
      <c r="D24" s="8"/>
      <c r="E24" s="8">
        <v>5413</v>
      </c>
      <c r="F24" s="32" t="s">
        <v>44</v>
      </c>
      <c r="G24" s="5">
        <v>0</v>
      </c>
      <c r="H24" s="5">
        <v>0</v>
      </c>
      <c r="I24" s="55">
        <v>0</v>
      </c>
      <c r="J24" s="55">
        <v>0</v>
      </c>
      <c r="K24" s="55">
        <v>0</v>
      </c>
    </row>
    <row r="25" spans="2:13" x14ac:dyDescent="0.25">
      <c r="B25" s="31"/>
      <c r="C25" s="31"/>
      <c r="D25" s="31"/>
      <c r="E25" s="31" t="s">
        <v>24</v>
      </c>
      <c r="F25" s="31"/>
      <c r="G25" s="5">
        <v>0</v>
      </c>
      <c r="H25" s="5">
        <v>0</v>
      </c>
      <c r="I25" s="55">
        <v>0</v>
      </c>
      <c r="J25" s="55">
        <v>0</v>
      </c>
      <c r="K25" s="55">
        <v>0</v>
      </c>
    </row>
  </sheetData>
  <mergeCells count="7">
    <mergeCell ref="B19:F19"/>
    <mergeCell ref="B2:K2"/>
    <mergeCell ref="B4:K4"/>
    <mergeCell ref="B6:K6"/>
    <mergeCell ref="B8:F8"/>
    <mergeCell ref="B9:F9"/>
    <mergeCell ref="B18:F18"/>
  </mergeCells>
  <pageMargins left="0.7" right="0.7" top="0.75" bottom="0.75" header="0.3" footer="0.3"/>
  <pageSetup paperSize="9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1"/>
  <sheetViews>
    <sheetView workbookViewId="0">
      <selection activeCell="I13" sqref="I13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9" ht="18" x14ac:dyDescent="0.25">
      <c r="B1" s="20"/>
      <c r="C1" s="20"/>
      <c r="D1" s="20"/>
      <c r="E1" s="3"/>
      <c r="F1" s="3"/>
      <c r="G1" s="3"/>
    </row>
    <row r="2" spans="2:9" ht="15.75" customHeight="1" x14ac:dyDescent="0.25">
      <c r="B2" s="93" t="s">
        <v>294</v>
      </c>
      <c r="C2" s="93"/>
      <c r="D2" s="93"/>
      <c r="E2" s="93"/>
      <c r="F2" s="93"/>
      <c r="G2" s="93"/>
    </row>
    <row r="3" spans="2:9" ht="18" x14ac:dyDescent="0.25">
      <c r="B3" s="20"/>
      <c r="C3" s="20"/>
      <c r="D3" s="20"/>
      <c r="E3" s="3"/>
      <c r="F3" s="3"/>
      <c r="G3" s="3"/>
    </row>
    <row r="4" spans="2:9" ht="31.5" customHeight="1" x14ac:dyDescent="0.25">
      <c r="B4" s="39" t="s">
        <v>7</v>
      </c>
      <c r="C4" s="39" t="s">
        <v>71</v>
      </c>
      <c r="D4" s="39" t="s">
        <v>296</v>
      </c>
      <c r="E4" s="39" t="s">
        <v>297</v>
      </c>
      <c r="F4" s="39" t="s">
        <v>18</v>
      </c>
      <c r="G4" s="39" t="s">
        <v>50</v>
      </c>
    </row>
    <row r="5" spans="2:9" s="30" customFormat="1" ht="11.25" x14ac:dyDescent="0.2">
      <c r="B5" s="40">
        <v>1</v>
      </c>
      <c r="C5" s="40">
        <v>2</v>
      </c>
      <c r="D5" s="40">
        <v>3</v>
      </c>
      <c r="E5" s="40">
        <v>4</v>
      </c>
      <c r="F5" s="40" t="s">
        <v>152</v>
      </c>
      <c r="G5" s="40" t="s">
        <v>153</v>
      </c>
      <c r="I5" s="71">
        <v>7.5345000000000004</v>
      </c>
    </row>
    <row r="6" spans="2:9" x14ac:dyDescent="0.25">
      <c r="B6" s="7" t="s">
        <v>46</v>
      </c>
      <c r="C6" s="46">
        <v>0</v>
      </c>
      <c r="D6" s="46">
        <v>0</v>
      </c>
      <c r="E6" s="54">
        <v>0</v>
      </c>
      <c r="F6" s="54">
        <v>0</v>
      </c>
      <c r="G6" s="54">
        <v>0</v>
      </c>
    </row>
    <row r="7" spans="2:9" x14ac:dyDescent="0.25">
      <c r="B7" s="7" t="s">
        <v>36</v>
      </c>
      <c r="C7" s="46">
        <v>0</v>
      </c>
      <c r="D7" s="46">
        <v>0</v>
      </c>
      <c r="E7" s="54">
        <v>0</v>
      </c>
      <c r="F7" s="54">
        <v>0</v>
      </c>
      <c r="G7" s="54">
        <v>0</v>
      </c>
    </row>
    <row r="8" spans="2:9" x14ac:dyDescent="0.25">
      <c r="B8" s="35" t="s">
        <v>35</v>
      </c>
      <c r="C8" s="5">
        <v>0</v>
      </c>
      <c r="D8" s="5">
        <v>0</v>
      </c>
      <c r="E8" s="55">
        <v>0</v>
      </c>
      <c r="F8" s="55">
        <v>0</v>
      </c>
      <c r="G8" s="55">
        <v>0</v>
      </c>
    </row>
    <row r="9" spans="2:9" x14ac:dyDescent="0.25">
      <c r="B9" s="34" t="s">
        <v>34</v>
      </c>
      <c r="C9" s="5">
        <v>0</v>
      </c>
      <c r="D9" s="5">
        <v>0</v>
      </c>
      <c r="E9" s="55">
        <v>0</v>
      </c>
      <c r="F9" s="55">
        <v>0</v>
      </c>
      <c r="G9" s="55">
        <v>0</v>
      </c>
    </row>
    <row r="10" spans="2:9" x14ac:dyDescent="0.25">
      <c r="B10" s="7" t="s">
        <v>31</v>
      </c>
      <c r="C10" s="46">
        <v>0</v>
      </c>
      <c r="D10" s="46">
        <v>0</v>
      </c>
      <c r="E10" s="54">
        <v>0</v>
      </c>
      <c r="F10" s="54">
        <v>0</v>
      </c>
      <c r="G10" s="54">
        <v>0</v>
      </c>
    </row>
    <row r="11" spans="2:9" x14ac:dyDescent="0.25">
      <c r="B11" s="33" t="s">
        <v>30</v>
      </c>
      <c r="C11" s="5">
        <v>0</v>
      </c>
      <c r="D11" s="5">
        <v>0</v>
      </c>
      <c r="E11" s="55">
        <v>0</v>
      </c>
      <c r="F11" s="55">
        <v>0</v>
      </c>
      <c r="G11" s="55">
        <v>0</v>
      </c>
    </row>
    <row r="12" spans="2:9" x14ac:dyDescent="0.25">
      <c r="B12" s="7" t="s">
        <v>143</v>
      </c>
      <c r="C12" s="46">
        <v>0</v>
      </c>
      <c r="D12" s="46">
        <v>0</v>
      </c>
      <c r="E12" s="54">
        <v>0</v>
      </c>
      <c r="F12" s="54">
        <v>0</v>
      </c>
      <c r="G12" s="54">
        <v>0</v>
      </c>
    </row>
    <row r="13" spans="2:9" x14ac:dyDescent="0.25">
      <c r="B13" s="33" t="s">
        <v>144</v>
      </c>
      <c r="C13" s="5">
        <v>0</v>
      </c>
      <c r="D13" s="5">
        <v>0</v>
      </c>
      <c r="E13" s="55">
        <v>0</v>
      </c>
      <c r="F13" s="55">
        <v>0</v>
      </c>
      <c r="G13" s="55">
        <v>0</v>
      </c>
    </row>
    <row r="14" spans="2:9" x14ac:dyDescent="0.25">
      <c r="B14" s="7" t="s">
        <v>145</v>
      </c>
      <c r="C14" s="46">
        <v>0</v>
      </c>
      <c r="D14" s="46">
        <v>0</v>
      </c>
      <c r="E14" s="54">
        <v>0</v>
      </c>
      <c r="F14" s="54">
        <v>0</v>
      </c>
      <c r="G14" s="54">
        <v>0</v>
      </c>
    </row>
    <row r="15" spans="2:9" x14ac:dyDescent="0.25">
      <c r="B15" s="33" t="s">
        <v>146</v>
      </c>
      <c r="C15" s="5">
        <v>0</v>
      </c>
      <c r="D15" s="5">
        <v>0</v>
      </c>
      <c r="E15" s="55">
        <v>0</v>
      </c>
      <c r="F15" s="55">
        <v>0</v>
      </c>
      <c r="G15" s="55">
        <v>0</v>
      </c>
    </row>
    <row r="16" spans="2:9" ht="25.5" x14ac:dyDescent="0.25">
      <c r="B16" s="33" t="s">
        <v>147</v>
      </c>
      <c r="C16" s="5">
        <v>0</v>
      </c>
      <c r="D16" s="5">
        <v>0</v>
      </c>
      <c r="E16" s="55">
        <v>0</v>
      </c>
      <c r="F16" s="55">
        <v>0</v>
      </c>
      <c r="G16" s="55">
        <v>0</v>
      </c>
    </row>
    <row r="17" spans="2:7" x14ac:dyDescent="0.25">
      <c r="B17" s="7" t="s">
        <v>149</v>
      </c>
      <c r="C17" s="46">
        <v>0</v>
      </c>
      <c r="D17" s="46">
        <v>0</v>
      </c>
      <c r="E17" s="54">
        <v>0</v>
      </c>
      <c r="F17" s="54">
        <v>0</v>
      </c>
      <c r="G17" s="54">
        <v>0</v>
      </c>
    </row>
    <row r="18" spans="2:7" x14ac:dyDescent="0.25">
      <c r="B18" s="33" t="s">
        <v>148</v>
      </c>
      <c r="C18" s="5">
        <v>0</v>
      </c>
      <c r="D18" s="5">
        <v>0</v>
      </c>
      <c r="E18" s="55">
        <v>0</v>
      </c>
      <c r="F18" s="55">
        <v>0</v>
      </c>
      <c r="G18" s="55">
        <v>0</v>
      </c>
    </row>
    <row r="19" spans="2:7" ht="15.75" customHeight="1" x14ac:dyDescent="0.25">
      <c r="B19" s="7" t="s">
        <v>155</v>
      </c>
      <c r="C19" s="46">
        <v>0</v>
      </c>
      <c r="D19" s="46">
        <v>0</v>
      </c>
      <c r="E19" s="54">
        <v>0</v>
      </c>
      <c r="F19" s="54">
        <v>0</v>
      </c>
      <c r="G19" s="54">
        <v>0</v>
      </c>
    </row>
    <row r="20" spans="2:7" ht="15.75" customHeight="1" x14ac:dyDescent="0.25">
      <c r="B20" s="7" t="s">
        <v>36</v>
      </c>
      <c r="C20" s="46">
        <v>0</v>
      </c>
      <c r="D20" s="46">
        <v>0</v>
      </c>
      <c r="E20" s="54">
        <v>0</v>
      </c>
      <c r="F20" s="54">
        <v>0</v>
      </c>
      <c r="G20" s="54">
        <v>0</v>
      </c>
    </row>
    <row r="21" spans="2:7" x14ac:dyDescent="0.25">
      <c r="B21" s="35" t="s">
        <v>35</v>
      </c>
      <c r="C21" s="5">
        <v>0</v>
      </c>
      <c r="D21" s="5">
        <v>0</v>
      </c>
      <c r="E21" s="55">
        <v>0</v>
      </c>
      <c r="F21" s="55">
        <v>0</v>
      </c>
      <c r="G21" s="55">
        <v>0</v>
      </c>
    </row>
    <row r="22" spans="2:7" x14ac:dyDescent="0.25">
      <c r="B22" s="34" t="s">
        <v>34</v>
      </c>
      <c r="C22" s="5">
        <v>0</v>
      </c>
      <c r="D22" s="5">
        <v>0</v>
      </c>
      <c r="E22" s="55">
        <v>0</v>
      </c>
      <c r="F22" s="55">
        <v>0</v>
      </c>
      <c r="G22" s="55">
        <v>0</v>
      </c>
    </row>
    <row r="23" spans="2:7" x14ac:dyDescent="0.25">
      <c r="B23" s="7" t="s">
        <v>31</v>
      </c>
      <c r="C23" s="46">
        <v>0</v>
      </c>
      <c r="D23" s="46">
        <v>0</v>
      </c>
      <c r="E23" s="54">
        <v>0</v>
      </c>
      <c r="F23" s="54">
        <v>0</v>
      </c>
      <c r="G23" s="54">
        <v>0</v>
      </c>
    </row>
    <row r="24" spans="2:7" x14ac:dyDescent="0.25">
      <c r="B24" s="33" t="s">
        <v>30</v>
      </c>
      <c r="C24" s="5">
        <v>0</v>
      </c>
      <c r="D24" s="5">
        <v>0</v>
      </c>
      <c r="E24" s="55">
        <v>0</v>
      </c>
      <c r="F24" s="55">
        <v>0</v>
      </c>
      <c r="G24" s="55">
        <v>0</v>
      </c>
    </row>
    <row r="25" spans="2:7" x14ac:dyDescent="0.25">
      <c r="B25" s="7" t="s">
        <v>143</v>
      </c>
      <c r="C25" s="46">
        <v>0</v>
      </c>
      <c r="D25" s="46">
        <v>0</v>
      </c>
      <c r="E25" s="54">
        <v>0</v>
      </c>
      <c r="F25" s="54">
        <v>0</v>
      </c>
      <c r="G25" s="54">
        <v>0</v>
      </c>
    </row>
    <row r="26" spans="2:7" x14ac:dyDescent="0.25">
      <c r="B26" s="33" t="s">
        <v>144</v>
      </c>
      <c r="C26" s="5">
        <v>0</v>
      </c>
      <c r="D26" s="5">
        <v>0</v>
      </c>
      <c r="E26" s="55">
        <v>0</v>
      </c>
      <c r="F26" s="55">
        <v>0</v>
      </c>
      <c r="G26" s="55">
        <v>0</v>
      </c>
    </row>
    <row r="27" spans="2:7" x14ac:dyDescent="0.25">
      <c r="B27" s="7" t="s">
        <v>145</v>
      </c>
      <c r="C27" s="46">
        <v>0</v>
      </c>
      <c r="D27" s="46">
        <v>0</v>
      </c>
      <c r="E27" s="54">
        <v>0</v>
      </c>
      <c r="F27" s="54">
        <v>0</v>
      </c>
      <c r="G27" s="54">
        <v>0</v>
      </c>
    </row>
    <row r="28" spans="2:7" x14ac:dyDescent="0.25">
      <c r="B28" s="33" t="s">
        <v>146</v>
      </c>
      <c r="C28" s="5">
        <v>0</v>
      </c>
      <c r="D28" s="5">
        <v>0</v>
      </c>
      <c r="E28" s="55">
        <v>0</v>
      </c>
      <c r="F28" s="55">
        <v>0</v>
      </c>
      <c r="G28" s="55">
        <v>0</v>
      </c>
    </row>
    <row r="29" spans="2:7" ht="25.5" x14ac:dyDescent="0.25">
      <c r="B29" s="33" t="s">
        <v>147</v>
      </c>
      <c r="C29" s="5">
        <v>0</v>
      </c>
      <c r="D29" s="5">
        <v>0</v>
      </c>
      <c r="E29" s="55">
        <v>0</v>
      </c>
      <c r="F29" s="55">
        <v>0</v>
      </c>
      <c r="G29" s="55">
        <v>0</v>
      </c>
    </row>
    <row r="30" spans="2:7" x14ac:dyDescent="0.25">
      <c r="B30" s="7" t="s">
        <v>149</v>
      </c>
      <c r="C30" s="46">
        <v>0</v>
      </c>
      <c r="D30" s="46">
        <v>0</v>
      </c>
      <c r="E30" s="54">
        <v>0</v>
      </c>
      <c r="F30" s="54">
        <v>0</v>
      </c>
      <c r="G30" s="54">
        <v>0</v>
      </c>
    </row>
    <row r="31" spans="2:7" x14ac:dyDescent="0.25">
      <c r="B31" s="33" t="s">
        <v>148</v>
      </c>
      <c r="C31" s="5">
        <v>0</v>
      </c>
      <c r="D31" s="5">
        <v>0</v>
      </c>
      <c r="E31" s="55">
        <v>0</v>
      </c>
      <c r="F31" s="55">
        <v>0</v>
      </c>
      <c r="G31" s="55">
        <v>0</v>
      </c>
    </row>
  </sheetData>
  <mergeCells count="1">
    <mergeCell ref="B2:G2"/>
  </mergeCells>
  <pageMargins left="0.7" right="0.7" top="0.75" bottom="0.75" header="0.3" footer="0.3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20"/>
  <sheetViews>
    <sheetView workbookViewId="0">
      <selection activeCell="E113" sqref="E113"/>
    </sheetView>
  </sheetViews>
  <sheetFormatPr defaultRowHeight="15" x14ac:dyDescent="0.25"/>
  <cols>
    <col min="2" max="2" width="20.5703125" customWidth="1"/>
    <col min="3" max="3" width="52.5703125" customWidth="1"/>
    <col min="4" max="5" width="15.7109375" customWidth="1"/>
    <col min="6" max="6" width="10.42578125" customWidth="1"/>
  </cols>
  <sheetData>
    <row r="1" spans="2:6" ht="5.0999999999999996" customHeight="1" x14ac:dyDescent="0.25">
      <c r="B1" s="2"/>
      <c r="C1" s="2"/>
      <c r="D1" s="2"/>
      <c r="E1" s="3"/>
    </row>
    <row r="2" spans="2:6" ht="18" x14ac:dyDescent="0.25">
      <c r="B2" s="20"/>
      <c r="C2" s="106" t="s">
        <v>11</v>
      </c>
      <c r="D2" s="106"/>
      <c r="E2" s="3"/>
    </row>
    <row r="3" spans="2:6" ht="15" customHeight="1" x14ac:dyDescent="0.25">
      <c r="B3" s="20"/>
      <c r="C3" s="20"/>
      <c r="D3" s="20"/>
      <c r="E3" s="3"/>
    </row>
    <row r="4" spans="2:6" ht="15.75" x14ac:dyDescent="0.25">
      <c r="B4" s="109" t="s">
        <v>63</v>
      </c>
      <c r="C4" s="109"/>
      <c r="D4" s="109"/>
      <c r="E4" s="109"/>
    </row>
    <row r="5" spans="2:6" ht="15" customHeight="1" x14ac:dyDescent="0.25">
      <c r="B5" s="2"/>
      <c r="C5" s="2"/>
      <c r="D5" s="2"/>
      <c r="E5" s="3"/>
    </row>
    <row r="6" spans="2:6" ht="25.5" customHeight="1" x14ac:dyDescent="0.25">
      <c r="B6" s="100" t="s">
        <v>7</v>
      </c>
      <c r="C6" s="102"/>
      <c r="D6" s="39" t="s">
        <v>52</v>
      </c>
      <c r="E6" s="39" t="s">
        <v>300</v>
      </c>
      <c r="F6" s="39" t="s">
        <v>50</v>
      </c>
    </row>
    <row r="7" spans="2:6" s="30" customFormat="1" ht="11.25" x14ac:dyDescent="0.2">
      <c r="B7" s="103">
        <v>1</v>
      </c>
      <c r="C7" s="105"/>
      <c r="D7" s="40">
        <v>2</v>
      </c>
      <c r="E7" s="40">
        <v>3</v>
      </c>
      <c r="F7" s="40" t="s">
        <v>292</v>
      </c>
    </row>
    <row r="8" spans="2:6" s="44" customFormat="1" ht="20.100000000000001" customHeight="1" x14ac:dyDescent="0.25">
      <c r="B8" s="107" t="s">
        <v>161</v>
      </c>
      <c r="C8" s="108"/>
      <c r="D8" s="65">
        <f t="shared" ref="D8:E10" si="0">D9</f>
        <v>2076350</v>
      </c>
      <c r="E8" s="65">
        <f t="shared" si="0"/>
        <v>1906066.65</v>
      </c>
      <c r="F8" s="70">
        <f>(E8/D8)*100</f>
        <v>91.798909143448839</v>
      </c>
    </row>
    <row r="9" spans="2:6" s="44" customFormat="1" ht="24.95" customHeight="1" x14ac:dyDescent="0.25">
      <c r="B9" s="66" t="s">
        <v>162</v>
      </c>
      <c r="C9" s="66" t="s">
        <v>163</v>
      </c>
      <c r="D9" s="65">
        <f t="shared" si="0"/>
        <v>2076350</v>
      </c>
      <c r="E9" s="65">
        <f t="shared" si="0"/>
        <v>1906066.65</v>
      </c>
      <c r="F9" s="70">
        <f t="shared" ref="F9:F73" si="1">(E9/D9)*100</f>
        <v>91.798909143448839</v>
      </c>
    </row>
    <row r="10" spans="2:6" s="44" customFormat="1" ht="24.95" customHeight="1" x14ac:dyDescent="0.25">
      <c r="B10" s="66" t="s">
        <v>164</v>
      </c>
      <c r="C10" s="66" t="s">
        <v>165</v>
      </c>
      <c r="D10" s="65">
        <f t="shared" si="0"/>
        <v>2076350</v>
      </c>
      <c r="E10" s="65">
        <f t="shared" si="0"/>
        <v>1906066.65</v>
      </c>
      <c r="F10" s="70">
        <f t="shared" si="1"/>
        <v>91.798909143448839</v>
      </c>
    </row>
    <row r="11" spans="2:6" s="44" customFormat="1" ht="24.95" customHeight="1" x14ac:dyDescent="0.25">
      <c r="B11" s="66" t="s">
        <v>166</v>
      </c>
      <c r="C11" s="66" t="s">
        <v>167</v>
      </c>
      <c r="D11" s="65">
        <f>D12+D143+D199+D213+D280+D298</f>
        <v>2076350</v>
      </c>
      <c r="E11" s="65">
        <f>E12+E143+E199+E213+E280+E298</f>
        <v>1906066.65</v>
      </c>
      <c r="F11" s="70">
        <f t="shared" si="1"/>
        <v>91.798909143448839</v>
      </c>
    </row>
    <row r="12" spans="2:6" s="44" customFormat="1" ht="24.95" customHeight="1" x14ac:dyDescent="0.25">
      <c r="B12" s="66" t="s">
        <v>168</v>
      </c>
      <c r="C12" s="66" t="s">
        <v>169</v>
      </c>
      <c r="D12" s="65">
        <f>D13+D101</f>
        <v>297600</v>
      </c>
      <c r="E12" s="65">
        <f>E13+E101</f>
        <v>251918.56000000006</v>
      </c>
      <c r="F12" s="70">
        <f t="shared" si="1"/>
        <v>84.65005376344088</v>
      </c>
    </row>
    <row r="13" spans="2:6" s="44" customFormat="1" ht="24.95" customHeight="1" x14ac:dyDescent="0.25">
      <c r="B13" s="66" t="s">
        <v>170</v>
      </c>
      <c r="C13" s="66" t="s">
        <v>169</v>
      </c>
      <c r="D13" s="65">
        <f>D14</f>
        <v>140400</v>
      </c>
      <c r="E13" s="65">
        <f>E14</f>
        <v>95969.770000000019</v>
      </c>
      <c r="F13" s="70">
        <f t="shared" si="1"/>
        <v>68.354537037037062</v>
      </c>
    </row>
    <row r="14" spans="2:6" s="44" customFormat="1" ht="24.95" customHeight="1" x14ac:dyDescent="0.25">
      <c r="B14" s="66" t="s">
        <v>171</v>
      </c>
      <c r="C14" s="66" t="s">
        <v>172</v>
      </c>
      <c r="D14" s="65">
        <f>D15+D27+D40+D52+D61+D78+D91+D96</f>
        <v>140400</v>
      </c>
      <c r="E14" s="65">
        <f>E15+E27+E40+E52+E61+E78+E91+E96</f>
        <v>95969.770000000019</v>
      </c>
      <c r="F14" s="70">
        <f t="shared" si="1"/>
        <v>68.354537037037062</v>
      </c>
    </row>
    <row r="15" spans="2:6" s="44" customFormat="1" ht="24.95" customHeight="1" x14ac:dyDescent="0.25">
      <c r="B15" s="66" t="s">
        <v>173</v>
      </c>
      <c r="C15" s="66" t="s">
        <v>174</v>
      </c>
      <c r="D15" s="65">
        <f>D16</f>
        <v>49100</v>
      </c>
      <c r="E15" s="65">
        <f>E16</f>
        <v>27684.04</v>
      </c>
      <c r="F15" s="70">
        <f t="shared" si="1"/>
        <v>56.382973523421583</v>
      </c>
    </row>
    <row r="16" spans="2:6" s="44" customFormat="1" ht="20.100000000000001" customHeight="1" x14ac:dyDescent="0.25">
      <c r="B16" s="67" t="s">
        <v>175</v>
      </c>
      <c r="C16" s="67" t="s">
        <v>4</v>
      </c>
      <c r="D16" s="68">
        <f>D17</f>
        <v>49100</v>
      </c>
      <c r="E16" s="68">
        <f>E17</f>
        <v>27684.04</v>
      </c>
      <c r="F16" s="73">
        <f t="shared" si="1"/>
        <v>56.382973523421583</v>
      </c>
    </row>
    <row r="17" spans="2:9" s="44" customFormat="1" ht="20.100000000000001" customHeight="1" x14ac:dyDescent="0.25">
      <c r="B17" s="67" t="s">
        <v>176</v>
      </c>
      <c r="C17" s="67" t="s">
        <v>13</v>
      </c>
      <c r="D17" s="68">
        <f>D18+D20+D23+D25</f>
        <v>49100</v>
      </c>
      <c r="E17" s="68">
        <f>E18+E20+E23+E25</f>
        <v>27684.04</v>
      </c>
      <c r="F17" s="73">
        <f t="shared" si="1"/>
        <v>56.382973523421583</v>
      </c>
    </row>
    <row r="18" spans="2:9" s="44" customFormat="1" ht="20.100000000000001" customHeight="1" x14ac:dyDescent="0.25">
      <c r="B18" s="67" t="s">
        <v>177</v>
      </c>
      <c r="C18" s="67" t="s">
        <v>28</v>
      </c>
      <c r="D18" s="68">
        <f>D19</f>
        <v>2400</v>
      </c>
      <c r="E18" s="68">
        <f>E19</f>
        <v>2559.21</v>
      </c>
      <c r="F18" s="73">
        <f t="shared" si="1"/>
        <v>106.63374999999999</v>
      </c>
    </row>
    <row r="19" spans="2:9" s="44" customFormat="1" ht="20.100000000000001" customHeight="1" x14ac:dyDescent="0.25">
      <c r="B19" s="67" t="s">
        <v>178</v>
      </c>
      <c r="C19" s="67" t="s">
        <v>102</v>
      </c>
      <c r="D19" s="68">
        <v>2400</v>
      </c>
      <c r="E19" s="69">
        <v>2559.21</v>
      </c>
      <c r="F19" s="73">
        <f t="shared" si="1"/>
        <v>106.63374999999999</v>
      </c>
    </row>
    <row r="20" spans="2:9" s="44" customFormat="1" ht="20.100000000000001" customHeight="1" x14ac:dyDescent="0.25">
      <c r="B20" s="67" t="s">
        <v>179</v>
      </c>
      <c r="C20" s="67" t="s">
        <v>180</v>
      </c>
      <c r="D20" s="68">
        <f>D21+D22</f>
        <v>39200</v>
      </c>
      <c r="E20" s="68">
        <f>E21+E22</f>
        <v>20535.47</v>
      </c>
      <c r="F20" s="73">
        <f t="shared" si="1"/>
        <v>52.386403061224499</v>
      </c>
    </row>
    <row r="21" spans="2:9" s="44" customFormat="1" ht="20.100000000000001" customHeight="1" x14ac:dyDescent="0.25">
      <c r="B21" s="67" t="s">
        <v>181</v>
      </c>
      <c r="C21" s="67" t="s">
        <v>106</v>
      </c>
      <c r="D21" s="68">
        <v>0</v>
      </c>
      <c r="E21" s="69">
        <v>0</v>
      </c>
      <c r="F21" s="73">
        <v>0</v>
      </c>
    </row>
    <row r="22" spans="2:9" s="44" customFormat="1" ht="20.100000000000001" customHeight="1" x14ac:dyDescent="0.25">
      <c r="B22" s="67" t="s">
        <v>182</v>
      </c>
      <c r="C22" s="67" t="s">
        <v>108</v>
      </c>
      <c r="D22" s="68">
        <v>39200</v>
      </c>
      <c r="E22" s="69">
        <v>20535.47</v>
      </c>
      <c r="F22" s="73">
        <f t="shared" si="1"/>
        <v>52.386403061224499</v>
      </c>
    </row>
    <row r="23" spans="2:9" ht="20.100000000000001" customHeight="1" x14ac:dyDescent="0.25">
      <c r="B23" s="67" t="s">
        <v>183</v>
      </c>
      <c r="C23" s="67" t="s">
        <v>184</v>
      </c>
      <c r="D23" s="68">
        <f>D24</f>
        <v>3600</v>
      </c>
      <c r="E23" s="68">
        <f>E24</f>
        <v>0</v>
      </c>
      <c r="F23" s="73">
        <f t="shared" si="1"/>
        <v>0</v>
      </c>
      <c r="H23" s="63"/>
      <c r="I23" s="63"/>
    </row>
    <row r="24" spans="2:9" ht="20.100000000000001" customHeight="1" x14ac:dyDescent="0.25">
      <c r="B24" s="67" t="s">
        <v>185</v>
      </c>
      <c r="C24" s="67" t="s">
        <v>118</v>
      </c>
      <c r="D24" s="68">
        <v>3600</v>
      </c>
      <c r="E24" s="69">
        <v>0</v>
      </c>
      <c r="F24" s="73">
        <f t="shared" si="1"/>
        <v>0</v>
      </c>
      <c r="H24" s="64"/>
      <c r="I24" s="64"/>
    </row>
    <row r="25" spans="2:9" ht="20.100000000000001" customHeight="1" x14ac:dyDescent="0.25">
      <c r="B25" s="67" t="s">
        <v>186</v>
      </c>
      <c r="C25" s="67" t="s">
        <v>123</v>
      </c>
      <c r="D25" s="68">
        <f>D26</f>
        <v>3900</v>
      </c>
      <c r="E25" s="68">
        <f>E26</f>
        <v>4589.3599999999997</v>
      </c>
      <c r="F25" s="73">
        <f>(E25/D25)*100</f>
        <v>117.67589743589744</v>
      </c>
      <c r="H25" s="64"/>
      <c r="I25" s="64"/>
    </row>
    <row r="26" spans="2:9" ht="24.95" customHeight="1" x14ac:dyDescent="0.25">
      <c r="B26" s="67" t="s">
        <v>187</v>
      </c>
      <c r="C26" s="67" t="s">
        <v>124</v>
      </c>
      <c r="D26" s="68">
        <v>3900</v>
      </c>
      <c r="E26" s="69">
        <v>4589.3599999999997</v>
      </c>
      <c r="F26" s="73">
        <f t="shared" si="1"/>
        <v>117.67589743589744</v>
      </c>
      <c r="H26" s="64"/>
      <c r="I26" s="64"/>
    </row>
    <row r="27" spans="2:9" ht="20.100000000000001" customHeight="1" x14ac:dyDescent="0.25">
      <c r="B27" s="66" t="s">
        <v>188</v>
      </c>
      <c r="C27" s="66" t="s">
        <v>189</v>
      </c>
      <c r="D27" s="65">
        <f>D28</f>
        <v>6900</v>
      </c>
      <c r="E27" s="65">
        <f>E28</f>
        <v>3599</v>
      </c>
      <c r="F27" s="70">
        <f t="shared" si="1"/>
        <v>52.159420289855078</v>
      </c>
      <c r="H27" s="64"/>
      <c r="I27" s="64"/>
    </row>
    <row r="28" spans="2:9" ht="20.100000000000001" customHeight="1" x14ac:dyDescent="0.25">
      <c r="B28" s="67" t="s">
        <v>175</v>
      </c>
      <c r="C28" s="67" t="s">
        <v>4</v>
      </c>
      <c r="D28" s="68">
        <f>D29+D37</f>
        <v>6900</v>
      </c>
      <c r="E28" s="68">
        <f>E29+E37</f>
        <v>3599</v>
      </c>
      <c r="F28" s="73">
        <f t="shared" si="1"/>
        <v>52.159420289855078</v>
      </c>
      <c r="H28" s="64"/>
      <c r="I28" s="64"/>
    </row>
    <row r="29" spans="2:9" ht="20.100000000000001" customHeight="1" x14ac:dyDescent="0.25">
      <c r="B29" s="67" t="s">
        <v>176</v>
      </c>
      <c r="C29" s="67" t="s">
        <v>13</v>
      </c>
      <c r="D29" s="68">
        <f>D30+D32+D34</f>
        <v>5200</v>
      </c>
      <c r="E29" s="68">
        <f>E30+E32+E34</f>
        <v>2519</v>
      </c>
      <c r="F29" s="73">
        <f t="shared" si="1"/>
        <v>48.442307692307693</v>
      </c>
      <c r="H29" s="64"/>
      <c r="I29" s="64"/>
    </row>
    <row r="30" spans="2:9" ht="20.100000000000001" customHeight="1" x14ac:dyDescent="0.25">
      <c r="B30" s="67" t="s">
        <v>179</v>
      </c>
      <c r="C30" s="67" t="s">
        <v>180</v>
      </c>
      <c r="D30" s="68">
        <f>D31</f>
        <v>0</v>
      </c>
      <c r="E30" s="68">
        <f>E31</f>
        <v>771.32</v>
      </c>
      <c r="F30" s="73">
        <v>0</v>
      </c>
      <c r="H30" s="64"/>
      <c r="I30" s="64"/>
    </row>
    <row r="31" spans="2:9" ht="20.100000000000001" customHeight="1" x14ac:dyDescent="0.25">
      <c r="B31" s="67" t="s">
        <v>181</v>
      </c>
      <c r="C31" s="67" t="s">
        <v>106</v>
      </c>
      <c r="D31" s="68">
        <v>0</v>
      </c>
      <c r="E31" s="69">
        <v>771.32</v>
      </c>
      <c r="F31" s="73">
        <v>0</v>
      </c>
      <c r="H31" s="64"/>
      <c r="I31" s="64"/>
    </row>
    <row r="32" spans="2:9" ht="20.100000000000001" customHeight="1" x14ac:dyDescent="0.25">
      <c r="B32" s="67" t="s">
        <v>183</v>
      </c>
      <c r="C32" s="67" t="s">
        <v>184</v>
      </c>
      <c r="D32" s="68">
        <f>D33</f>
        <v>0</v>
      </c>
      <c r="E32" s="68">
        <f>E33</f>
        <v>191.01</v>
      </c>
      <c r="F32" s="73">
        <v>0</v>
      </c>
      <c r="H32" s="64"/>
      <c r="I32" s="64"/>
    </row>
    <row r="33" spans="2:9" ht="20.100000000000001" customHeight="1" x14ac:dyDescent="0.25">
      <c r="B33" s="67" t="s">
        <v>190</v>
      </c>
      <c r="C33" s="67" t="s">
        <v>121</v>
      </c>
      <c r="D33" s="68">
        <v>0</v>
      </c>
      <c r="E33" s="69">
        <v>191.01</v>
      </c>
      <c r="F33" s="73">
        <v>0</v>
      </c>
      <c r="H33" s="64"/>
      <c r="I33" s="64"/>
    </row>
    <row r="34" spans="2:9" ht="20.100000000000001" customHeight="1" x14ac:dyDescent="0.25">
      <c r="B34" s="67" t="s">
        <v>186</v>
      </c>
      <c r="C34" s="67" t="s">
        <v>123</v>
      </c>
      <c r="D34" s="68">
        <f>D35+D36</f>
        <v>5200</v>
      </c>
      <c r="E34" s="68">
        <f>E35+E36</f>
        <v>1556.6699999999998</v>
      </c>
      <c r="F34" s="73">
        <f t="shared" si="1"/>
        <v>29.935961538461537</v>
      </c>
      <c r="H34" s="64"/>
      <c r="I34" s="64"/>
    </row>
    <row r="35" spans="2:9" ht="20.100000000000001" customHeight="1" x14ac:dyDescent="0.25">
      <c r="B35" s="72">
        <v>3293</v>
      </c>
      <c r="C35" s="67" t="s">
        <v>125</v>
      </c>
      <c r="D35" s="68">
        <v>0</v>
      </c>
      <c r="E35" s="68">
        <v>118.3</v>
      </c>
      <c r="F35" s="73">
        <v>0</v>
      </c>
      <c r="H35" s="64"/>
      <c r="I35" s="64"/>
    </row>
    <row r="36" spans="2:9" ht="20.100000000000001" customHeight="1" x14ac:dyDescent="0.25">
      <c r="B36" s="67" t="s">
        <v>191</v>
      </c>
      <c r="C36" s="67" t="s">
        <v>123</v>
      </c>
      <c r="D36" s="68">
        <v>5200</v>
      </c>
      <c r="E36" s="69">
        <v>1438.37</v>
      </c>
      <c r="F36" s="73">
        <f t="shared" si="1"/>
        <v>27.660961538461535</v>
      </c>
      <c r="H36" s="64"/>
      <c r="I36" s="64"/>
    </row>
    <row r="37" spans="2:9" ht="24.95" customHeight="1" x14ac:dyDescent="0.25">
      <c r="B37" s="67" t="s">
        <v>192</v>
      </c>
      <c r="C37" s="67" t="s">
        <v>193</v>
      </c>
      <c r="D37" s="68">
        <f>D38</f>
        <v>1700</v>
      </c>
      <c r="E37" s="68">
        <f>E38</f>
        <v>1080</v>
      </c>
      <c r="F37" s="73">
        <f t="shared" si="1"/>
        <v>63.529411764705877</v>
      </c>
      <c r="H37" s="64"/>
      <c r="I37" s="64"/>
    </row>
    <row r="38" spans="2:9" ht="20.100000000000001" customHeight="1" x14ac:dyDescent="0.25">
      <c r="B38" s="67" t="s">
        <v>194</v>
      </c>
      <c r="C38" s="67" t="s">
        <v>195</v>
      </c>
      <c r="D38" s="68">
        <f>D39</f>
        <v>1700</v>
      </c>
      <c r="E38" s="68">
        <f>E39</f>
        <v>1080</v>
      </c>
      <c r="F38" s="73">
        <f t="shared" si="1"/>
        <v>63.529411764705877</v>
      </c>
      <c r="H38" s="64"/>
      <c r="I38" s="64"/>
    </row>
    <row r="39" spans="2:9" ht="20.100000000000001" customHeight="1" x14ac:dyDescent="0.25">
      <c r="B39" s="67" t="s">
        <v>196</v>
      </c>
      <c r="C39" s="67" t="s">
        <v>197</v>
      </c>
      <c r="D39" s="68">
        <v>1700</v>
      </c>
      <c r="E39" s="69">
        <v>1080</v>
      </c>
      <c r="F39" s="73">
        <f t="shared" si="1"/>
        <v>63.529411764705877</v>
      </c>
      <c r="H39" s="64"/>
      <c r="I39" s="64"/>
    </row>
    <row r="40" spans="2:9" ht="20.100000000000001" customHeight="1" x14ac:dyDescent="0.25">
      <c r="B40" s="66" t="s">
        <v>198</v>
      </c>
      <c r="C40" s="66" t="s">
        <v>199</v>
      </c>
      <c r="D40" s="65">
        <f>D41</f>
        <v>0</v>
      </c>
      <c r="E40" s="65">
        <f>E41</f>
        <v>0</v>
      </c>
      <c r="F40" s="70">
        <v>0</v>
      </c>
      <c r="H40" s="64"/>
      <c r="I40" s="64"/>
    </row>
    <row r="41" spans="2:9" ht="20.100000000000001" customHeight="1" x14ac:dyDescent="0.25">
      <c r="B41" s="67" t="s">
        <v>175</v>
      </c>
      <c r="C41" s="67" t="s">
        <v>4</v>
      </c>
      <c r="D41" s="68">
        <f>D42+D49</f>
        <v>0</v>
      </c>
      <c r="E41" s="68">
        <f>E42+E49</f>
        <v>0</v>
      </c>
      <c r="F41" s="73">
        <v>0</v>
      </c>
      <c r="H41" s="64"/>
      <c r="I41" s="64"/>
    </row>
    <row r="42" spans="2:9" ht="20.100000000000001" customHeight="1" x14ac:dyDescent="0.25">
      <c r="B42" s="67" t="s">
        <v>200</v>
      </c>
      <c r="C42" s="67" t="s">
        <v>5</v>
      </c>
      <c r="D42" s="68">
        <f>D43+D45+D47</f>
        <v>0</v>
      </c>
      <c r="E42" s="68">
        <f>E43+E45+E47</f>
        <v>0</v>
      </c>
      <c r="F42" s="73">
        <v>0</v>
      </c>
      <c r="H42" s="64"/>
      <c r="I42" s="64"/>
    </row>
    <row r="43" spans="2:9" ht="20.100000000000001" customHeight="1" x14ac:dyDescent="0.25">
      <c r="B43" s="67" t="s">
        <v>201</v>
      </c>
      <c r="C43" s="67" t="s">
        <v>26</v>
      </c>
      <c r="D43" s="68">
        <f>D44</f>
        <v>0</v>
      </c>
      <c r="E43" s="68">
        <f>E44</f>
        <v>0</v>
      </c>
      <c r="F43" s="73">
        <v>0</v>
      </c>
      <c r="H43" s="64"/>
      <c r="I43" s="64"/>
    </row>
    <row r="44" spans="2:9" ht="20.100000000000001" customHeight="1" x14ac:dyDescent="0.25">
      <c r="B44" s="67" t="s">
        <v>202</v>
      </c>
      <c r="C44" s="67" t="s">
        <v>27</v>
      </c>
      <c r="D44" s="68">
        <v>0</v>
      </c>
      <c r="E44" s="69">
        <v>0</v>
      </c>
      <c r="F44" s="73">
        <v>0</v>
      </c>
      <c r="H44" s="64"/>
      <c r="I44" s="64"/>
    </row>
    <row r="45" spans="2:9" ht="20.100000000000001" customHeight="1" x14ac:dyDescent="0.25">
      <c r="B45" s="67" t="s">
        <v>203</v>
      </c>
      <c r="C45" s="67" t="s">
        <v>98</v>
      </c>
      <c r="D45" s="68">
        <f>D46</f>
        <v>0</v>
      </c>
      <c r="E45" s="68">
        <f>E46</f>
        <v>0</v>
      </c>
      <c r="F45" s="73">
        <v>0</v>
      </c>
      <c r="H45" s="64"/>
      <c r="I45" s="64"/>
    </row>
    <row r="46" spans="2:9" ht="20.100000000000001" customHeight="1" x14ac:dyDescent="0.25">
      <c r="B46" s="67" t="s">
        <v>204</v>
      </c>
      <c r="C46" s="67" t="s">
        <v>98</v>
      </c>
      <c r="D46" s="68">
        <v>0</v>
      </c>
      <c r="E46" s="69">
        <v>0</v>
      </c>
      <c r="F46" s="73">
        <v>0</v>
      </c>
      <c r="H46" s="64"/>
      <c r="I46" s="64"/>
    </row>
    <row r="47" spans="2:9" ht="20.100000000000001" customHeight="1" x14ac:dyDescent="0.25">
      <c r="B47" s="67" t="s">
        <v>205</v>
      </c>
      <c r="C47" s="67" t="s">
        <v>206</v>
      </c>
      <c r="D47" s="68">
        <f>D48</f>
        <v>0</v>
      </c>
      <c r="E47" s="68">
        <f>E48</f>
        <v>0</v>
      </c>
      <c r="F47" s="73">
        <v>0</v>
      </c>
      <c r="H47" s="64"/>
      <c r="I47" s="64"/>
    </row>
    <row r="48" spans="2:9" ht="20.100000000000001" customHeight="1" x14ac:dyDescent="0.25">
      <c r="B48" s="67" t="s">
        <v>207</v>
      </c>
      <c r="C48" s="67" t="s">
        <v>100</v>
      </c>
      <c r="D48" s="68">
        <v>0</v>
      </c>
      <c r="E48" s="69">
        <v>0</v>
      </c>
      <c r="F48" s="73">
        <v>0</v>
      </c>
      <c r="H48" s="64"/>
      <c r="I48" s="64"/>
    </row>
    <row r="49" spans="2:9" ht="20.100000000000001" customHeight="1" x14ac:dyDescent="0.25">
      <c r="B49" s="67" t="s">
        <v>176</v>
      </c>
      <c r="C49" s="67" t="s">
        <v>13</v>
      </c>
      <c r="D49" s="68">
        <f>D50</f>
        <v>0</v>
      </c>
      <c r="E49" s="68">
        <f>E50</f>
        <v>0</v>
      </c>
      <c r="F49" s="73">
        <v>0</v>
      </c>
      <c r="H49" s="64"/>
      <c r="I49" s="64"/>
    </row>
    <row r="50" spans="2:9" ht="20.100000000000001" customHeight="1" x14ac:dyDescent="0.25">
      <c r="B50" s="67" t="s">
        <v>177</v>
      </c>
      <c r="C50" s="67" t="s">
        <v>28</v>
      </c>
      <c r="D50" s="68">
        <f>D51</f>
        <v>0</v>
      </c>
      <c r="E50" s="68">
        <f>E51</f>
        <v>0</v>
      </c>
      <c r="F50" s="73">
        <v>0</v>
      </c>
      <c r="H50" s="64"/>
      <c r="I50" s="64"/>
    </row>
    <row r="51" spans="2:9" ht="20.100000000000001" customHeight="1" x14ac:dyDescent="0.25">
      <c r="B51" s="67" t="s">
        <v>178</v>
      </c>
      <c r="C51" s="67" t="s">
        <v>102</v>
      </c>
      <c r="D51" s="68">
        <v>0</v>
      </c>
      <c r="E51" s="69">
        <v>0</v>
      </c>
      <c r="F51" s="73">
        <v>0</v>
      </c>
      <c r="H51" s="64"/>
      <c r="I51" s="64"/>
    </row>
    <row r="52" spans="2:9" ht="20.100000000000001" customHeight="1" x14ac:dyDescent="0.25">
      <c r="B52" s="66" t="s">
        <v>208</v>
      </c>
      <c r="C52" s="66" t="s">
        <v>209</v>
      </c>
      <c r="D52" s="65">
        <f>D53+D57</f>
        <v>64000</v>
      </c>
      <c r="E52" s="65">
        <f>E53+E57</f>
        <v>48618.79</v>
      </c>
      <c r="F52" s="70">
        <f t="shared" si="1"/>
        <v>75.966859375000013</v>
      </c>
      <c r="H52" s="64"/>
      <c r="I52" s="64"/>
    </row>
    <row r="53" spans="2:9" ht="20.100000000000001" customHeight="1" x14ac:dyDescent="0.25">
      <c r="B53" s="67" t="s">
        <v>175</v>
      </c>
      <c r="C53" s="67" t="s">
        <v>4</v>
      </c>
      <c r="D53" s="68">
        <f t="shared" ref="D53:E55" si="2">D54</f>
        <v>0</v>
      </c>
      <c r="E53" s="68">
        <f t="shared" si="2"/>
        <v>0</v>
      </c>
      <c r="F53" s="73">
        <v>0</v>
      </c>
      <c r="H53" s="64"/>
      <c r="I53" s="64"/>
    </row>
    <row r="54" spans="2:9" ht="24.95" customHeight="1" x14ac:dyDescent="0.25">
      <c r="B54" s="67" t="s">
        <v>192</v>
      </c>
      <c r="C54" s="67" t="s">
        <v>193</v>
      </c>
      <c r="D54" s="68">
        <f t="shared" si="2"/>
        <v>0</v>
      </c>
      <c r="E54" s="68">
        <f t="shared" si="2"/>
        <v>0</v>
      </c>
      <c r="F54" s="73">
        <v>0</v>
      </c>
      <c r="H54" s="64"/>
      <c r="I54" s="64"/>
    </row>
    <row r="55" spans="2:9" ht="20.100000000000001" customHeight="1" x14ac:dyDescent="0.25">
      <c r="B55" s="67" t="s">
        <v>194</v>
      </c>
      <c r="C55" s="67" t="s">
        <v>195</v>
      </c>
      <c r="D55" s="68">
        <f t="shared" si="2"/>
        <v>0</v>
      </c>
      <c r="E55" s="68">
        <f t="shared" si="2"/>
        <v>0</v>
      </c>
      <c r="F55" s="73">
        <v>0</v>
      </c>
      <c r="H55" s="64"/>
      <c r="I55" s="64"/>
    </row>
    <row r="56" spans="2:9" ht="20.100000000000001" customHeight="1" x14ac:dyDescent="0.25">
      <c r="B56" s="67" t="s">
        <v>210</v>
      </c>
      <c r="C56" s="67" t="s">
        <v>211</v>
      </c>
      <c r="D56" s="68">
        <v>0</v>
      </c>
      <c r="E56" s="69">
        <v>0</v>
      </c>
      <c r="F56" s="73">
        <v>0</v>
      </c>
      <c r="H56" s="64"/>
      <c r="I56" s="64"/>
    </row>
    <row r="57" spans="2:9" ht="20.100000000000001" customHeight="1" x14ac:dyDescent="0.25">
      <c r="B57" s="67" t="s">
        <v>212</v>
      </c>
      <c r="C57" s="67" t="s">
        <v>6</v>
      </c>
      <c r="D57" s="68">
        <f t="shared" ref="D57:E59" si="3">D58</f>
        <v>64000</v>
      </c>
      <c r="E57" s="68">
        <f t="shared" si="3"/>
        <v>48618.79</v>
      </c>
      <c r="F57" s="73">
        <f t="shared" si="1"/>
        <v>75.966859375000013</v>
      </c>
      <c r="H57" s="64"/>
      <c r="I57" s="64"/>
    </row>
    <row r="58" spans="2:9" ht="20.100000000000001" customHeight="1" x14ac:dyDescent="0.25">
      <c r="B58" s="67" t="s">
        <v>213</v>
      </c>
      <c r="C58" s="67" t="s">
        <v>214</v>
      </c>
      <c r="D58" s="68">
        <f t="shared" si="3"/>
        <v>64000</v>
      </c>
      <c r="E58" s="68">
        <f t="shared" si="3"/>
        <v>48618.79</v>
      </c>
      <c r="F58" s="73">
        <f t="shared" si="1"/>
        <v>75.966859375000013</v>
      </c>
      <c r="H58" s="64"/>
      <c r="I58" s="64"/>
    </row>
    <row r="59" spans="2:9" ht="20.100000000000001" customHeight="1" x14ac:dyDescent="0.25">
      <c r="B59" s="67" t="s">
        <v>215</v>
      </c>
      <c r="C59" s="67" t="s">
        <v>216</v>
      </c>
      <c r="D59" s="68">
        <f t="shared" si="3"/>
        <v>64000</v>
      </c>
      <c r="E59" s="68">
        <f t="shared" si="3"/>
        <v>48618.79</v>
      </c>
      <c r="F59" s="73">
        <f t="shared" si="1"/>
        <v>75.966859375000013</v>
      </c>
      <c r="H59" s="64"/>
      <c r="I59" s="64"/>
    </row>
    <row r="60" spans="2:9" ht="20.100000000000001" customHeight="1" x14ac:dyDescent="0.25">
      <c r="B60" s="67" t="s">
        <v>217</v>
      </c>
      <c r="C60" s="67" t="s">
        <v>142</v>
      </c>
      <c r="D60" s="68">
        <v>64000</v>
      </c>
      <c r="E60" s="69">
        <v>48618.79</v>
      </c>
      <c r="F60" s="73">
        <f t="shared" si="1"/>
        <v>75.966859375000013</v>
      </c>
      <c r="H60" s="64"/>
      <c r="I60" s="64"/>
    </row>
    <row r="61" spans="2:9" ht="20.100000000000001" customHeight="1" x14ac:dyDescent="0.25">
      <c r="B61" s="66" t="s">
        <v>218</v>
      </c>
      <c r="C61" s="66" t="s">
        <v>219</v>
      </c>
      <c r="D61" s="65">
        <f>D62</f>
        <v>2100</v>
      </c>
      <c r="E61" s="65">
        <f>E62</f>
        <v>2076.5499999999997</v>
      </c>
      <c r="F61" s="70">
        <f t="shared" si="1"/>
        <v>98.883333333333326</v>
      </c>
      <c r="H61" s="64"/>
      <c r="I61" s="64"/>
    </row>
    <row r="62" spans="2:9" ht="20.100000000000001" customHeight="1" x14ac:dyDescent="0.25">
      <c r="B62" s="67" t="s">
        <v>175</v>
      </c>
      <c r="C62" s="67" t="s">
        <v>4</v>
      </c>
      <c r="D62" s="68">
        <f>D63+D69</f>
        <v>2100</v>
      </c>
      <c r="E62" s="68">
        <f>E63+E69</f>
        <v>2076.5499999999997</v>
      </c>
      <c r="F62" s="73">
        <f t="shared" si="1"/>
        <v>98.883333333333326</v>
      </c>
      <c r="H62" s="64"/>
      <c r="I62" s="64"/>
    </row>
    <row r="63" spans="2:9" ht="20.100000000000001" customHeight="1" x14ac:dyDescent="0.25">
      <c r="B63" s="67" t="s">
        <v>200</v>
      </c>
      <c r="C63" s="67" t="s">
        <v>5</v>
      </c>
      <c r="D63" s="68">
        <f>D64+D67</f>
        <v>1400</v>
      </c>
      <c r="E63" s="68">
        <f>E64+E67</f>
        <v>1327.58</v>
      </c>
      <c r="F63" s="73">
        <f t="shared" si="1"/>
        <v>94.82714285714286</v>
      </c>
      <c r="H63" s="64"/>
      <c r="I63" s="64"/>
    </row>
    <row r="64" spans="2:9" ht="20.100000000000001" customHeight="1" x14ac:dyDescent="0.25">
      <c r="B64" s="67" t="s">
        <v>201</v>
      </c>
      <c r="C64" s="67" t="s">
        <v>26</v>
      </c>
      <c r="D64" s="68">
        <f>D65+D66</f>
        <v>1200</v>
      </c>
      <c r="E64" s="68">
        <f>E65+E66</f>
        <v>1139.53</v>
      </c>
      <c r="F64" s="73">
        <f t="shared" si="1"/>
        <v>94.960833333333326</v>
      </c>
      <c r="H64" s="64"/>
      <c r="I64" s="64"/>
    </row>
    <row r="65" spans="2:9" ht="20.100000000000001" customHeight="1" x14ac:dyDescent="0.25">
      <c r="B65" s="67" t="s">
        <v>202</v>
      </c>
      <c r="C65" s="67" t="s">
        <v>27</v>
      </c>
      <c r="D65" s="68">
        <v>1200</v>
      </c>
      <c r="E65" s="69">
        <v>0</v>
      </c>
      <c r="F65" s="73">
        <f t="shared" si="1"/>
        <v>0</v>
      </c>
      <c r="H65" s="64"/>
      <c r="I65" s="64"/>
    </row>
    <row r="66" spans="2:9" ht="20.100000000000001" customHeight="1" x14ac:dyDescent="0.25">
      <c r="B66" s="72">
        <v>3113</v>
      </c>
      <c r="C66" s="67" t="s">
        <v>96</v>
      </c>
      <c r="D66" s="68">
        <v>0</v>
      </c>
      <c r="E66" s="69">
        <v>1139.53</v>
      </c>
      <c r="F66" s="73">
        <v>0</v>
      </c>
      <c r="H66" s="64"/>
      <c r="I66" s="64"/>
    </row>
    <row r="67" spans="2:9" ht="20.100000000000001" customHeight="1" x14ac:dyDescent="0.25">
      <c r="B67" s="67" t="s">
        <v>205</v>
      </c>
      <c r="C67" s="67" t="s">
        <v>206</v>
      </c>
      <c r="D67" s="68">
        <f>D68</f>
        <v>200</v>
      </c>
      <c r="E67" s="68">
        <f>E68</f>
        <v>188.05</v>
      </c>
      <c r="F67" s="73">
        <f t="shared" si="1"/>
        <v>94.025000000000006</v>
      </c>
      <c r="H67" s="64"/>
      <c r="I67" s="64"/>
    </row>
    <row r="68" spans="2:9" ht="20.100000000000001" customHeight="1" x14ac:dyDescent="0.25">
      <c r="B68" s="67" t="s">
        <v>207</v>
      </c>
      <c r="C68" s="67" t="s">
        <v>100</v>
      </c>
      <c r="D68" s="68">
        <v>200</v>
      </c>
      <c r="E68" s="69">
        <v>188.05</v>
      </c>
      <c r="F68" s="73">
        <f t="shared" si="1"/>
        <v>94.025000000000006</v>
      </c>
      <c r="H68" s="64"/>
      <c r="I68" s="64"/>
    </row>
    <row r="69" spans="2:9" ht="20.100000000000001" customHeight="1" x14ac:dyDescent="0.25">
      <c r="B69" s="67" t="s">
        <v>176</v>
      </c>
      <c r="C69" s="67" t="s">
        <v>13</v>
      </c>
      <c r="D69" s="68">
        <f>D70+D72+D74+D76</f>
        <v>700</v>
      </c>
      <c r="E69" s="68">
        <f>E70+E72+E74+E76</f>
        <v>748.96999999999991</v>
      </c>
      <c r="F69" s="73">
        <f t="shared" si="1"/>
        <v>106.99571428571429</v>
      </c>
      <c r="H69" s="64"/>
      <c r="I69" s="64"/>
    </row>
    <row r="70" spans="2:9" ht="20.100000000000001" customHeight="1" x14ac:dyDescent="0.25">
      <c r="B70" s="67" t="s">
        <v>177</v>
      </c>
      <c r="C70" s="67" t="s">
        <v>28</v>
      </c>
      <c r="D70" s="68">
        <f>D71</f>
        <v>0</v>
      </c>
      <c r="E70" s="68">
        <f>E71</f>
        <v>101</v>
      </c>
      <c r="F70" s="73">
        <v>0</v>
      </c>
      <c r="H70" s="64"/>
      <c r="I70" s="64"/>
    </row>
    <row r="71" spans="2:9" ht="20.100000000000001" customHeight="1" x14ac:dyDescent="0.25">
      <c r="B71" s="67" t="s">
        <v>220</v>
      </c>
      <c r="C71" s="67" t="s">
        <v>29</v>
      </c>
      <c r="D71" s="68">
        <v>0</v>
      </c>
      <c r="E71" s="69">
        <v>101</v>
      </c>
      <c r="F71" s="73">
        <v>0</v>
      </c>
      <c r="H71" s="64"/>
      <c r="I71" s="64"/>
    </row>
    <row r="72" spans="2:9" ht="20.100000000000001" customHeight="1" x14ac:dyDescent="0.25">
      <c r="B72" s="67" t="s">
        <v>179</v>
      </c>
      <c r="C72" s="67" t="s">
        <v>180</v>
      </c>
      <c r="D72" s="68">
        <f>D73</f>
        <v>700</v>
      </c>
      <c r="E72" s="68">
        <f>E73</f>
        <v>32.04</v>
      </c>
      <c r="F72" s="73">
        <f t="shared" si="1"/>
        <v>4.5771428571428565</v>
      </c>
      <c r="H72" s="64"/>
      <c r="I72" s="64"/>
    </row>
    <row r="73" spans="2:9" ht="20.100000000000001" customHeight="1" x14ac:dyDescent="0.25">
      <c r="B73" s="67" t="s">
        <v>181</v>
      </c>
      <c r="C73" s="67" t="s">
        <v>106</v>
      </c>
      <c r="D73" s="68">
        <v>700</v>
      </c>
      <c r="E73" s="69">
        <v>32.04</v>
      </c>
      <c r="F73" s="73">
        <f t="shared" si="1"/>
        <v>4.5771428571428565</v>
      </c>
      <c r="H73" s="64"/>
      <c r="I73" s="64"/>
    </row>
    <row r="74" spans="2:9" ht="20.100000000000001" customHeight="1" x14ac:dyDescent="0.25">
      <c r="B74" s="67" t="s">
        <v>183</v>
      </c>
      <c r="C74" s="67" t="s">
        <v>184</v>
      </c>
      <c r="D74" s="68">
        <f>D75</f>
        <v>0</v>
      </c>
      <c r="E74" s="68">
        <f>E75</f>
        <v>0</v>
      </c>
      <c r="F74" s="73">
        <v>0</v>
      </c>
      <c r="H74" s="64"/>
      <c r="I74" s="64"/>
    </row>
    <row r="75" spans="2:9" ht="20.100000000000001" customHeight="1" x14ac:dyDescent="0.25">
      <c r="B75" s="67" t="s">
        <v>190</v>
      </c>
      <c r="C75" s="67" t="s">
        <v>121</v>
      </c>
      <c r="D75" s="68">
        <v>0</v>
      </c>
      <c r="E75" s="69">
        <v>0</v>
      </c>
      <c r="F75" s="73">
        <v>0</v>
      </c>
      <c r="H75" s="64"/>
      <c r="I75" s="64"/>
    </row>
    <row r="76" spans="2:9" ht="20.100000000000001" customHeight="1" x14ac:dyDescent="0.25">
      <c r="B76" s="67" t="s">
        <v>186</v>
      </c>
      <c r="C76" s="67" t="s">
        <v>123</v>
      </c>
      <c r="D76" s="68">
        <f>D77</f>
        <v>0</v>
      </c>
      <c r="E76" s="68">
        <f>E77</f>
        <v>615.92999999999995</v>
      </c>
      <c r="F76" s="73">
        <v>0</v>
      </c>
      <c r="H76" s="64"/>
      <c r="I76" s="64"/>
    </row>
    <row r="77" spans="2:9" ht="20.100000000000001" customHeight="1" x14ac:dyDescent="0.25">
      <c r="B77" s="67" t="s">
        <v>191</v>
      </c>
      <c r="C77" s="67" t="s">
        <v>123</v>
      </c>
      <c r="D77" s="68">
        <v>0</v>
      </c>
      <c r="E77" s="69">
        <v>615.92999999999995</v>
      </c>
      <c r="F77" s="73">
        <v>0</v>
      </c>
      <c r="H77" s="64"/>
      <c r="I77" s="64"/>
    </row>
    <row r="78" spans="2:9" ht="24.95" customHeight="1" x14ac:dyDescent="0.25">
      <c r="B78" s="66" t="s">
        <v>221</v>
      </c>
      <c r="C78" s="66" t="s">
        <v>222</v>
      </c>
      <c r="D78" s="65">
        <f>D79+D83</f>
        <v>16700</v>
      </c>
      <c r="E78" s="65">
        <f>E79+E83</f>
        <v>12558.77</v>
      </c>
      <c r="F78" s="70">
        <f t="shared" ref="F78:F137" si="4">(E78/D78)*100</f>
        <v>75.202215568862272</v>
      </c>
      <c r="H78" s="64"/>
      <c r="I78" s="64"/>
    </row>
    <row r="79" spans="2:9" ht="20.100000000000001" customHeight="1" x14ac:dyDescent="0.25">
      <c r="B79" s="67" t="s">
        <v>175</v>
      </c>
      <c r="C79" s="67" t="s">
        <v>4</v>
      </c>
      <c r="D79" s="68">
        <f t="shared" ref="D79:E81" si="5">D80</f>
        <v>14100</v>
      </c>
      <c r="E79" s="68">
        <f t="shared" si="5"/>
        <v>10906.91</v>
      </c>
      <c r="F79" s="73">
        <f t="shared" si="4"/>
        <v>77.353971631205681</v>
      </c>
      <c r="H79" s="64"/>
      <c r="I79" s="64"/>
    </row>
    <row r="80" spans="2:9" ht="20.100000000000001" customHeight="1" x14ac:dyDescent="0.25">
      <c r="B80" s="67" t="s">
        <v>176</v>
      </c>
      <c r="C80" s="67" t="s">
        <v>13</v>
      </c>
      <c r="D80" s="68">
        <f t="shared" si="5"/>
        <v>14100</v>
      </c>
      <c r="E80" s="68">
        <f t="shared" si="5"/>
        <v>10906.91</v>
      </c>
      <c r="F80" s="73">
        <f t="shared" si="4"/>
        <v>77.353971631205681</v>
      </c>
      <c r="H80" s="64"/>
      <c r="I80" s="64"/>
    </row>
    <row r="81" spans="2:9" ht="20.100000000000001" customHeight="1" x14ac:dyDescent="0.25">
      <c r="B81" s="67" t="s">
        <v>183</v>
      </c>
      <c r="C81" s="67" t="s">
        <v>184</v>
      </c>
      <c r="D81" s="68">
        <f t="shared" si="5"/>
        <v>14100</v>
      </c>
      <c r="E81" s="68">
        <f t="shared" si="5"/>
        <v>10906.91</v>
      </c>
      <c r="F81" s="73">
        <f t="shared" si="4"/>
        <v>77.353971631205681</v>
      </c>
      <c r="H81" s="64"/>
      <c r="I81" s="64"/>
    </row>
    <row r="82" spans="2:9" ht="20.100000000000001" customHeight="1" x14ac:dyDescent="0.25">
      <c r="B82" s="67" t="s">
        <v>223</v>
      </c>
      <c r="C82" s="67" t="s">
        <v>114</v>
      </c>
      <c r="D82" s="68">
        <v>14100</v>
      </c>
      <c r="E82" s="69">
        <v>10906.91</v>
      </c>
      <c r="F82" s="73">
        <f t="shared" si="4"/>
        <v>77.353971631205681</v>
      </c>
      <c r="H82" s="64"/>
      <c r="I82" s="64"/>
    </row>
    <row r="83" spans="2:9" ht="20.100000000000001" customHeight="1" x14ac:dyDescent="0.25">
      <c r="B83" s="67" t="s">
        <v>212</v>
      </c>
      <c r="C83" s="67" t="s">
        <v>6</v>
      </c>
      <c r="D83" s="68">
        <f>D84</f>
        <v>2600</v>
      </c>
      <c r="E83" s="68">
        <f>E84</f>
        <v>1651.86</v>
      </c>
      <c r="F83" s="73">
        <f t="shared" si="4"/>
        <v>63.533076923076912</v>
      </c>
      <c r="H83" s="64"/>
      <c r="I83" s="64"/>
    </row>
    <row r="84" spans="2:9" ht="20.100000000000001" customHeight="1" x14ac:dyDescent="0.25">
      <c r="B84" s="67" t="s">
        <v>213</v>
      </c>
      <c r="C84" s="67" t="s">
        <v>214</v>
      </c>
      <c r="D84" s="68">
        <f>D85+D87+D89</f>
        <v>2600</v>
      </c>
      <c r="E84" s="68">
        <f>E85+E87+E89</f>
        <v>1651.86</v>
      </c>
      <c r="F84" s="73">
        <f t="shared" si="4"/>
        <v>63.533076923076912</v>
      </c>
      <c r="H84" s="64"/>
      <c r="I84" s="64"/>
    </row>
    <row r="85" spans="2:9" ht="20.100000000000001" customHeight="1" x14ac:dyDescent="0.25">
      <c r="B85" s="67" t="s">
        <v>224</v>
      </c>
      <c r="C85" s="67" t="s">
        <v>225</v>
      </c>
      <c r="D85" s="68">
        <f>D86</f>
        <v>0</v>
      </c>
      <c r="E85" s="68">
        <f>E86</f>
        <v>0</v>
      </c>
      <c r="F85" s="73">
        <v>0</v>
      </c>
      <c r="H85" s="64"/>
      <c r="I85" s="64"/>
    </row>
    <row r="86" spans="2:9" ht="20.100000000000001" customHeight="1" x14ac:dyDescent="0.25">
      <c r="B86" s="67" t="s">
        <v>226</v>
      </c>
      <c r="C86" s="67" t="s">
        <v>227</v>
      </c>
      <c r="D86" s="68">
        <v>0</v>
      </c>
      <c r="E86" s="69">
        <v>0</v>
      </c>
      <c r="F86" s="73">
        <v>0</v>
      </c>
      <c r="H86" s="64"/>
      <c r="I86" s="64"/>
    </row>
    <row r="87" spans="2:9" ht="20.100000000000001" customHeight="1" x14ac:dyDescent="0.25">
      <c r="B87" s="67" t="s">
        <v>228</v>
      </c>
      <c r="C87" s="67" t="s">
        <v>229</v>
      </c>
      <c r="D87" s="68">
        <f>D88</f>
        <v>1000</v>
      </c>
      <c r="E87" s="68">
        <f>E88</f>
        <v>0</v>
      </c>
      <c r="F87" s="73">
        <v>0</v>
      </c>
      <c r="H87" s="64"/>
      <c r="I87" s="64"/>
    </row>
    <row r="88" spans="2:9" ht="20.100000000000001" customHeight="1" x14ac:dyDescent="0.25">
      <c r="B88" s="72">
        <v>4227</v>
      </c>
      <c r="C88" s="67" t="s">
        <v>140</v>
      </c>
      <c r="D88" s="68">
        <v>1000</v>
      </c>
      <c r="E88" s="69">
        <v>0</v>
      </c>
      <c r="F88" s="73">
        <v>0</v>
      </c>
      <c r="H88" s="64"/>
      <c r="I88" s="64"/>
    </row>
    <row r="89" spans="2:9" ht="20.100000000000001" customHeight="1" x14ac:dyDescent="0.25">
      <c r="B89" s="67" t="s">
        <v>215</v>
      </c>
      <c r="C89" s="67" t="s">
        <v>216</v>
      </c>
      <c r="D89" s="68">
        <f>D90</f>
        <v>1600</v>
      </c>
      <c r="E89" s="68">
        <f>E90</f>
        <v>1651.86</v>
      </c>
      <c r="F89" s="73">
        <f t="shared" si="4"/>
        <v>103.24124999999999</v>
      </c>
      <c r="H89" s="64"/>
      <c r="I89" s="64"/>
    </row>
    <row r="90" spans="2:9" ht="20.100000000000001" customHeight="1" x14ac:dyDescent="0.25">
      <c r="B90" s="67" t="s">
        <v>217</v>
      </c>
      <c r="C90" s="67" t="s">
        <v>142</v>
      </c>
      <c r="D90" s="68">
        <v>1600</v>
      </c>
      <c r="E90" s="69">
        <v>1651.86</v>
      </c>
      <c r="F90" s="73">
        <f t="shared" si="4"/>
        <v>103.24124999999999</v>
      </c>
      <c r="H90" s="64"/>
      <c r="I90" s="64"/>
    </row>
    <row r="91" spans="2:9" ht="24.95" customHeight="1" x14ac:dyDescent="0.25">
      <c r="B91" s="66" t="s">
        <v>231</v>
      </c>
      <c r="C91" s="66" t="s">
        <v>232</v>
      </c>
      <c r="D91" s="65">
        <f t="shared" ref="D91:E94" si="6">D92</f>
        <v>1200</v>
      </c>
      <c r="E91" s="65">
        <f t="shared" si="6"/>
        <v>989.41</v>
      </c>
      <c r="F91" s="70">
        <f t="shared" si="4"/>
        <v>82.450833333333335</v>
      </c>
      <c r="H91" s="64"/>
      <c r="I91" s="64"/>
    </row>
    <row r="92" spans="2:9" ht="20.100000000000001" customHeight="1" x14ac:dyDescent="0.25">
      <c r="B92" s="67" t="s">
        <v>175</v>
      </c>
      <c r="C92" s="67" t="s">
        <v>4</v>
      </c>
      <c r="D92" s="68">
        <f t="shared" si="6"/>
        <v>1200</v>
      </c>
      <c r="E92" s="68">
        <f t="shared" si="6"/>
        <v>989.41</v>
      </c>
      <c r="F92" s="73">
        <f t="shared" si="4"/>
        <v>82.450833333333335</v>
      </c>
      <c r="H92" s="64"/>
      <c r="I92" s="64"/>
    </row>
    <row r="93" spans="2:9" ht="20.100000000000001" customHeight="1" x14ac:dyDescent="0.25">
      <c r="B93" s="67" t="s">
        <v>176</v>
      </c>
      <c r="C93" s="67" t="s">
        <v>13</v>
      </c>
      <c r="D93" s="68">
        <f t="shared" si="6"/>
        <v>1200</v>
      </c>
      <c r="E93" s="68">
        <f t="shared" si="6"/>
        <v>989.41</v>
      </c>
      <c r="F93" s="73">
        <f t="shared" si="4"/>
        <v>82.450833333333335</v>
      </c>
      <c r="H93" s="64"/>
      <c r="I93" s="64"/>
    </row>
    <row r="94" spans="2:9" ht="20.100000000000001" customHeight="1" x14ac:dyDescent="0.25">
      <c r="B94" s="67" t="s">
        <v>183</v>
      </c>
      <c r="C94" s="67" t="s">
        <v>184</v>
      </c>
      <c r="D94" s="68">
        <f t="shared" si="6"/>
        <v>1200</v>
      </c>
      <c r="E94" s="68">
        <f t="shared" si="6"/>
        <v>989.41</v>
      </c>
      <c r="F94" s="73">
        <f t="shared" si="4"/>
        <v>82.450833333333335</v>
      </c>
      <c r="H94" s="64"/>
      <c r="I94" s="64"/>
    </row>
    <row r="95" spans="2:9" ht="20.100000000000001" customHeight="1" x14ac:dyDescent="0.25">
      <c r="B95" s="67" t="s">
        <v>233</v>
      </c>
      <c r="C95" s="67" t="s">
        <v>119</v>
      </c>
      <c r="D95" s="68">
        <v>1200</v>
      </c>
      <c r="E95" s="69">
        <v>989.41</v>
      </c>
      <c r="F95" s="73">
        <f t="shared" si="4"/>
        <v>82.450833333333335</v>
      </c>
      <c r="H95" s="64"/>
      <c r="I95" s="64"/>
    </row>
    <row r="96" spans="2:9" ht="20.100000000000001" customHeight="1" x14ac:dyDescent="0.25">
      <c r="B96" s="66" t="s">
        <v>234</v>
      </c>
      <c r="C96" s="66" t="s">
        <v>235</v>
      </c>
      <c r="D96" s="65">
        <f t="shared" ref="D96:E99" si="7">D97</f>
        <v>400</v>
      </c>
      <c r="E96" s="65">
        <f t="shared" si="7"/>
        <v>443.21</v>
      </c>
      <c r="F96" s="70">
        <f t="shared" si="4"/>
        <v>110.80250000000001</v>
      </c>
      <c r="H96" s="64"/>
      <c r="I96" s="64"/>
    </row>
    <row r="97" spans="2:9" ht="20.100000000000001" customHeight="1" x14ac:dyDescent="0.25">
      <c r="B97" s="67" t="s">
        <v>175</v>
      </c>
      <c r="C97" s="67" t="s">
        <v>4</v>
      </c>
      <c r="D97" s="68">
        <f t="shared" si="7"/>
        <v>400</v>
      </c>
      <c r="E97" s="68">
        <f t="shared" si="7"/>
        <v>443.21</v>
      </c>
      <c r="F97" s="73">
        <f t="shared" si="4"/>
        <v>110.80250000000001</v>
      </c>
      <c r="H97" s="64"/>
      <c r="I97" s="64"/>
    </row>
    <row r="98" spans="2:9" ht="20.100000000000001" customHeight="1" x14ac:dyDescent="0.25">
      <c r="B98" s="67" t="s">
        <v>236</v>
      </c>
      <c r="C98" s="67" t="s">
        <v>154</v>
      </c>
      <c r="D98" s="68">
        <f t="shared" si="7"/>
        <v>400</v>
      </c>
      <c r="E98" s="68">
        <f t="shared" si="7"/>
        <v>443.21</v>
      </c>
      <c r="F98" s="73">
        <f t="shared" si="4"/>
        <v>110.80250000000001</v>
      </c>
      <c r="H98" s="64"/>
      <c r="I98" s="64"/>
    </row>
    <row r="99" spans="2:9" ht="20.100000000000001" customHeight="1" x14ac:dyDescent="0.25">
      <c r="B99" s="67" t="s">
        <v>237</v>
      </c>
      <c r="C99" s="67" t="s">
        <v>86</v>
      </c>
      <c r="D99" s="68">
        <f t="shared" si="7"/>
        <v>400</v>
      </c>
      <c r="E99" s="68">
        <f t="shared" si="7"/>
        <v>443.21</v>
      </c>
      <c r="F99" s="73">
        <f t="shared" si="4"/>
        <v>110.80250000000001</v>
      </c>
      <c r="H99" s="64"/>
      <c r="I99" s="64"/>
    </row>
    <row r="100" spans="2:9" ht="20.100000000000001" customHeight="1" x14ac:dyDescent="0.25">
      <c r="B100" s="67" t="s">
        <v>238</v>
      </c>
      <c r="C100" s="67" t="s">
        <v>157</v>
      </c>
      <c r="D100" s="68">
        <v>400</v>
      </c>
      <c r="E100" s="69">
        <v>443.21</v>
      </c>
      <c r="F100" s="73">
        <f t="shared" si="4"/>
        <v>110.80250000000001</v>
      </c>
      <c r="H100" s="64"/>
      <c r="I100" s="64"/>
    </row>
    <row r="101" spans="2:9" ht="24.95" customHeight="1" x14ac:dyDescent="0.25">
      <c r="B101" s="66" t="s">
        <v>239</v>
      </c>
      <c r="C101" s="66" t="s">
        <v>240</v>
      </c>
      <c r="D101" s="65">
        <f>D102</f>
        <v>157200</v>
      </c>
      <c r="E101" s="65">
        <f>E102</f>
        <v>155948.79000000004</v>
      </c>
      <c r="F101" s="70">
        <f t="shared" si="4"/>
        <v>99.204064885496194</v>
      </c>
      <c r="H101" s="64"/>
      <c r="I101" s="64"/>
    </row>
    <row r="102" spans="2:9" ht="24.95" customHeight="1" x14ac:dyDescent="0.25">
      <c r="B102" s="66" t="s">
        <v>171</v>
      </c>
      <c r="C102" s="66" t="s">
        <v>172</v>
      </c>
      <c r="D102" s="65">
        <f>D103+D135</f>
        <v>157200</v>
      </c>
      <c r="E102" s="65">
        <f>E103+E135</f>
        <v>155948.79000000004</v>
      </c>
      <c r="F102" s="70">
        <f t="shared" si="4"/>
        <v>99.204064885496194</v>
      </c>
      <c r="H102" s="64"/>
      <c r="I102" s="64"/>
    </row>
    <row r="103" spans="2:9" ht="24.95" customHeight="1" x14ac:dyDescent="0.25">
      <c r="B103" s="66" t="s">
        <v>173</v>
      </c>
      <c r="C103" s="66" t="s">
        <v>174</v>
      </c>
      <c r="D103" s="65">
        <f>D104</f>
        <v>152700</v>
      </c>
      <c r="E103" s="65">
        <f>E104</f>
        <v>144436.29000000004</v>
      </c>
      <c r="F103" s="70">
        <f t="shared" si="4"/>
        <v>94.588271119842844</v>
      </c>
      <c r="H103" s="64"/>
      <c r="I103" s="64"/>
    </row>
    <row r="104" spans="2:9" ht="20.100000000000001" customHeight="1" x14ac:dyDescent="0.25">
      <c r="B104" s="67" t="s">
        <v>175</v>
      </c>
      <c r="C104" s="67" t="s">
        <v>4</v>
      </c>
      <c r="D104" s="68">
        <f>D105+D130</f>
        <v>152700</v>
      </c>
      <c r="E104" s="68">
        <f>E105+E130</f>
        <v>144436.29000000004</v>
      </c>
      <c r="F104" s="73">
        <f t="shared" si="4"/>
        <v>94.588271119842844</v>
      </c>
      <c r="H104" s="64"/>
      <c r="I104" s="64"/>
    </row>
    <row r="105" spans="2:9" ht="20.100000000000001" customHeight="1" x14ac:dyDescent="0.25">
      <c r="B105" s="67" t="s">
        <v>176</v>
      </c>
      <c r="C105" s="67" t="s">
        <v>13</v>
      </c>
      <c r="D105" s="68">
        <f>D106+D110+D115+D124</f>
        <v>151900</v>
      </c>
      <c r="E105" s="68">
        <f>E106+E110+E115+E124</f>
        <v>143811.15000000002</v>
      </c>
      <c r="F105" s="73">
        <f t="shared" si="4"/>
        <v>94.674884792626742</v>
      </c>
      <c r="H105" s="64"/>
      <c r="I105" s="64"/>
    </row>
    <row r="106" spans="2:9" ht="20.100000000000001" customHeight="1" x14ac:dyDescent="0.25">
      <c r="B106" s="67" t="s">
        <v>177</v>
      </c>
      <c r="C106" s="67" t="s">
        <v>28</v>
      </c>
      <c r="D106" s="68">
        <f>D107+D108+D109</f>
        <v>23400</v>
      </c>
      <c r="E106" s="68">
        <f>E107+E108+E109</f>
        <v>27410.120000000003</v>
      </c>
      <c r="F106" s="73">
        <f t="shared" si="4"/>
        <v>117.13726495726497</v>
      </c>
      <c r="H106" s="64"/>
      <c r="I106" s="64"/>
    </row>
    <row r="107" spans="2:9" ht="20.100000000000001" customHeight="1" x14ac:dyDescent="0.25">
      <c r="B107" s="67" t="s">
        <v>220</v>
      </c>
      <c r="C107" s="67" t="s">
        <v>29</v>
      </c>
      <c r="D107" s="68">
        <v>600</v>
      </c>
      <c r="E107" s="69">
        <v>1945.08</v>
      </c>
      <c r="F107" s="73">
        <f t="shared" si="4"/>
        <v>324.18</v>
      </c>
      <c r="H107" s="64"/>
      <c r="I107" s="64"/>
    </row>
    <row r="108" spans="2:9" ht="20.100000000000001" customHeight="1" x14ac:dyDescent="0.25">
      <c r="B108" s="67" t="s">
        <v>178</v>
      </c>
      <c r="C108" s="67" t="s">
        <v>102</v>
      </c>
      <c r="D108" s="68">
        <v>22000</v>
      </c>
      <c r="E108" s="69">
        <v>24890.04</v>
      </c>
      <c r="F108" s="73">
        <f t="shared" si="4"/>
        <v>113.13654545454546</v>
      </c>
      <c r="H108" s="64"/>
      <c r="I108" s="64"/>
    </row>
    <row r="109" spans="2:9" ht="20.100000000000001" customHeight="1" x14ac:dyDescent="0.25">
      <c r="B109" s="67" t="s">
        <v>241</v>
      </c>
      <c r="C109" s="67" t="s">
        <v>103</v>
      </c>
      <c r="D109" s="68">
        <v>800</v>
      </c>
      <c r="E109" s="69">
        <v>575</v>
      </c>
      <c r="F109" s="73">
        <f t="shared" si="4"/>
        <v>71.875</v>
      </c>
      <c r="H109" s="64"/>
      <c r="I109" s="64"/>
    </row>
    <row r="110" spans="2:9" ht="20.100000000000001" customHeight="1" x14ac:dyDescent="0.25">
      <c r="B110" s="67" t="s">
        <v>179</v>
      </c>
      <c r="C110" s="67" t="s">
        <v>180</v>
      </c>
      <c r="D110" s="68">
        <f>D111+D112+D113+D114</f>
        <v>94500</v>
      </c>
      <c r="E110" s="68">
        <f>E111+E112+E113+E114</f>
        <v>70234.3</v>
      </c>
      <c r="F110" s="73">
        <f t="shared" si="4"/>
        <v>74.322010582010591</v>
      </c>
      <c r="H110" s="64"/>
      <c r="I110" s="64"/>
    </row>
    <row r="111" spans="2:9" ht="20.100000000000001" customHeight="1" x14ac:dyDescent="0.25">
      <c r="B111" s="67" t="s">
        <v>181</v>
      </c>
      <c r="C111" s="67" t="s">
        <v>106</v>
      </c>
      <c r="D111" s="68">
        <v>4900</v>
      </c>
      <c r="E111" s="69">
        <v>5330.69</v>
      </c>
      <c r="F111" s="73">
        <f t="shared" si="4"/>
        <v>108.78959183673469</v>
      </c>
      <c r="H111" s="64"/>
      <c r="I111" s="64"/>
    </row>
    <row r="112" spans="2:9" ht="20.100000000000001" customHeight="1" x14ac:dyDescent="0.25">
      <c r="B112" s="67" t="s">
        <v>182</v>
      </c>
      <c r="C112" s="67" t="s">
        <v>108</v>
      </c>
      <c r="D112" s="68">
        <v>86300</v>
      </c>
      <c r="E112" s="69">
        <v>62982.34</v>
      </c>
      <c r="F112" s="73">
        <f t="shared" si="4"/>
        <v>72.980695249130932</v>
      </c>
      <c r="H112" s="64"/>
      <c r="I112" s="64"/>
    </row>
    <row r="113" spans="2:9" ht="20.100000000000001" customHeight="1" x14ac:dyDescent="0.25">
      <c r="B113" s="67" t="s">
        <v>242</v>
      </c>
      <c r="C113" s="67" t="s">
        <v>109</v>
      </c>
      <c r="D113" s="68">
        <v>2500</v>
      </c>
      <c r="E113" s="69">
        <v>1805.32</v>
      </c>
      <c r="F113" s="73">
        <f t="shared" si="4"/>
        <v>72.212800000000001</v>
      </c>
      <c r="H113" s="64"/>
      <c r="I113" s="64"/>
    </row>
    <row r="114" spans="2:9" ht="20.100000000000001" customHeight="1" x14ac:dyDescent="0.25">
      <c r="B114" s="67" t="s">
        <v>243</v>
      </c>
      <c r="C114" s="67" t="s">
        <v>110</v>
      </c>
      <c r="D114" s="68">
        <v>800</v>
      </c>
      <c r="E114" s="69">
        <v>115.95</v>
      </c>
      <c r="F114" s="73">
        <f t="shared" si="4"/>
        <v>14.49375</v>
      </c>
      <c r="H114" s="64"/>
      <c r="I114" s="64"/>
    </row>
    <row r="115" spans="2:9" ht="20.100000000000001" customHeight="1" x14ac:dyDescent="0.25">
      <c r="B115" s="67" t="s">
        <v>183</v>
      </c>
      <c r="C115" s="67" t="s">
        <v>184</v>
      </c>
      <c r="D115" s="68">
        <f>D116+D117+D118+D119+D120+D121+D122+D123</f>
        <v>28900</v>
      </c>
      <c r="E115" s="68">
        <f>E116+E117+E118+E119+E120+E121+E122+E123</f>
        <v>45325.099999999991</v>
      </c>
      <c r="F115" s="73">
        <f t="shared" si="4"/>
        <v>156.83425605536328</v>
      </c>
      <c r="H115" s="64"/>
      <c r="I115" s="64"/>
    </row>
    <row r="116" spans="2:9" ht="20.100000000000001" customHeight="1" x14ac:dyDescent="0.25">
      <c r="B116" s="67" t="s">
        <v>244</v>
      </c>
      <c r="C116" s="67" t="s">
        <v>113</v>
      </c>
      <c r="D116" s="68">
        <v>2200</v>
      </c>
      <c r="E116" s="69">
        <v>1745.92</v>
      </c>
      <c r="F116" s="73">
        <f t="shared" si="4"/>
        <v>79.360000000000014</v>
      </c>
      <c r="H116" s="64"/>
      <c r="I116" s="64"/>
    </row>
    <row r="117" spans="2:9" ht="20.100000000000001" customHeight="1" x14ac:dyDescent="0.25">
      <c r="B117" s="67" t="s">
        <v>223</v>
      </c>
      <c r="C117" s="67" t="s">
        <v>114</v>
      </c>
      <c r="D117" s="68">
        <v>13000</v>
      </c>
      <c r="E117" s="69">
        <v>29921.75</v>
      </c>
      <c r="F117" s="73">
        <f t="shared" si="4"/>
        <v>230.1673076923077</v>
      </c>
      <c r="H117" s="64"/>
      <c r="I117" s="64"/>
    </row>
    <row r="118" spans="2:9" ht="20.100000000000001" customHeight="1" x14ac:dyDescent="0.25">
      <c r="B118" s="67" t="s">
        <v>245</v>
      </c>
      <c r="C118" s="67" t="s">
        <v>115</v>
      </c>
      <c r="D118" s="68">
        <v>400</v>
      </c>
      <c r="E118" s="69">
        <v>395.98</v>
      </c>
      <c r="F118" s="73">
        <f t="shared" si="4"/>
        <v>98.995000000000005</v>
      </c>
      <c r="H118" s="64"/>
      <c r="I118" s="64"/>
    </row>
    <row r="119" spans="2:9" ht="20.100000000000001" customHeight="1" x14ac:dyDescent="0.25">
      <c r="B119" s="67" t="s">
        <v>246</v>
      </c>
      <c r="C119" s="67" t="s">
        <v>116</v>
      </c>
      <c r="D119" s="68">
        <v>6900</v>
      </c>
      <c r="E119" s="69">
        <v>8730.1200000000008</v>
      </c>
      <c r="F119" s="73">
        <f t="shared" si="4"/>
        <v>126.52347826086958</v>
      </c>
      <c r="H119" s="64"/>
      <c r="I119" s="64"/>
    </row>
    <row r="120" spans="2:9" ht="20.100000000000001" customHeight="1" x14ac:dyDescent="0.25">
      <c r="B120" s="67" t="s">
        <v>185</v>
      </c>
      <c r="C120" s="67" t="s">
        <v>118</v>
      </c>
      <c r="D120" s="68">
        <v>2800</v>
      </c>
      <c r="E120" s="69">
        <v>929.07</v>
      </c>
      <c r="F120" s="73">
        <f t="shared" si="4"/>
        <v>33.181071428571428</v>
      </c>
      <c r="H120" s="64"/>
      <c r="I120" s="64"/>
    </row>
    <row r="121" spans="2:9" ht="20.100000000000001" customHeight="1" x14ac:dyDescent="0.25">
      <c r="B121" s="67" t="s">
        <v>233</v>
      </c>
      <c r="C121" s="67" t="s">
        <v>119</v>
      </c>
      <c r="D121" s="68">
        <v>900</v>
      </c>
      <c r="E121" s="69">
        <v>0</v>
      </c>
      <c r="F121" s="73">
        <f t="shared" si="4"/>
        <v>0</v>
      </c>
      <c r="H121" s="64"/>
      <c r="I121" s="64"/>
    </row>
    <row r="122" spans="2:9" ht="20.100000000000001" customHeight="1" x14ac:dyDescent="0.25">
      <c r="B122" s="67" t="s">
        <v>247</v>
      </c>
      <c r="C122" s="67" t="s">
        <v>120</v>
      </c>
      <c r="D122" s="68">
        <v>1200</v>
      </c>
      <c r="E122" s="69">
        <v>19.920000000000002</v>
      </c>
      <c r="F122" s="73">
        <f t="shared" si="4"/>
        <v>1.66</v>
      </c>
      <c r="H122" s="64"/>
      <c r="I122" s="64"/>
    </row>
    <row r="123" spans="2:9" ht="20.100000000000001" customHeight="1" x14ac:dyDescent="0.25">
      <c r="B123" s="67" t="s">
        <v>190</v>
      </c>
      <c r="C123" s="67" t="s">
        <v>121</v>
      </c>
      <c r="D123" s="68">
        <v>1500</v>
      </c>
      <c r="E123" s="69">
        <v>3582.34</v>
      </c>
      <c r="F123" s="73">
        <f t="shared" si="4"/>
        <v>238.82266666666666</v>
      </c>
      <c r="H123" s="64"/>
      <c r="I123" s="64"/>
    </row>
    <row r="124" spans="2:9" ht="20.100000000000001" customHeight="1" x14ac:dyDescent="0.25">
      <c r="B124" s="67" t="s">
        <v>186</v>
      </c>
      <c r="C124" s="67" t="s">
        <v>123</v>
      </c>
      <c r="D124" s="68">
        <f>D125+D126+D127+D128+D129</f>
        <v>5100</v>
      </c>
      <c r="E124" s="68">
        <f>E125+E126+E127+E128+E129</f>
        <v>841.62999999999988</v>
      </c>
      <c r="F124" s="73">
        <f t="shared" si="4"/>
        <v>16.502549019607841</v>
      </c>
      <c r="H124" s="64"/>
      <c r="I124" s="64"/>
    </row>
    <row r="125" spans="2:9" ht="20.100000000000001" customHeight="1" x14ac:dyDescent="0.25">
      <c r="B125" s="67" t="s">
        <v>248</v>
      </c>
      <c r="C125" s="67" t="s">
        <v>249</v>
      </c>
      <c r="D125" s="68">
        <v>3700</v>
      </c>
      <c r="E125" s="69">
        <v>0</v>
      </c>
      <c r="F125" s="73">
        <f t="shared" si="4"/>
        <v>0</v>
      </c>
      <c r="H125" s="64"/>
      <c r="I125" s="64"/>
    </row>
    <row r="126" spans="2:9" ht="20.100000000000001" customHeight="1" x14ac:dyDescent="0.25">
      <c r="B126" s="67" t="s">
        <v>250</v>
      </c>
      <c r="C126" s="67" t="s">
        <v>125</v>
      </c>
      <c r="D126" s="68">
        <v>300</v>
      </c>
      <c r="E126" s="69">
        <v>185.2</v>
      </c>
      <c r="F126" s="73">
        <f t="shared" si="4"/>
        <v>61.733333333333327</v>
      </c>
      <c r="H126" s="64"/>
      <c r="I126" s="64"/>
    </row>
    <row r="127" spans="2:9" ht="20.100000000000001" customHeight="1" x14ac:dyDescent="0.25">
      <c r="B127" s="67" t="s">
        <v>251</v>
      </c>
      <c r="C127" s="67" t="s">
        <v>126</v>
      </c>
      <c r="D127" s="68">
        <v>100</v>
      </c>
      <c r="E127" s="69">
        <v>35</v>
      </c>
      <c r="F127" s="73">
        <f t="shared" si="4"/>
        <v>35</v>
      </c>
      <c r="H127" s="64"/>
      <c r="I127" s="64"/>
    </row>
    <row r="128" spans="2:9" ht="20.100000000000001" customHeight="1" x14ac:dyDescent="0.25">
      <c r="B128" s="67" t="s">
        <v>252</v>
      </c>
      <c r="C128" s="67" t="s">
        <v>127</v>
      </c>
      <c r="D128" s="68">
        <v>0</v>
      </c>
      <c r="E128" s="69">
        <v>0</v>
      </c>
      <c r="F128" s="73">
        <v>0</v>
      </c>
      <c r="H128" s="64"/>
      <c r="I128" s="64"/>
    </row>
    <row r="129" spans="2:9" ht="20.100000000000001" customHeight="1" x14ac:dyDescent="0.25">
      <c r="B129" s="67" t="s">
        <v>191</v>
      </c>
      <c r="C129" s="67" t="s">
        <v>123</v>
      </c>
      <c r="D129" s="68">
        <v>1000</v>
      </c>
      <c r="E129" s="69">
        <v>621.42999999999995</v>
      </c>
      <c r="F129" s="73">
        <f t="shared" si="4"/>
        <v>62.142999999999994</v>
      </c>
      <c r="H129" s="64"/>
      <c r="I129" s="64"/>
    </row>
    <row r="130" spans="2:9" ht="20.100000000000001" customHeight="1" x14ac:dyDescent="0.25">
      <c r="B130" s="67" t="s">
        <v>253</v>
      </c>
      <c r="C130" s="67" t="s">
        <v>131</v>
      </c>
      <c r="D130" s="68">
        <f>D131</f>
        <v>800</v>
      </c>
      <c r="E130" s="68">
        <f>E131</f>
        <v>625.14</v>
      </c>
      <c r="F130" s="73">
        <f t="shared" si="4"/>
        <v>78.142499999999998</v>
      </c>
      <c r="H130" s="64"/>
      <c r="I130" s="64"/>
    </row>
    <row r="131" spans="2:9" ht="20.100000000000001" customHeight="1" x14ac:dyDescent="0.25">
      <c r="B131" s="67" t="s">
        <v>254</v>
      </c>
      <c r="C131" s="67" t="s">
        <v>255</v>
      </c>
      <c r="D131" s="68">
        <f>D132+D133+D134</f>
        <v>800</v>
      </c>
      <c r="E131" s="68">
        <f>E132+E133+E134</f>
        <v>625.14</v>
      </c>
      <c r="F131" s="73">
        <f t="shared" si="4"/>
        <v>78.142499999999998</v>
      </c>
      <c r="H131" s="64"/>
      <c r="I131" s="64"/>
    </row>
    <row r="132" spans="2:9" ht="20.100000000000001" customHeight="1" x14ac:dyDescent="0.25">
      <c r="B132" s="67" t="s">
        <v>256</v>
      </c>
      <c r="C132" s="67" t="s">
        <v>133</v>
      </c>
      <c r="D132" s="68">
        <v>500</v>
      </c>
      <c r="E132" s="68">
        <v>603.65</v>
      </c>
      <c r="F132" s="73">
        <f t="shared" si="4"/>
        <v>120.73</v>
      </c>
      <c r="H132" s="64"/>
      <c r="I132" s="64"/>
    </row>
    <row r="133" spans="2:9" ht="20.100000000000001" customHeight="1" x14ac:dyDescent="0.25">
      <c r="B133" s="67" t="s">
        <v>257</v>
      </c>
      <c r="C133" s="67" t="s">
        <v>258</v>
      </c>
      <c r="D133" s="68">
        <v>200</v>
      </c>
      <c r="E133" s="69">
        <v>21.49</v>
      </c>
      <c r="F133" s="73">
        <f t="shared" ref="F133" si="8">(E133/D133)*100</f>
        <v>10.744999999999999</v>
      </c>
      <c r="H133" s="64"/>
      <c r="I133" s="64"/>
    </row>
    <row r="134" spans="2:9" ht="20.100000000000001" customHeight="1" x14ac:dyDescent="0.25">
      <c r="B134" s="72">
        <v>3434</v>
      </c>
      <c r="C134" s="67" t="s">
        <v>303</v>
      </c>
      <c r="D134" s="68">
        <v>100</v>
      </c>
      <c r="E134" s="69">
        <v>0</v>
      </c>
      <c r="F134" s="73">
        <f t="shared" si="4"/>
        <v>0</v>
      </c>
      <c r="H134" s="64"/>
      <c r="I134" s="64"/>
    </row>
    <row r="135" spans="2:9" ht="24.95" customHeight="1" x14ac:dyDescent="0.25">
      <c r="B135" s="66" t="s">
        <v>221</v>
      </c>
      <c r="C135" s="66" t="s">
        <v>222</v>
      </c>
      <c r="D135" s="65">
        <f>D136</f>
        <v>4500</v>
      </c>
      <c r="E135" s="65">
        <f>E136</f>
        <v>11512.5</v>
      </c>
      <c r="F135" s="70">
        <f t="shared" si="4"/>
        <v>255.83333333333331</v>
      </c>
      <c r="H135" s="64"/>
      <c r="I135" s="64"/>
    </row>
    <row r="136" spans="2:9" ht="20.100000000000001" customHeight="1" x14ac:dyDescent="0.25">
      <c r="B136" s="67" t="s">
        <v>212</v>
      </c>
      <c r="C136" s="67" t="s">
        <v>6</v>
      </c>
      <c r="D136" s="68">
        <f>D137</f>
        <v>4500</v>
      </c>
      <c r="E136" s="68">
        <f>E137</f>
        <v>11512.5</v>
      </c>
      <c r="F136" s="73">
        <f t="shared" si="4"/>
        <v>255.83333333333331</v>
      </c>
      <c r="H136" s="64"/>
      <c r="I136" s="64"/>
    </row>
    <row r="137" spans="2:9" ht="20.100000000000001" customHeight="1" x14ac:dyDescent="0.25">
      <c r="B137" s="67" t="s">
        <v>213</v>
      </c>
      <c r="C137" s="67" t="s">
        <v>214</v>
      </c>
      <c r="D137" s="68">
        <f>D138+D140</f>
        <v>4500</v>
      </c>
      <c r="E137" s="68">
        <f>E138+E140</f>
        <v>11512.5</v>
      </c>
      <c r="F137" s="73">
        <f t="shared" si="4"/>
        <v>255.83333333333331</v>
      </c>
      <c r="H137" s="64"/>
      <c r="I137" s="64"/>
    </row>
    <row r="138" spans="2:9" ht="20.100000000000001" customHeight="1" x14ac:dyDescent="0.25">
      <c r="B138" s="67" t="s">
        <v>224</v>
      </c>
      <c r="C138" s="67" t="s">
        <v>225</v>
      </c>
      <c r="D138" s="68">
        <f>D139</f>
        <v>0</v>
      </c>
      <c r="E138" s="68">
        <f>E139</f>
        <v>0</v>
      </c>
      <c r="F138" s="73">
        <v>0</v>
      </c>
      <c r="H138" s="64"/>
      <c r="I138" s="64"/>
    </row>
    <row r="139" spans="2:9" ht="20.100000000000001" customHeight="1" x14ac:dyDescent="0.25">
      <c r="B139" s="67" t="s">
        <v>226</v>
      </c>
      <c r="C139" s="67" t="s">
        <v>227</v>
      </c>
      <c r="D139" s="68">
        <v>0</v>
      </c>
      <c r="E139" s="69">
        <v>0</v>
      </c>
      <c r="F139" s="73">
        <v>0</v>
      </c>
      <c r="H139" s="64"/>
      <c r="I139" s="64"/>
    </row>
    <row r="140" spans="2:9" ht="20.100000000000001" customHeight="1" x14ac:dyDescent="0.25">
      <c r="B140" s="67" t="s">
        <v>228</v>
      </c>
      <c r="C140" s="67" t="s">
        <v>229</v>
      </c>
      <c r="D140" s="68">
        <f>D141+D142</f>
        <v>4500</v>
      </c>
      <c r="E140" s="68">
        <f>E141+E142</f>
        <v>11512.5</v>
      </c>
      <c r="F140" s="73">
        <f t="shared" ref="F140:F207" si="9">(E140/D140)*100</f>
        <v>255.83333333333331</v>
      </c>
      <c r="H140" s="64"/>
      <c r="I140" s="64"/>
    </row>
    <row r="141" spans="2:9" ht="20.100000000000001" customHeight="1" x14ac:dyDescent="0.25">
      <c r="B141" s="67" t="s">
        <v>230</v>
      </c>
      <c r="C141" s="67" t="s">
        <v>95</v>
      </c>
      <c r="D141" s="68">
        <v>3200</v>
      </c>
      <c r="E141" s="69">
        <v>11512.5</v>
      </c>
      <c r="F141" s="73">
        <f t="shared" ref="F141" si="10">(E141/D141)*100</f>
        <v>359.765625</v>
      </c>
      <c r="H141" s="64"/>
      <c r="I141" s="64"/>
    </row>
    <row r="142" spans="2:9" ht="20.100000000000001" customHeight="1" x14ac:dyDescent="0.25">
      <c r="B142" s="72">
        <v>4227</v>
      </c>
      <c r="C142" s="67" t="s">
        <v>140</v>
      </c>
      <c r="D142" s="68">
        <v>1300</v>
      </c>
      <c r="E142" s="69">
        <v>0</v>
      </c>
      <c r="F142" s="73">
        <f t="shared" si="9"/>
        <v>0</v>
      </c>
      <c r="H142" s="64"/>
      <c r="I142" s="64"/>
    </row>
    <row r="143" spans="2:9" ht="20.100000000000001" customHeight="1" x14ac:dyDescent="0.25">
      <c r="B143" s="66" t="s">
        <v>259</v>
      </c>
      <c r="C143" s="66" t="s">
        <v>260</v>
      </c>
      <c r="D143" s="65">
        <f>D144</f>
        <v>68800</v>
      </c>
      <c r="E143" s="65">
        <f>E144</f>
        <v>62697.58</v>
      </c>
      <c r="F143" s="70">
        <f t="shared" si="9"/>
        <v>91.130203488372103</v>
      </c>
      <c r="H143" s="64"/>
      <c r="I143" s="64"/>
    </row>
    <row r="144" spans="2:9" ht="20.100000000000001" customHeight="1" x14ac:dyDescent="0.25">
      <c r="B144" s="66" t="s">
        <v>261</v>
      </c>
      <c r="C144" s="66" t="s">
        <v>260</v>
      </c>
      <c r="D144" s="65">
        <f>D145</f>
        <v>68800</v>
      </c>
      <c r="E144" s="65">
        <f>E145</f>
        <v>62697.58</v>
      </c>
      <c r="F144" s="70">
        <f t="shared" si="9"/>
        <v>91.130203488372103</v>
      </c>
      <c r="H144" s="64"/>
      <c r="I144" s="64"/>
    </row>
    <row r="145" spans="2:9" ht="24.95" customHeight="1" x14ac:dyDescent="0.25">
      <c r="B145" s="66" t="s">
        <v>171</v>
      </c>
      <c r="C145" s="66" t="s">
        <v>172</v>
      </c>
      <c r="D145" s="65">
        <f>D146+D188</f>
        <v>68800</v>
      </c>
      <c r="E145" s="65">
        <f>E146+E188</f>
        <v>62697.58</v>
      </c>
      <c r="F145" s="70">
        <f t="shared" si="9"/>
        <v>91.130203488372103</v>
      </c>
      <c r="H145" s="64"/>
      <c r="I145" s="64"/>
    </row>
    <row r="146" spans="2:9" ht="20.100000000000001" customHeight="1" x14ac:dyDescent="0.25">
      <c r="B146" s="66" t="s">
        <v>173</v>
      </c>
      <c r="C146" s="66" t="s">
        <v>174</v>
      </c>
      <c r="D146" s="65">
        <f>D147</f>
        <v>60400</v>
      </c>
      <c r="E146" s="65">
        <f>E147</f>
        <v>56329.310000000005</v>
      </c>
      <c r="F146" s="70">
        <f t="shared" si="9"/>
        <v>93.260447019867556</v>
      </c>
      <c r="H146" s="64"/>
      <c r="I146" s="64"/>
    </row>
    <row r="147" spans="2:9" ht="20.100000000000001" customHeight="1" x14ac:dyDescent="0.25">
      <c r="B147" s="67" t="s">
        <v>175</v>
      </c>
      <c r="C147" s="67" t="s">
        <v>4</v>
      </c>
      <c r="D147" s="68">
        <f>D148+D153+D182+D185</f>
        <v>60400</v>
      </c>
      <c r="E147" s="68">
        <f>E148+E153+E182+E185</f>
        <v>56329.310000000005</v>
      </c>
      <c r="F147" s="73">
        <f>(E147/D147)*100</f>
        <v>93.260447019867556</v>
      </c>
      <c r="H147" s="64"/>
      <c r="I147" s="64"/>
    </row>
    <row r="148" spans="2:9" ht="20.100000000000001" customHeight="1" x14ac:dyDescent="0.25">
      <c r="B148" s="67" t="s">
        <v>200</v>
      </c>
      <c r="C148" s="67" t="s">
        <v>5</v>
      </c>
      <c r="D148" s="68">
        <f>D149+D151</f>
        <v>5500</v>
      </c>
      <c r="E148" s="68">
        <f>E149+E151</f>
        <v>4920.6899999999996</v>
      </c>
      <c r="F148" s="73">
        <f t="shared" si="9"/>
        <v>89.467090909090913</v>
      </c>
      <c r="H148" s="64"/>
      <c r="I148" s="64"/>
    </row>
    <row r="149" spans="2:9" ht="20.100000000000001" customHeight="1" x14ac:dyDescent="0.25">
      <c r="B149" s="67" t="s">
        <v>201</v>
      </c>
      <c r="C149" s="67" t="s">
        <v>26</v>
      </c>
      <c r="D149" s="68">
        <f>D150</f>
        <v>4700</v>
      </c>
      <c r="E149" s="68">
        <f>E150</f>
        <v>4223.79</v>
      </c>
      <c r="F149" s="73">
        <f t="shared" si="9"/>
        <v>89.867872340425535</v>
      </c>
      <c r="H149" s="64"/>
      <c r="I149" s="64"/>
    </row>
    <row r="150" spans="2:9" ht="20.100000000000001" customHeight="1" x14ac:dyDescent="0.25">
      <c r="B150" s="67" t="s">
        <v>262</v>
      </c>
      <c r="C150" s="67" t="s">
        <v>96</v>
      </c>
      <c r="D150" s="68">
        <v>4700</v>
      </c>
      <c r="E150" s="69">
        <v>4223.79</v>
      </c>
      <c r="F150" s="73">
        <f t="shared" si="9"/>
        <v>89.867872340425535</v>
      </c>
      <c r="H150" s="64"/>
      <c r="I150" s="64"/>
    </row>
    <row r="151" spans="2:9" ht="20.100000000000001" customHeight="1" x14ac:dyDescent="0.25">
      <c r="B151" s="67" t="s">
        <v>205</v>
      </c>
      <c r="C151" s="67" t="s">
        <v>206</v>
      </c>
      <c r="D151" s="68">
        <f>D152</f>
        <v>800</v>
      </c>
      <c r="E151" s="68">
        <f>E152</f>
        <v>696.9</v>
      </c>
      <c r="F151" s="73">
        <f t="shared" si="9"/>
        <v>87.112499999999997</v>
      </c>
      <c r="H151" s="64"/>
      <c r="I151" s="64"/>
    </row>
    <row r="152" spans="2:9" ht="20.100000000000001" customHeight="1" x14ac:dyDescent="0.25">
      <c r="B152" s="67" t="s">
        <v>207</v>
      </c>
      <c r="C152" s="67" t="s">
        <v>100</v>
      </c>
      <c r="D152" s="68">
        <v>800</v>
      </c>
      <c r="E152" s="69">
        <v>696.9</v>
      </c>
      <c r="F152" s="73">
        <f t="shared" si="9"/>
        <v>87.112499999999997</v>
      </c>
      <c r="H152" s="64"/>
      <c r="I152" s="64"/>
    </row>
    <row r="153" spans="2:9" ht="20.100000000000001" customHeight="1" x14ac:dyDescent="0.25">
      <c r="B153" s="67" t="s">
        <v>176</v>
      </c>
      <c r="C153" s="67" t="s">
        <v>13</v>
      </c>
      <c r="D153" s="68">
        <f>D154+D158+D164+D176+D174</f>
        <v>54800</v>
      </c>
      <c r="E153" s="68">
        <f>E154+E158+E164+E174+E176</f>
        <v>51017.97</v>
      </c>
      <c r="F153" s="73">
        <f t="shared" si="9"/>
        <v>93.098485401459854</v>
      </c>
      <c r="H153" s="64"/>
      <c r="I153" s="64"/>
    </row>
    <row r="154" spans="2:9" ht="20.100000000000001" customHeight="1" x14ac:dyDescent="0.25">
      <c r="B154" s="67" t="s">
        <v>177</v>
      </c>
      <c r="C154" s="67" t="s">
        <v>28</v>
      </c>
      <c r="D154" s="68">
        <f>D155+D156+D157</f>
        <v>10700</v>
      </c>
      <c r="E154" s="68">
        <f>E155+E156+E157</f>
        <v>10640.76</v>
      </c>
      <c r="F154" s="73">
        <f t="shared" si="9"/>
        <v>99.44635514018691</v>
      </c>
      <c r="H154" s="64"/>
      <c r="I154" s="64"/>
    </row>
    <row r="155" spans="2:9" ht="20.100000000000001" customHeight="1" x14ac:dyDescent="0.25">
      <c r="B155" s="67" t="s">
        <v>220</v>
      </c>
      <c r="C155" s="67" t="s">
        <v>29</v>
      </c>
      <c r="D155" s="68">
        <v>10000</v>
      </c>
      <c r="E155" s="69">
        <v>9019.1</v>
      </c>
      <c r="F155" s="73">
        <f t="shared" si="9"/>
        <v>90.191000000000003</v>
      </c>
      <c r="H155" s="64"/>
      <c r="I155" s="64"/>
    </row>
    <row r="156" spans="2:9" ht="20.100000000000001" customHeight="1" x14ac:dyDescent="0.25">
      <c r="B156" s="67" t="s">
        <v>241</v>
      </c>
      <c r="C156" s="67" t="s">
        <v>103</v>
      </c>
      <c r="D156" s="68">
        <v>600</v>
      </c>
      <c r="E156" s="69">
        <v>1621.66</v>
      </c>
      <c r="F156" s="73">
        <f t="shared" si="9"/>
        <v>270.2766666666667</v>
      </c>
      <c r="H156" s="64"/>
      <c r="I156" s="64"/>
    </row>
    <row r="157" spans="2:9" ht="20.100000000000001" customHeight="1" x14ac:dyDescent="0.25">
      <c r="B157" s="67" t="s">
        <v>263</v>
      </c>
      <c r="C157" s="67" t="s">
        <v>104</v>
      </c>
      <c r="D157" s="68">
        <v>100</v>
      </c>
      <c r="E157" s="69">
        <v>0</v>
      </c>
      <c r="F157" s="73">
        <f t="shared" si="9"/>
        <v>0</v>
      </c>
      <c r="H157" s="64"/>
      <c r="I157" s="64"/>
    </row>
    <row r="158" spans="2:9" ht="20.100000000000001" customHeight="1" x14ac:dyDescent="0.25">
      <c r="B158" s="67" t="s">
        <v>179</v>
      </c>
      <c r="C158" s="67" t="s">
        <v>180</v>
      </c>
      <c r="D158" s="68">
        <f>D159+D160+D161+D162+D163</f>
        <v>12500</v>
      </c>
      <c r="E158" s="68">
        <f>E159+E160+E161+E162+E163</f>
        <v>8899.2000000000007</v>
      </c>
      <c r="F158" s="73">
        <f t="shared" si="9"/>
        <v>71.193600000000004</v>
      </c>
      <c r="H158" s="64"/>
      <c r="I158" s="64"/>
    </row>
    <row r="159" spans="2:9" ht="20.100000000000001" customHeight="1" x14ac:dyDescent="0.25">
      <c r="B159" s="67" t="s">
        <v>181</v>
      </c>
      <c r="C159" s="67" t="s">
        <v>106</v>
      </c>
      <c r="D159" s="68">
        <v>9500</v>
      </c>
      <c r="E159" s="69">
        <v>5665.35</v>
      </c>
      <c r="F159" s="73">
        <f t="shared" si="9"/>
        <v>59.635263157894734</v>
      </c>
      <c r="H159" s="64"/>
      <c r="I159" s="64"/>
    </row>
    <row r="160" spans="2:9" ht="20.100000000000001" customHeight="1" x14ac:dyDescent="0.25">
      <c r="B160" s="67" t="s">
        <v>264</v>
      </c>
      <c r="C160" s="67" t="s">
        <v>107</v>
      </c>
      <c r="D160" s="68">
        <v>0</v>
      </c>
      <c r="E160" s="69">
        <v>0</v>
      </c>
      <c r="F160" s="73">
        <v>0</v>
      </c>
      <c r="H160" s="64"/>
      <c r="I160" s="64"/>
    </row>
    <row r="161" spans="2:9" ht="20.100000000000001" customHeight="1" x14ac:dyDescent="0.25">
      <c r="B161" s="67" t="s">
        <v>242</v>
      </c>
      <c r="C161" s="67" t="s">
        <v>109</v>
      </c>
      <c r="D161" s="68">
        <v>1500</v>
      </c>
      <c r="E161" s="69">
        <v>1943.73</v>
      </c>
      <c r="F161" s="73">
        <f t="shared" si="9"/>
        <v>129.58199999999999</v>
      </c>
      <c r="H161" s="64"/>
      <c r="I161" s="64"/>
    </row>
    <row r="162" spans="2:9" ht="20.100000000000001" customHeight="1" x14ac:dyDescent="0.25">
      <c r="B162" s="67" t="s">
        <v>243</v>
      </c>
      <c r="C162" s="67" t="s">
        <v>110</v>
      </c>
      <c r="D162" s="68">
        <v>700</v>
      </c>
      <c r="E162" s="69">
        <v>573.44000000000005</v>
      </c>
      <c r="F162" s="73">
        <f t="shared" si="9"/>
        <v>81.92</v>
      </c>
      <c r="H162" s="64"/>
      <c r="I162" s="64"/>
    </row>
    <row r="163" spans="2:9" ht="20.100000000000001" customHeight="1" x14ac:dyDescent="0.25">
      <c r="B163" s="67" t="s">
        <v>265</v>
      </c>
      <c r="C163" s="67" t="s">
        <v>111</v>
      </c>
      <c r="D163" s="68">
        <v>800</v>
      </c>
      <c r="E163" s="69">
        <v>716.68</v>
      </c>
      <c r="F163" s="73">
        <f t="shared" si="9"/>
        <v>89.584999999999994</v>
      </c>
      <c r="H163" s="64"/>
      <c r="I163" s="64"/>
    </row>
    <row r="164" spans="2:9" ht="20.100000000000001" customHeight="1" x14ac:dyDescent="0.25">
      <c r="B164" s="67" t="s">
        <v>183</v>
      </c>
      <c r="C164" s="67" t="s">
        <v>184</v>
      </c>
      <c r="D164" s="68">
        <f>D165+D166+D167+D168+D169+D170+D171+D172+D173</f>
        <v>22400</v>
      </c>
      <c r="E164" s="68">
        <f>E165+E166+E167+E168+E169+E170+E171+E172+E173</f>
        <v>22227.85</v>
      </c>
      <c r="F164" s="73">
        <f t="shared" si="9"/>
        <v>99.2314732142857</v>
      </c>
      <c r="H164" s="64"/>
      <c r="I164" s="64"/>
    </row>
    <row r="165" spans="2:9" ht="20.100000000000001" customHeight="1" x14ac:dyDescent="0.25">
      <c r="B165" s="67" t="s">
        <v>244</v>
      </c>
      <c r="C165" s="67" t="s">
        <v>113</v>
      </c>
      <c r="D165" s="68">
        <v>800</v>
      </c>
      <c r="E165" s="69">
        <v>954.48</v>
      </c>
      <c r="F165" s="73">
        <f t="shared" si="9"/>
        <v>119.31</v>
      </c>
      <c r="H165" s="64"/>
      <c r="I165" s="64"/>
    </row>
    <row r="166" spans="2:9" ht="20.100000000000001" customHeight="1" x14ac:dyDescent="0.25">
      <c r="B166" s="67" t="s">
        <v>223</v>
      </c>
      <c r="C166" s="67" t="s">
        <v>114</v>
      </c>
      <c r="D166" s="68">
        <v>8000</v>
      </c>
      <c r="E166" s="69">
        <v>4895.59</v>
      </c>
      <c r="F166" s="73">
        <f t="shared" si="9"/>
        <v>61.194875000000003</v>
      </c>
      <c r="H166" s="64"/>
      <c r="I166" s="64"/>
    </row>
    <row r="167" spans="2:9" ht="20.100000000000001" customHeight="1" x14ac:dyDescent="0.25">
      <c r="B167" s="67" t="s">
        <v>245</v>
      </c>
      <c r="C167" s="67" t="s">
        <v>115</v>
      </c>
      <c r="D167" s="68">
        <v>0</v>
      </c>
      <c r="E167" s="69">
        <v>75</v>
      </c>
      <c r="F167" s="73">
        <v>0</v>
      </c>
      <c r="H167" s="64"/>
      <c r="I167" s="64"/>
    </row>
    <row r="168" spans="2:9" ht="20.100000000000001" customHeight="1" x14ac:dyDescent="0.25">
      <c r="B168" s="67" t="s">
        <v>246</v>
      </c>
      <c r="C168" s="67" t="s">
        <v>116</v>
      </c>
      <c r="D168" s="68">
        <v>8000</v>
      </c>
      <c r="E168" s="69">
        <v>10584.71</v>
      </c>
      <c r="F168" s="73">
        <f t="shared" si="9"/>
        <v>132.308875</v>
      </c>
      <c r="H168" s="64"/>
      <c r="I168" s="64"/>
    </row>
    <row r="169" spans="2:9" ht="20.100000000000001" customHeight="1" x14ac:dyDescent="0.25">
      <c r="B169" s="67" t="s">
        <v>266</v>
      </c>
      <c r="C169" s="67" t="s">
        <v>117</v>
      </c>
      <c r="D169" s="68">
        <v>200</v>
      </c>
      <c r="E169" s="69">
        <v>140.4</v>
      </c>
      <c r="F169" s="73">
        <f t="shared" si="9"/>
        <v>70.2</v>
      </c>
      <c r="H169" s="64"/>
      <c r="I169" s="64"/>
    </row>
    <row r="170" spans="2:9" ht="20.100000000000001" customHeight="1" x14ac:dyDescent="0.25">
      <c r="B170" s="67" t="s">
        <v>185</v>
      </c>
      <c r="C170" s="67" t="s">
        <v>118</v>
      </c>
      <c r="D170" s="68">
        <v>0</v>
      </c>
      <c r="E170" s="69">
        <v>0</v>
      </c>
      <c r="F170" s="73">
        <v>0</v>
      </c>
      <c r="H170" s="64"/>
      <c r="I170" s="64"/>
    </row>
    <row r="171" spans="2:9" ht="20.100000000000001" customHeight="1" x14ac:dyDescent="0.25">
      <c r="B171" s="67" t="s">
        <v>233</v>
      </c>
      <c r="C171" s="67" t="s">
        <v>119</v>
      </c>
      <c r="D171" s="68">
        <v>0</v>
      </c>
      <c r="E171" s="69">
        <v>0</v>
      </c>
      <c r="F171" s="73">
        <v>0</v>
      </c>
      <c r="H171" s="64"/>
      <c r="I171" s="64"/>
    </row>
    <row r="172" spans="2:9" ht="20.100000000000001" customHeight="1" x14ac:dyDescent="0.25">
      <c r="B172" s="67" t="s">
        <v>247</v>
      </c>
      <c r="C172" s="67" t="s">
        <v>120</v>
      </c>
      <c r="D172" s="68">
        <v>3700</v>
      </c>
      <c r="E172" s="69">
        <v>3700.28</v>
      </c>
      <c r="F172" s="73">
        <f t="shared" si="9"/>
        <v>100.00756756756756</v>
      </c>
      <c r="H172" s="64"/>
      <c r="I172" s="64"/>
    </row>
    <row r="173" spans="2:9" ht="20.100000000000001" customHeight="1" x14ac:dyDescent="0.25">
      <c r="B173" s="67" t="s">
        <v>190</v>
      </c>
      <c r="C173" s="67" t="s">
        <v>121</v>
      </c>
      <c r="D173" s="68">
        <v>1700</v>
      </c>
      <c r="E173" s="69">
        <v>1877.39</v>
      </c>
      <c r="F173" s="73">
        <f t="shared" si="9"/>
        <v>110.43470588235296</v>
      </c>
      <c r="H173" s="64"/>
      <c r="I173" s="64"/>
    </row>
    <row r="174" spans="2:9" ht="20.100000000000001" customHeight="1" x14ac:dyDescent="0.25">
      <c r="B174" s="67" t="s">
        <v>267</v>
      </c>
      <c r="C174" s="67" t="s">
        <v>122</v>
      </c>
      <c r="D174" s="68">
        <f>D175</f>
        <v>500</v>
      </c>
      <c r="E174" s="68">
        <f>E175</f>
        <v>107.78</v>
      </c>
      <c r="F174" s="73">
        <f t="shared" si="9"/>
        <v>21.556000000000001</v>
      </c>
      <c r="H174" s="64"/>
      <c r="I174" s="64"/>
    </row>
    <row r="175" spans="2:9" ht="20.100000000000001" customHeight="1" x14ac:dyDescent="0.25">
      <c r="B175" s="67" t="s">
        <v>268</v>
      </c>
      <c r="C175" s="67" t="s">
        <v>122</v>
      </c>
      <c r="D175" s="68">
        <v>500</v>
      </c>
      <c r="E175" s="69">
        <v>107.78</v>
      </c>
      <c r="F175" s="73">
        <f t="shared" si="9"/>
        <v>21.556000000000001</v>
      </c>
      <c r="H175" s="64"/>
      <c r="I175" s="64"/>
    </row>
    <row r="176" spans="2:9" ht="20.100000000000001" customHeight="1" x14ac:dyDescent="0.25">
      <c r="B176" s="67" t="s">
        <v>186</v>
      </c>
      <c r="C176" s="67" t="s">
        <v>123</v>
      </c>
      <c r="D176" s="68">
        <f>D177+D178+D179+D180+D181</f>
        <v>8700</v>
      </c>
      <c r="E176" s="68">
        <f>E177+E178+E179+E180+E181</f>
        <v>9142.380000000001</v>
      </c>
      <c r="F176" s="73">
        <f t="shared" si="9"/>
        <v>105.08482758620691</v>
      </c>
      <c r="H176" s="64"/>
      <c r="I176" s="64"/>
    </row>
    <row r="177" spans="2:9" ht="20.100000000000001" customHeight="1" x14ac:dyDescent="0.25">
      <c r="B177" s="67" t="s">
        <v>248</v>
      </c>
      <c r="C177" s="67" t="s">
        <v>249</v>
      </c>
      <c r="D177" s="68">
        <v>0</v>
      </c>
      <c r="E177" s="69">
        <v>0</v>
      </c>
      <c r="F177" s="73">
        <v>0</v>
      </c>
      <c r="H177" s="64"/>
      <c r="I177" s="64"/>
    </row>
    <row r="178" spans="2:9" ht="20.100000000000001" customHeight="1" x14ac:dyDescent="0.25">
      <c r="B178" s="67" t="s">
        <v>250</v>
      </c>
      <c r="C178" s="67" t="s">
        <v>125</v>
      </c>
      <c r="D178" s="68">
        <v>2000</v>
      </c>
      <c r="E178" s="69">
        <v>1839.38</v>
      </c>
      <c r="F178" s="73">
        <f t="shared" si="9"/>
        <v>91.968999999999994</v>
      </c>
      <c r="H178" s="64"/>
      <c r="I178" s="64"/>
    </row>
    <row r="179" spans="2:9" ht="20.100000000000001" customHeight="1" x14ac:dyDescent="0.25">
      <c r="B179" s="67" t="s">
        <v>251</v>
      </c>
      <c r="C179" s="67" t="s">
        <v>126</v>
      </c>
      <c r="D179" s="68">
        <v>0</v>
      </c>
      <c r="E179" s="69">
        <v>0</v>
      </c>
      <c r="F179" s="73">
        <v>0</v>
      </c>
      <c r="H179" s="64"/>
      <c r="I179" s="64"/>
    </row>
    <row r="180" spans="2:9" ht="20.100000000000001" customHeight="1" x14ac:dyDescent="0.25">
      <c r="B180" s="67" t="s">
        <v>252</v>
      </c>
      <c r="C180" s="67" t="s">
        <v>127</v>
      </c>
      <c r="D180" s="68">
        <v>200</v>
      </c>
      <c r="E180" s="69">
        <v>153</v>
      </c>
      <c r="F180" s="73">
        <f t="shared" si="9"/>
        <v>76.5</v>
      </c>
      <c r="H180" s="64"/>
      <c r="I180" s="64"/>
    </row>
    <row r="181" spans="2:9" ht="20.100000000000001" customHeight="1" x14ac:dyDescent="0.25">
      <c r="B181" s="67" t="s">
        <v>191</v>
      </c>
      <c r="C181" s="67" t="s">
        <v>123</v>
      </c>
      <c r="D181" s="68">
        <v>6500</v>
      </c>
      <c r="E181" s="69">
        <v>7150</v>
      </c>
      <c r="F181" s="73">
        <f t="shared" si="9"/>
        <v>110.00000000000001</v>
      </c>
      <c r="H181" s="64"/>
      <c r="I181" s="64"/>
    </row>
    <row r="182" spans="2:9" ht="20.100000000000001" customHeight="1" x14ac:dyDescent="0.25">
      <c r="B182" s="67" t="s">
        <v>253</v>
      </c>
      <c r="C182" s="67" t="s">
        <v>131</v>
      </c>
      <c r="D182" s="68">
        <f>D183</f>
        <v>100</v>
      </c>
      <c r="E182" s="68">
        <f>E183</f>
        <v>390.65</v>
      </c>
      <c r="F182" s="73">
        <f t="shared" si="9"/>
        <v>390.65</v>
      </c>
      <c r="H182" s="64"/>
      <c r="I182" s="64"/>
    </row>
    <row r="183" spans="2:9" ht="20.100000000000001" customHeight="1" x14ac:dyDescent="0.25">
      <c r="B183" s="67" t="s">
        <v>254</v>
      </c>
      <c r="C183" s="67" t="s">
        <v>255</v>
      </c>
      <c r="D183" s="68">
        <f>D184</f>
        <v>100</v>
      </c>
      <c r="E183" s="68">
        <f>E184</f>
        <v>390.65</v>
      </c>
      <c r="F183" s="73">
        <f t="shared" si="9"/>
        <v>390.65</v>
      </c>
      <c r="H183" s="64"/>
      <c r="I183" s="64"/>
    </row>
    <row r="184" spans="2:9" ht="20.100000000000001" customHeight="1" x14ac:dyDescent="0.25">
      <c r="B184" s="67" t="s">
        <v>256</v>
      </c>
      <c r="C184" s="67" t="s">
        <v>133</v>
      </c>
      <c r="D184" s="68">
        <v>100</v>
      </c>
      <c r="E184" s="69">
        <v>390.65</v>
      </c>
      <c r="F184" s="73">
        <f t="shared" si="9"/>
        <v>390.65</v>
      </c>
      <c r="H184" s="64"/>
      <c r="I184" s="64"/>
    </row>
    <row r="185" spans="2:9" ht="20.100000000000001" customHeight="1" x14ac:dyDescent="0.25">
      <c r="B185" s="67" t="s">
        <v>236</v>
      </c>
      <c r="C185" s="67" t="s">
        <v>154</v>
      </c>
      <c r="D185" s="68">
        <f>D186</f>
        <v>0</v>
      </c>
      <c r="E185" s="68">
        <f>E186</f>
        <v>0</v>
      </c>
      <c r="F185" s="73">
        <v>0</v>
      </c>
      <c r="H185" s="64"/>
      <c r="I185" s="64"/>
    </row>
    <row r="186" spans="2:9" ht="20.100000000000001" customHeight="1" x14ac:dyDescent="0.25">
      <c r="B186" s="67" t="s">
        <v>237</v>
      </c>
      <c r="C186" s="67" t="s">
        <v>86</v>
      </c>
      <c r="D186" s="68">
        <f>D187</f>
        <v>0</v>
      </c>
      <c r="E186" s="68">
        <f>E187</f>
        <v>0</v>
      </c>
      <c r="F186" s="73">
        <v>0</v>
      </c>
      <c r="H186" s="64"/>
      <c r="I186" s="64"/>
    </row>
    <row r="187" spans="2:9" ht="20.100000000000001" customHeight="1" x14ac:dyDescent="0.25">
      <c r="B187" s="67" t="s">
        <v>269</v>
      </c>
      <c r="C187" s="67" t="s">
        <v>156</v>
      </c>
      <c r="D187" s="68">
        <v>0</v>
      </c>
      <c r="E187" s="69">
        <v>0</v>
      </c>
      <c r="F187" s="73">
        <v>0</v>
      </c>
      <c r="H187" s="64"/>
      <c r="I187" s="64"/>
    </row>
    <row r="188" spans="2:9" ht="24.95" customHeight="1" x14ac:dyDescent="0.25">
      <c r="B188" s="66" t="s">
        <v>221</v>
      </c>
      <c r="C188" s="66" t="s">
        <v>222</v>
      </c>
      <c r="D188" s="65">
        <f>D189</f>
        <v>8400</v>
      </c>
      <c r="E188" s="65">
        <f>E189</f>
        <v>6368.27</v>
      </c>
      <c r="F188" s="70">
        <f t="shared" si="9"/>
        <v>75.812738095238103</v>
      </c>
      <c r="H188" s="64"/>
      <c r="I188" s="64"/>
    </row>
    <row r="189" spans="2:9" ht="20.100000000000001" customHeight="1" x14ac:dyDescent="0.25">
      <c r="B189" s="67" t="s">
        <v>212</v>
      </c>
      <c r="C189" s="67" t="s">
        <v>6</v>
      </c>
      <c r="D189" s="68">
        <f>D190</f>
        <v>8400</v>
      </c>
      <c r="E189" s="68">
        <f>E190</f>
        <v>6368.27</v>
      </c>
      <c r="F189" s="73">
        <f t="shared" si="9"/>
        <v>75.812738095238103</v>
      </c>
      <c r="H189" s="64"/>
      <c r="I189" s="64"/>
    </row>
    <row r="190" spans="2:9" ht="20.100000000000001" customHeight="1" x14ac:dyDescent="0.25">
      <c r="B190" s="67" t="s">
        <v>213</v>
      </c>
      <c r="C190" s="67" t="s">
        <v>214</v>
      </c>
      <c r="D190" s="68">
        <f>D191+D197</f>
        <v>8400</v>
      </c>
      <c r="E190" s="68">
        <f>E191+E197</f>
        <v>6368.27</v>
      </c>
      <c r="F190" s="73">
        <f t="shared" si="9"/>
        <v>75.812738095238103</v>
      </c>
      <c r="H190" s="64"/>
      <c r="I190" s="64"/>
    </row>
    <row r="191" spans="2:9" ht="20.100000000000001" customHeight="1" x14ac:dyDescent="0.25">
      <c r="B191" s="67" t="s">
        <v>228</v>
      </c>
      <c r="C191" s="67" t="s">
        <v>229</v>
      </c>
      <c r="D191" s="68">
        <f>D192+D193+D194+D195+D196</f>
        <v>7700</v>
      </c>
      <c r="E191" s="68">
        <f>E192+E193+E194+E195+E196</f>
        <v>6059.3200000000006</v>
      </c>
      <c r="F191" s="73">
        <f t="shared" si="9"/>
        <v>78.692467532467532</v>
      </c>
      <c r="H191" s="64"/>
      <c r="I191" s="64"/>
    </row>
    <row r="192" spans="2:9" ht="20.100000000000001" customHeight="1" x14ac:dyDescent="0.25">
      <c r="B192" s="67" t="s">
        <v>230</v>
      </c>
      <c r="C192" s="67" t="s">
        <v>95</v>
      </c>
      <c r="D192" s="68">
        <v>4000</v>
      </c>
      <c r="E192" s="69">
        <v>3012.19</v>
      </c>
      <c r="F192" s="73">
        <f t="shared" si="9"/>
        <v>75.304749999999999</v>
      </c>
      <c r="H192" s="64"/>
      <c r="I192" s="64"/>
    </row>
    <row r="193" spans="2:9" ht="20.100000000000001" customHeight="1" x14ac:dyDescent="0.25">
      <c r="B193" s="72">
        <v>4222</v>
      </c>
      <c r="C193" s="67" t="s">
        <v>301</v>
      </c>
      <c r="D193" s="68">
        <v>1400</v>
      </c>
      <c r="E193" s="69">
        <v>1335</v>
      </c>
      <c r="F193" s="73">
        <f t="shared" si="9"/>
        <v>95.357142857142861</v>
      </c>
      <c r="H193" s="64"/>
      <c r="I193" s="64"/>
    </row>
    <row r="194" spans="2:9" ht="20.100000000000001" customHeight="1" x14ac:dyDescent="0.25">
      <c r="B194" s="72">
        <v>4223</v>
      </c>
      <c r="C194" s="67" t="s">
        <v>304</v>
      </c>
      <c r="D194" s="68">
        <v>1400</v>
      </c>
      <c r="E194" s="69">
        <v>1369.6</v>
      </c>
      <c r="F194" s="73">
        <f t="shared" si="9"/>
        <v>97.828571428571422</v>
      </c>
      <c r="H194" s="64"/>
      <c r="I194" s="64"/>
    </row>
    <row r="195" spans="2:9" ht="20.100000000000001" customHeight="1" x14ac:dyDescent="0.25">
      <c r="B195" s="72">
        <v>4226</v>
      </c>
      <c r="C195" s="67" t="s">
        <v>305</v>
      </c>
      <c r="D195" s="68">
        <v>400</v>
      </c>
      <c r="E195" s="69">
        <v>0</v>
      </c>
      <c r="F195" s="73">
        <f t="shared" si="9"/>
        <v>0</v>
      </c>
      <c r="H195" s="64"/>
      <c r="I195" s="64"/>
    </row>
    <row r="196" spans="2:9" ht="20.100000000000001" customHeight="1" x14ac:dyDescent="0.25">
      <c r="B196" s="72">
        <v>4227</v>
      </c>
      <c r="C196" s="67" t="s">
        <v>140</v>
      </c>
      <c r="D196" s="68">
        <v>500</v>
      </c>
      <c r="E196" s="69">
        <v>342.53</v>
      </c>
      <c r="F196" s="73">
        <f t="shared" si="9"/>
        <v>68.505999999999986</v>
      </c>
      <c r="H196" s="64"/>
      <c r="I196" s="64"/>
    </row>
    <row r="197" spans="2:9" ht="20.100000000000001" customHeight="1" x14ac:dyDescent="0.25">
      <c r="B197" s="67" t="s">
        <v>215</v>
      </c>
      <c r="C197" s="67" t="s">
        <v>216</v>
      </c>
      <c r="D197" s="68">
        <f>D198</f>
        <v>700</v>
      </c>
      <c r="E197" s="68">
        <f>E198</f>
        <v>308.95</v>
      </c>
      <c r="F197" s="73">
        <f t="shared" si="9"/>
        <v>44.135714285714286</v>
      </c>
      <c r="H197" s="64"/>
      <c r="I197" s="64"/>
    </row>
    <row r="198" spans="2:9" ht="20.100000000000001" customHeight="1" x14ac:dyDescent="0.25">
      <c r="B198" s="67" t="s">
        <v>217</v>
      </c>
      <c r="C198" s="67" t="s">
        <v>142</v>
      </c>
      <c r="D198" s="68">
        <v>700</v>
      </c>
      <c r="E198" s="69">
        <v>308.95</v>
      </c>
      <c r="F198" s="73">
        <f t="shared" si="9"/>
        <v>44.135714285714286</v>
      </c>
      <c r="H198" s="64"/>
      <c r="I198" s="64"/>
    </row>
    <row r="199" spans="2:9" ht="20.100000000000001" customHeight="1" x14ac:dyDescent="0.25">
      <c r="B199" s="66" t="s">
        <v>270</v>
      </c>
      <c r="C199" s="66" t="s">
        <v>271</v>
      </c>
      <c r="D199" s="65">
        <f t="shared" ref="D199:E203" si="11">D200</f>
        <v>1000</v>
      </c>
      <c r="E199" s="65">
        <f t="shared" si="11"/>
        <v>69.98</v>
      </c>
      <c r="F199" s="70">
        <f t="shared" si="9"/>
        <v>6.9980000000000002</v>
      </c>
      <c r="H199" s="64"/>
      <c r="I199" s="64"/>
    </row>
    <row r="200" spans="2:9" ht="20.100000000000001" customHeight="1" x14ac:dyDescent="0.25">
      <c r="B200" s="66" t="s">
        <v>272</v>
      </c>
      <c r="C200" s="66" t="s">
        <v>273</v>
      </c>
      <c r="D200" s="65">
        <f t="shared" si="11"/>
        <v>1000</v>
      </c>
      <c r="E200" s="65">
        <f t="shared" si="11"/>
        <v>69.98</v>
      </c>
      <c r="F200" s="70">
        <f t="shared" si="9"/>
        <v>6.9980000000000002</v>
      </c>
      <c r="H200" s="64"/>
      <c r="I200" s="64"/>
    </row>
    <row r="201" spans="2:9" ht="24.95" customHeight="1" x14ac:dyDescent="0.25">
      <c r="B201" s="66" t="s">
        <v>171</v>
      </c>
      <c r="C201" s="66" t="s">
        <v>172</v>
      </c>
      <c r="D201" s="65">
        <f t="shared" si="11"/>
        <v>1000</v>
      </c>
      <c r="E201" s="65">
        <f t="shared" si="11"/>
        <v>69.98</v>
      </c>
      <c r="F201" s="70">
        <f t="shared" si="9"/>
        <v>6.9980000000000002</v>
      </c>
      <c r="H201" s="64"/>
      <c r="I201" s="64"/>
    </row>
    <row r="202" spans="2:9" ht="20.100000000000001" customHeight="1" x14ac:dyDescent="0.25">
      <c r="B202" s="66" t="s">
        <v>173</v>
      </c>
      <c r="C202" s="66" t="s">
        <v>174</v>
      </c>
      <c r="D202" s="65">
        <f t="shared" si="11"/>
        <v>1000</v>
      </c>
      <c r="E202" s="65">
        <f t="shared" si="11"/>
        <v>69.98</v>
      </c>
      <c r="F202" s="70">
        <f t="shared" si="9"/>
        <v>6.9980000000000002</v>
      </c>
      <c r="H202" s="64"/>
      <c r="I202" s="64"/>
    </row>
    <row r="203" spans="2:9" ht="20.100000000000001" customHeight="1" x14ac:dyDescent="0.25">
      <c r="B203" s="67" t="s">
        <v>175</v>
      </c>
      <c r="C203" s="67" t="s">
        <v>4</v>
      </c>
      <c r="D203" s="68">
        <f t="shared" si="11"/>
        <v>1000</v>
      </c>
      <c r="E203" s="68">
        <f t="shared" si="11"/>
        <v>69.98</v>
      </c>
      <c r="F203" s="73">
        <f t="shared" si="9"/>
        <v>6.9980000000000002</v>
      </c>
      <c r="H203" s="64"/>
      <c r="I203" s="64"/>
    </row>
    <row r="204" spans="2:9" ht="20.100000000000001" customHeight="1" x14ac:dyDescent="0.25">
      <c r="B204" s="67" t="s">
        <v>176</v>
      </c>
      <c r="C204" s="67" t="s">
        <v>13</v>
      </c>
      <c r="D204" s="68">
        <f>D205+D207+D209+D211</f>
        <v>1000</v>
      </c>
      <c r="E204" s="68">
        <f>E205+E207+E209+E211</f>
        <v>69.98</v>
      </c>
      <c r="F204" s="73">
        <f t="shared" si="9"/>
        <v>6.9980000000000002</v>
      </c>
      <c r="H204" s="64"/>
      <c r="I204" s="64"/>
    </row>
    <row r="205" spans="2:9" ht="20.100000000000001" customHeight="1" x14ac:dyDescent="0.25">
      <c r="B205" s="67" t="s">
        <v>177</v>
      </c>
      <c r="C205" s="67" t="s">
        <v>28</v>
      </c>
      <c r="D205" s="68">
        <f>D206</f>
        <v>600</v>
      </c>
      <c r="E205" s="68">
        <f>E206</f>
        <v>69.98</v>
      </c>
      <c r="F205" s="73">
        <f t="shared" si="9"/>
        <v>11.663333333333334</v>
      </c>
      <c r="H205" s="64"/>
      <c r="I205" s="64"/>
    </row>
    <row r="206" spans="2:9" ht="20.100000000000001" customHeight="1" x14ac:dyDescent="0.25">
      <c r="B206" s="67" t="s">
        <v>220</v>
      </c>
      <c r="C206" s="67" t="s">
        <v>29</v>
      </c>
      <c r="D206" s="68">
        <v>600</v>
      </c>
      <c r="E206" s="69">
        <v>69.98</v>
      </c>
      <c r="F206" s="73">
        <f t="shared" si="9"/>
        <v>11.663333333333334</v>
      </c>
      <c r="H206" s="64"/>
      <c r="I206" s="64"/>
    </row>
    <row r="207" spans="2:9" ht="20.100000000000001" customHeight="1" x14ac:dyDescent="0.25">
      <c r="B207" s="67" t="s">
        <v>183</v>
      </c>
      <c r="C207" s="67" t="s">
        <v>184</v>
      </c>
      <c r="D207" s="68">
        <f>D208</f>
        <v>100</v>
      </c>
      <c r="E207" s="68">
        <f>E208</f>
        <v>0</v>
      </c>
      <c r="F207" s="73">
        <f t="shared" si="9"/>
        <v>0</v>
      </c>
      <c r="H207" s="64"/>
      <c r="I207" s="64"/>
    </row>
    <row r="208" spans="2:9" ht="20.100000000000001" customHeight="1" x14ac:dyDescent="0.25">
      <c r="B208" s="72">
        <v>3239</v>
      </c>
      <c r="C208" s="67" t="s">
        <v>121</v>
      </c>
      <c r="D208" s="68">
        <v>100</v>
      </c>
      <c r="E208" s="69">
        <v>0</v>
      </c>
      <c r="F208" s="73">
        <f t="shared" ref="F208:F212" si="12">(E208/D208)*100</f>
        <v>0</v>
      </c>
      <c r="H208" s="64"/>
      <c r="I208" s="64"/>
    </row>
    <row r="209" spans="2:9" ht="20.100000000000001" customHeight="1" x14ac:dyDescent="0.25">
      <c r="B209" s="67" t="s">
        <v>267</v>
      </c>
      <c r="C209" s="67" t="s">
        <v>122</v>
      </c>
      <c r="D209" s="68">
        <f>D210</f>
        <v>0</v>
      </c>
      <c r="E209" s="68">
        <f>E210</f>
        <v>0</v>
      </c>
      <c r="F209" s="73">
        <v>0</v>
      </c>
      <c r="H209" s="64"/>
      <c r="I209" s="64"/>
    </row>
    <row r="210" spans="2:9" ht="20.100000000000001" customHeight="1" x14ac:dyDescent="0.25">
      <c r="B210" s="67" t="s">
        <v>268</v>
      </c>
      <c r="C210" s="67" t="s">
        <v>122</v>
      </c>
      <c r="D210" s="68">
        <v>0</v>
      </c>
      <c r="E210" s="69">
        <v>0</v>
      </c>
      <c r="F210" s="73">
        <v>0</v>
      </c>
      <c r="H210" s="64"/>
      <c r="I210" s="64"/>
    </row>
    <row r="211" spans="2:9" ht="20.100000000000001" customHeight="1" x14ac:dyDescent="0.25">
      <c r="B211" s="67" t="s">
        <v>186</v>
      </c>
      <c r="C211" s="67" t="s">
        <v>123</v>
      </c>
      <c r="D211" s="68">
        <f>D212</f>
        <v>300</v>
      </c>
      <c r="E211" s="68">
        <f>E212</f>
        <v>0</v>
      </c>
      <c r="F211" s="73">
        <f t="shared" si="12"/>
        <v>0</v>
      </c>
      <c r="H211" s="64"/>
      <c r="I211" s="64"/>
    </row>
    <row r="212" spans="2:9" ht="20.100000000000001" customHeight="1" x14ac:dyDescent="0.25">
      <c r="B212" s="67" t="s">
        <v>191</v>
      </c>
      <c r="C212" s="67" t="s">
        <v>123</v>
      </c>
      <c r="D212" s="68">
        <v>300</v>
      </c>
      <c r="E212" s="69">
        <v>0</v>
      </c>
      <c r="F212" s="73">
        <f t="shared" si="12"/>
        <v>0</v>
      </c>
      <c r="H212" s="64"/>
      <c r="I212" s="64"/>
    </row>
    <row r="213" spans="2:9" ht="20.100000000000001" customHeight="1" x14ac:dyDescent="0.25">
      <c r="B213" s="66" t="s">
        <v>274</v>
      </c>
      <c r="C213" s="66" t="s">
        <v>275</v>
      </c>
      <c r="D213" s="65">
        <f>D214+D265</f>
        <v>1696150</v>
      </c>
      <c r="E213" s="65">
        <f>E214+E265</f>
        <v>1579669.1599999997</v>
      </c>
      <c r="F213" s="70">
        <f t="shared" ref="F213:F271" si="13">(E213/D213)*100</f>
        <v>93.132633316628826</v>
      </c>
      <c r="H213" s="64"/>
      <c r="I213" s="64"/>
    </row>
    <row r="214" spans="2:9" ht="20.100000000000001" customHeight="1" x14ac:dyDescent="0.25">
      <c r="B214" s="66" t="s">
        <v>276</v>
      </c>
      <c r="C214" s="66" t="s">
        <v>277</v>
      </c>
      <c r="D214" s="65">
        <f>D215</f>
        <v>1681950</v>
      </c>
      <c r="E214" s="65">
        <f>E215</f>
        <v>1572296.0299999998</v>
      </c>
      <c r="F214" s="70">
        <f t="shared" si="13"/>
        <v>93.480545200511301</v>
      </c>
      <c r="H214" s="64"/>
      <c r="I214" s="64"/>
    </row>
    <row r="215" spans="2:9" ht="24.95" customHeight="1" x14ac:dyDescent="0.25">
      <c r="B215" s="66" t="s">
        <v>171</v>
      </c>
      <c r="C215" s="66" t="s">
        <v>172</v>
      </c>
      <c r="D215" s="65">
        <f>D216+D253+D260</f>
        <v>1681950</v>
      </c>
      <c r="E215" s="65">
        <f>E216+E253+E260</f>
        <v>1572296.0299999998</v>
      </c>
      <c r="F215" s="70">
        <f t="shared" si="13"/>
        <v>93.480545200511301</v>
      </c>
      <c r="H215" s="64"/>
      <c r="I215" s="64"/>
    </row>
    <row r="216" spans="2:9" ht="20.100000000000001" customHeight="1" x14ac:dyDescent="0.25">
      <c r="B216" s="66" t="s">
        <v>173</v>
      </c>
      <c r="C216" s="66" t="s">
        <v>174</v>
      </c>
      <c r="D216" s="65">
        <f>D217</f>
        <v>1679350</v>
      </c>
      <c r="E216" s="65">
        <f>E217</f>
        <v>1569706.68</v>
      </c>
      <c r="F216" s="70">
        <f t="shared" si="13"/>
        <v>93.47108583678208</v>
      </c>
      <c r="H216" s="64"/>
      <c r="I216" s="64"/>
    </row>
    <row r="217" spans="2:9" ht="20.100000000000001" customHeight="1" x14ac:dyDescent="0.25">
      <c r="B217" s="67" t="s">
        <v>175</v>
      </c>
      <c r="C217" s="67" t="s">
        <v>4</v>
      </c>
      <c r="D217" s="68">
        <f>D218+D227+D247+D250</f>
        <v>1679350</v>
      </c>
      <c r="E217" s="68">
        <f>E218+E227+E247+E250</f>
        <v>1569706.68</v>
      </c>
      <c r="F217" s="73">
        <f t="shared" si="13"/>
        <v>93.47108583678208</v>
      </c>
      <c r="H217" s="64"/>
      <c r="I217" s="64"/>
    </row>
    <row r="218" spans="2:9" ht="20.100000000000001" customHeight="1" x14ac:dyDescent="0.25">
      <c r="B218" s="67" t="s">
        <v>200</v>
      </c>
      <c r="C218" s="67" t="s">
        <v>5</v>
      </c>
      <c r="D218" s="68">
        <f>D219+D222+D224</f>
        <v>1665500</v>
      </c>
      <c r="E218" s="68">
        <f>E219+E222+E224</f>
        <v>1559113.8</v>
      </c>
      <c r="F218" s="73">
        <f t="shared" si="13"/>
        <v>93.612356649654757</v>
      </c>
      <c r="H218" s="64"/>
      <c r="I218" s="64"/>
    </row>
    <row r="219" spans="2:9" ht="20.100000000000001" customHeight="1" x14ac:dyDescent="0.25">
      <c r="B219" s="67" t="s">
        <v>201</v>
      </c>
      <c r="C219" s="67" t="s">
        <v>26</v>
      </c>
      <c r="D219" s="68">
        <f>D220+D221</f>
        <v>1355400</v>
      </c>
      <c r="E219" s="68">
        <f>E220+E221</f>
        <v>1292574.5900000001</v>
      </c>
      <c r="F219" s="73">
        <f t="shared" si="13"/>
        <v>95.364806699129417</v>
      </c>
      <c r="H219" s="64"/>
      <c r="I219" s="64"/>
    </row>
    <row r="220" spans="2:9" ht="20.100000000000001" customHeight="1" x14ac:dyDescent="0.25">
      <c r="B220" s="67" t="s">
        <v>202</v>
      </c>
      <c r="C220" s="67" t="s">
        <v>27</v>
      </c>
      <c r="D220" s="68">
        <v>1355000</v>
      </c>
      <c r="E220" s="69">
        <v>1292574.5900000001</v>
      </c>
      <c r="F220" s="73">
        <f t="shared" si="13"/>
        <v>95.392958671586726</v>
      </c>
      <c r="H220" s="64"/>
      <c r="I220" s="64"/>
    </row>
    <row r="221" spans="2:9" ht="20.100000000000001" customHeight="1" x14ac:dyDescent="0.25">
      <c r="B221" s="67" t="s">
        <v>278</v>
      </c>
      <c r="C221" s="67" t="s">
        <v>97</v>
      </c>
      <c r="D221" s="68">
        <v>400</v>
      </c>
      <c r="E221" s="69">
        <v>0</v>
      </c>
      <c r="F221" s="73">
        <f t="shared" si="13"/>
        <v>0</v>
      </c>
      <c r="H221" s="64"/>
      <c r="I221" s="64"/>
    </row>
    <row r="222" spans="2:9" ht="20.100000000000001" customHeight="1" x14ac:dyDescent="0.25">
      <c r="B222" s="67" t="s">
        <v>203</v>
      </c>
      <c r="C222" s="67" t="s">
        <v>98</v>
      </c>
      <c r="D222" s="68">
        <f>D223</f>
        <v>85000</v>
      </c>
      <c r="E222" s="68">
        <f>E223</f>
        <v>66573.279999999999</v>
      </c>
      <c r="F222" s="73">
        <f t="shared" si="13"/>
        <v>78.321505882352938</v>
      </c>
      <c r="H222" s="64"/>
      <c r="I222" s="64"/>
    </row>
    <row r="223" spans="2:9" ht="20.100000000000001" customHeight="1" x14ac:dyDescent="0.25">
      <c r="B223" s="67" t="s">
        <v>204</v>
      </c>
      <c r="C223" s="67" t="s">
        <v>98</v>
      </c>
      <c r="D223" s="68">
        <v>85000</v>
      </c>
      <c r="E223" s="69">
        <v>66573.279999999999</v>
      </c>
      <c r="F223" s="73">
        <f t="shared" si="13"/>
        <v>78.321505882352938</v>
      </c>
      <c r="H223" s="64"/>
      <c r="I223" s="64"/>
    </row>
    <row r="224" spans="2:9" ht="20.100000000000001" customHeight="1" x14ac:dyDescent="0.25">
      <c r="B224" s="67" t="s">
        <v>205</v>
      </c>
      <c r="C224" s="67" t="s">
        <v>206</v>
      </c>
      <c r="D224" s="68">
        <f>D225+D226</f>
        <v>225100</v>
      </c>
      <c r="E224" s="68">
        <f>E225+E226</f>
        <v>199965.93000000002</v>
      </c>
      <c r="F224" s="73">
        <f t="shared" si="13"/>
        <v>88.834264771212801</v>
      </c>
      <c r="H224" s="64"/>
      <c r="I224" s="64"/>
    </row>
    <row r="225" spans="2:9" ht="20.100000000000001" customHeight="1" x14ac:dyDescent="0.25">
      <c r="B225" s="67" t="s">
        <v>207</v>
      </c>
      <c r="C225" s="67" t="s">
        <v>100</v>
      </c>
      <c r="D225" s="68">
        <v>225000</v>
      </c>
      <c r="E225" s="69">
        <v>199952.54</v>
      </c>
      <c r="F225" s="73">
        <f t="shared" si="13"/>
        <v>88.86779555555556</v>
      </c>
      <c r="H225" s="64"/>
      <c r="I225" s="64"/>
    </row>
    <row r="226" spans="2:9" ht="20.100000000000001" customHeight="1" x14ac:dyDescent="0.25">
      <c r="B226" s="67" t="s">
        <v>279</v>
      </c>
      <c r="C226" s="67" t="s">
        <v>101</v>
      </c>
      <c r="D226" s="68">
        <v>100</v>
      </c>
      <c r="E226" s="69">
        <v>13.39</v>
      </c>
      <c r="F226" s="73">
        <f t="shared" si="13"/>
        <v>13.390000000000002</v>
      </c>
      <c r="H226" s="64"/>
      <c r="I226" s="64"/>
    </row>
    <row r="227" spans="2:9" ht="20.100000000000001" customHeight="1" x14ac:dyDescent="0.25">
      <c r="B227" s="67" t="s">
        <v>176</v>
      </c>
      <c r="C227" s="67" t="s">
        <v>13</v>
      </c>
      <c r="D227" s="68">
        <f>D228+D232+D236+D242</f>
        <v>12850</v>
      </c>
      <c r="E227" s="68">
        <f>E228+E232+E236+E242</f>
        <v>10177.16</v>
      </c>
      <c r="F227" s="73">
        <f t="shared" si="13"/>
        <v>79.199688715953314</v>
      </c>
      <c r="H227" s="64"/>
      <c r="I227" s="64"/>
    </row>
    <row r="228" spans="2:9" ht="20.100000000000001" customHeight="1" x14ac:dyDescent="0.25">
      <c r="B228" s="67" t="s">
        <v>177</v>
      </c>
      <c r="C228" s="67" t="s">
        <v>28</v>
      </c>
      <c r="D228" s="68">
        <f>D229+D230+D231</f>
        <v>1350</v>
      </c>
      <c r="E228" s="68">
        <f>E229+E230+E231</f>
        <v>1337</v>
      </c>
      <c r="F228" s="73">
        <f t="shared" si="13"/>
        <v>99.037037037037038</v>
      </c>
      <c r="H228" s="64"/>
      <c r="I228" s="64"/>
    </row>
    <row r="229" spans="2:9" ht="20.100000000000001" customHeight="1" x14ac:dyDescent="0.25">
      <c r="B229" s="67" t="s">
        <v>220</v>
      </c>
      <c r="C229" s="67" t="s">
        <v>29</v>
      </c>
      <c r="D229" s="68">
        <v>100</v>
      </c>
      <c r="E229" s="69">
        <v>0</v>
      </c>
      <c r="F229" s="73">
        <f t="shared" si="13"/>
        <v>0</v>
      </c>
      <c r="H229" s="64"/>
      <c r="I229" s="64"/>
    </row>
    <row r="230" spans="2:9" ht="20.100000000000001" customHeight="1" x14ac:dyDescent="0.25">
      <c r="B230" s="67" t="s">
        <v>241</v>
      </c>
      <c r="C230" s="67" t="s">
        <v>103</v>
      </c>
      <c r="D230" s="68">
        <v>1250</v>
      </c>
      <c r="E230" s="69">
        <v>1289</v>
      </c>
      <c r="F230" s="73">
        <f t="shared" si="13"/>
        <v>103.11999999999999</v>
      </c>
      <c r="H230" s="64"/>
      <c r="I230" s="64"/>
    </row>
    <row r="231" spans="2:9" ht="20.100000000000001" customHeight="1" x14ac:dyDescent="0.25">
      <c r="B231" s="72">
        <v>3214</v>
      </c>
      <c r="C231" s="67" t="s">
        <v>104</v>
      </c>
      <c r="D231" s="68">
        <v>0</v>
      </c>
      <c r="E231" s="69">
        <v>48</v>
      </c>
      <c r="F231" s="73">
        <v>0</v>
      </c>
      <c r="H231" s="64"/>
      <c r="I231" s="64"/>
    </row>
    <row r="232" spans="2:9" ht="20.100000000000001" customHeight="1" x14ac:dyDescent="0.25">
      <c r="B232" s="67" t="s">
        <v>179</v>
      </c>
      <c r="C232" s="67" t="s">
        <v>180</v>
      </c>
      <c r="D232" s="68">
        <f>D233+D234+D235</f>
        <v>3800</v>
      </c>
      <c r="E232" s="68">
        <f>E233+E234+E235</f>
        <v>3956.6200000000003</v>
      </c>
      <c r="F232" s="73">
        <f>(E232/D232)*100</f>
        <v>104.12157894736842</v>
      </c>
      <c r="H232" s="64"/>
      <c r="I232" s="64"/>
    </row>
    <row r="233" spans="2:9" ht="20.100000000000001" customHeight="1" x14ac:dyDescent="0.25">
      <c r="B233" s="67" t="s">
        <v>181</v>
      </c>
      <c r="C233" s="67" t="s">
        <v>106</v>
      </c>
      <c r="D233" s="68">
        <v>3600</v>
      </c>
      <c r="E233" s="69">
        <v>3784.03</v>
      </c>
      <c r="F233" s="73">
        <f t="shared" si="13"/>
        <v>105.11194444444445</v>
      </c>
      <c r="H233" s="64"/>
      <c r="I233" s="64"/>
    </row>
    <row r="234" spans="2:9" ht="20.100000000000001" customHeight="1" x14ac:dyDescent="0.25">
      <c r="B234" s="67" t="s">
        <v>242</v>
      </c>
      <c r="C234" s="67" t="s">
        <v>109</v>
      </c>
      <c r="D234" s="68">
        <v>0</v>
      </c>
      <c r="E234" s="69">
        <v>0</v>
      </c>
      <c r="F234" s="73">
        <v>0</v>
      </c>
      <c r="H234" s="64"/>
      <c r="I234" s="64"/>
    </row>
    <row r="235" spans="2:9" ht="20.100000000000001" customHeight="1" x14ac:dyDescent="0.25">
      <c r="B235" s="67" t="s">
        <v>243</v>
      </c>
      <c r="C235" s="67" t="s">
        <v>110</v>
      </c>
      <c r="D235" s="68">
        <v>200</v>
      </c>
      <c r="E235" s="69">
        <v>172.59</v>
      </c>
      <c r="F235" s="73">
        <f t="shared" si="13"/>
        <v>86.295000000000002</v>
      </c>
      <c r="H235" s="64"/>
      <c r="I235" s="64"/>
    </row>
    <row r="236" spans="2:9" ht="20.100000000000001" customHeight="1" x14ac:dyDescent="0.25">
      <c r="B236" s="67" t="s">
        <v>183</v>
      </c>
      <c r="C236" s="67" t="s">
        <v>184</v>
      </c>
      <c r="D236" s="68">
        <f>D237+D238+D239+D240+D241</f>
        <v>3300</v>
      </c>
      <c r="E236" s="68">
        <f>E237+E238+E239+E240+E241</f>
        <v>2556.7699999999995</v>
      </c>
      <c r="F236" s="73">
        <f t="shared" si="13"/>
        <v>77.47787878787878</v>
      </c>
      <c r="H236" s="64"/>
      <c r="I236" s="64"/>
    </row>
    <row r="237" spans="2:9" ht="20.100000000000001" customHeight="1" x14ac:dyDescent="0.25">
      <c r="B237" s="72">
        <v>3231</v>
      </c>
      <c r="C237" s="67" t="s">
        <v>113</v>
      </c>
      <c r="D237" s="68">
        <v>0</v>
      </c>
      <c r="E237" s="68">
        <v>24.8</v>
      </c>
      <c r="F237" s="73">
        <v>0</v>
      </c>
      <c r="H237" s="64"/>
      <c r="I237" s="64"/>
    </row>
    <row r="238" spans="2:9" ht="20.100000000000001" customHeight="1" x14ac:dyDescent="0.25">
      <c r="B238" s="67" t="s">
        <v>266</v>
      </c>
      <c r="C238" s="67" t="s">
        <v>117</v>
      </c>
      <c r="D238" s="68">
        <v>100</v>
      </c>
      <c r="E238" s="69">
        <v>0</v>
      </c>
      <c r="F238" s="73">
        <f t="shared" si="13"/>
        <v>0</v>
      </c>
      <c r="H238" s="64"/>
      <c r="I238" s="64"/>
    </row>
    <row r="239" spans="2:9" ht="20.100000000000001" customHeight="1" x14ac:dyDescent="0.25">
      <c r="B239" s="67" t="s">
        <v>185</v>
      </c>
      <c r="C239" s="67" t="s">
        <v>118</v>
      </c>
      <c r="D239" s="68">
        <v>0</v>
      </c>
      <c r="E239" s="69">
        <v>0</v>
      </c>
      <c r="F239" s="73">
        <v>0</v>
      </c>
      <c r="H239" s="64"/>
      <c r="I239" s="64"/>
    </row>
    <row r="240" spans="2:9" ht="20.100000000000001" customHeight="1" x14ac:dyDescent="0.25">
      <c r="B240" s="67" t="s">
        <v>233</v>
      </c>
      <c r="C240" s="67" t="s">
        <v>119</v>
      </c>
      <c r="D240" s="68">
        <v>1200</v>
      </c>
      <c r="E240" s="69">
        <v>1087.3599999999999</v>
      </c>
      <c r="F240" s="73">
        <v>0</v>
      </c>
      <c r="H240" s="64"/>
      <c r="I240" s="64"/>
    </row>
    <row r="241" spans="2:9" ht="20.100000000000001" customHeight="1" x14ac:dyDescent="0.25">
      <c r="B241" s="67" t="s">
        <v>190</v>
      </c>
      <c r="C241" s="67" t="s">
        <v>121</v>
      </c>
      <c r="D241" s="68">
        <v>2000</v>
      </c>
      <c r="E241" s="69">
        <v>1444.61</v>
      </c>
      <c r="F241" s="73">
        <f t="shared" si="13"/>
        <v>72.230499999999992</v>
      </c>
      <c r="H241" s="64"/>
      <c r="I241" s="64"/>
    </row>
    <row r="242" spans="2:9" ht="20.100000000000001" customHeight="1" x14ac:dyDescent="0.25">
      <c r="B242" s="67" t="s">
        <v>186</v>
      </c>
      <c r="C242" s="67" t="s">
        <v>123</v>
      </c>
      <c r="D242" s="68">
        <f>D243+D244+D245+D246</f>
        <v>4400</v>
      </c>
      <c r="E242" s="68">
        <f>E243+E244+E245+E246</f>
        <v>2326.77</v>
      </c>
      <c r="F242" s="73">
        <f t="shared" si="13"/>
        <v>52.881136363636358</v>
      </c>
      <c r="H242" s="64"/>
      <c r="I242" s="64"/>
    </row>
    <row r="243" spans="2:9" ht="20.100000000000001" customHeight="1" x14ac:dyDescent="0.25">
      <c r="B243" s="72">
        <v>3293</v>
      </c>
      <c r="C243" s="67" t="s">
        <v>125</v>
      </c>
      <c r="D243" s="68">
        <v>0</v>
      </c>
      <c r="E243" s="68">
        <v>98.85</v>
      </c>
      <c r="F243" s="73">
        <v>0</v>
      </c>
      <c r="H243" s="64"/>
      <c r="I243" s="64"/>
    </row>
    <row r="244" spans="2:9" ht="20.100000000000001" customHeight="1" x14ac:dyDescent="0.25">
      <c r="B244" s="67" t="s">
        <v>252</v>
      </c>
      <c r="C244" s="67" t="s">
        <v>127</v>
      </c>
      <c r="D244" s="68">
        <v>700</v>
      </c>
      <c r="E244" s="69">
        <v>33.18</v>
      </c>
      <c r="F244" s="73">
        <f t="shared" si="13"/>
        <v>4.74</v>
      </c>
      <c r="H244" s="64"/>
      <c r="I244" s="64"/>
    </row>
    <row r="245" spans="2:9" ht="20.100000000000001" customHeight="1" x14ac:dyDescent="0.25">
      <c r="B245" s="67" t="s">
        <v>128</v>
      </c>
      <c r="C245" s="67" t="s">
        <v>129</v>
      </c>
      <c r="D245" s="68">
        <v>1400</v>
      </c>
      <c r="E245" s="69">
        <v>405.1</v>
      </c>
      <c r="F245" s="73">
        <f t="shared" si="13"/>
        <v>28.935714285714287</v>
      </c>
      <c r="H245" s="64"/>
      <c r="I245" s="64"/>
    </row>
    <row r="246" spans="2:9" ht="20.100000000000001" customHeight="1" x14ac:dyDescent="0.25">
      <c r="B246" s="67" t="s">
        <v>191</v>
      </c>
      <c r="C246" s="67" t="s">
        <v>123</v>
      </c>
      <c r="D246" s="68">
        <v>2300</v>
      </c>
      <c r="E246" s="69">
        <v>1789.64</v>
      </c>
      <c r="F246" s="73">
        <f t="shared" si="13"/>
        <v>77.810434782608695</v>
      </c>
      <c r="H246" s="64"/>
      <c r="I246" s="64"/>
    </row>
    <row r="247" spans="2:9" ht="20.100000000000001" customHeight="1" x14ac:dyDescent="0.25">
      <c r="B247" s="67" t="s">
        <v>253</v>
      </c>
      <c r="C247" s="67" t="s">
        <v>131</v>
      </c>
      <c r="D247" s="68">
        <f>D248</f>
        <v>1000</v>
      </c>
      <c r="E247" s="68">
        <f>E248</f>
        <v>415.72</v>
      </c>
      <c r="F247" s="73">
        <f t="shared" si="13"/>
        <v>41.572000000000003</v>
      </c>
      <c r="H247" s="64"/>
      <c r="I247" s="64"/>
    </row>
    <row r="248" spans="2:9" ht="20.100000000000001" customHeight="1" x14ac:dyDescent="0.25">
      <c r="B248" s="67" t="s">
        <v>254</v>
      </c>
      <c r="C248" s="67" t="s">
        <v>255</v>
      </c>
      <c r="D248" s="68">
        <f>D249</f>
        <v>1000</v>
      </c>
      <c r="E248" s="68">
        <f>E249</f>
        <v>415.72</v>
      </c>
      <c r="F248" s="73">
        <f t="shared" si="13"/>
        <v>41.572000000000003</v>
      </c>
      <c r="H248" s="64"/>
      <c r="I248" s="64"/>
    </row>
    <row r="249" spans="2:9" ht="20.100000000000001" customHeight="1" x14ac:dyDescent="0.25">
      <c r="B249" s="67" t="s">
        <v>257</v>
      </c>
      <c r="C249" s="67" t="s">
        <v>258</v>
      </c>
      <c r="D249" s="68">
        <v>1000</v>
      </c>
      <c r="E249" s="69">
        <v>415.72</v>
      </c>
      <c r="F249" s="73">
        <f t="shared" si="13"/>
        <v>41.572000000000003</v>
      </c>
      <c r="H249" s="64"/>
      <c r="I249" s="64"/>
    </row>
    <row r="250" spans="2:9" ht="20.100000000000001" customHeight="1" x14ac:dyDescent="0.25">
      <c r="B250" s="67" t="s">
        <v>236</v>
      </c>
      <c r="C250" s="67" t="s">
        <v>154</v>
      </c>
      <c r="D250" s="68">
        <f>D251</f>
        <v>0</v>
      </c>
      <c r="E250" s="68">
        <f>E251</f>
        <v>0</v>
      </c>
      <c r="F250" s="73">
        <v>0</v>
      </c>
      <c r="H250" s="64"/>
      <c r="I250" s="64"/>
    </row>
    <row r="251" spans="2:9" ht="20.100000000000001" customHeight="1" x14ac:dyDescent="0.25">
      <c r="B251" s="67" t="s">
        <v>280</v>
      </c>
      <c r="C251" s="67" t="s">
        <v>87</v>
      </c>
      <c r="D251" s="68">
        <f>D252</f>
        <v>0</v>
      </c>
      <c r="E251" s="68">
        <f>E252</f>
        <v>0</v>
      </c>
      <c r="F251" s="73">
        <v>0</v>
      </c>
      <c r="H251" s="64"/>
      <c r="I251" s="64"/>
    </row>
    <row r="252" spans="2:9" ht="20.100000000000001" customHeight="1" x14ac:dyDescent="0.25">
      <c r="B252" s="67" t="s">
        <v>281</v>
      </c>
      <c r="C252" s="67" t="s">
        <v>158</v>
      </c>
      <c r="D252" s="68">
        <v>0</v>
      </c>
      <c r="E252" s="69">
        <v>0</v>
      </c>
      <c r="F252" s="73">
        <v>0</v>
      </c>
      <c r="H252" s="64"/>
      <c r="I252" s="64"/>
    </row>
    <row r="253" spans="2:9" ht="24.95" customHeight="1" x14ac:dyDescent="0.25">
      <c r="B253" s="66" t="s">
        <v>221</v>
      </c>
      <c r="C253" s="66" t="s">
        <v>222</v>
      </c>
      <c r="D253" s="65">
        <f>D254</f>
        <v>1200</v>
      </c>
      <c r="E253" s="65">
        <f>E254</f>
        <v>1234.92</v>
      </c>
      <c r="F253" s="70">
        <f t="shared" si="13"/>
        <v>102.91000000000001</v>
      </c>
      <c r="H253" s="64"/>
      <c r="I253" s="64"/>
    </row>
    <row r="254" spans="2:9" ht="20.100000000000001" customHeight="1" x14ac:dyDescent="0.25">
      <c r="B254" s="67" t="s">
        <v>212</v>
      </c>
      <c r="C254" s="67" t="s">
        <v>6</v>
      </c>
      <c r="D254" s="68">
        <f>D255</f>
        <v>1200</v>
      </c>
      <c r="E254" s="68">
        <f>E255</f>
        <v>1234.92</v>
      </c>
      <c r="F254" s="73">
        <f t="shared" si="13"/>
        <v>102.91000000000001</v>
      </c>
      <c r="H254" s="64"/>
      <c r="I254" s="64"/>
    </row>
    <row r="255" spans="2:9" ht="20.100000000000001" customHeight="1" x14ac:dyDescent="0.25">
      <c r="B255" s="67" t="s">
        <v>213</v>
      </c>
      <c r="C255" s="67" t="s">
        <v>214</v>
      </c>
      <c r="D255" s="68">
        <f>D256+D258</f>
        <v>1200</v>
      </c>
      <c r="E255" s="68">
        <f>E256+E258</f>
        <v>1234.92</v>
      </c>
      <c r="F255" s="73">
        <f t="shared" si="13"/>
        <v>102.91000000000001</v>
      </c>
      <c r="H255" s="64"/>
      <c r="I255" s="64"/>
    </row>
    <row r="256" spans="2:9" ht="20.100000000000001" customHeight="1" x14ac:dyDescent="0.25">
      <c r="B256" s="67" t="s">
        <v>228</v>
      </c>
      <c r="C256" s="67" t="s">
        <v>229</v>
      </c>
      <c r="D256" s="68">
        <f>D257</f>
        <v>500</v>
      </c>
      <c r="E256" s="68">
        <f>E257</f>
        <v>461.21</v>
      </c>
      <c r="F256" s="73">
        <v>0</v>
      </c>
      <c r="H256" s="64"/>
      <c r="I256" s="64"/>
    </row>
    <row r="257" spans="2:9" ht="20.100000000000001" customHeight="1" x14ac:dyDescent="0.25">
      <c r="B257" s="67" t="s">
        <v>230</v>
      </c>
      <c r="C257" s="67" t="s">
        <v>95</v>
      </c>
      <c r="D257" s="68">
        <v>500</v>
      </c>
      <c r="E257" s="69">
        <v>461.21</v>
      </c>
      <c r="F257" s="73">
        <v>0</v>
      </c>
      <c r="H257" s="64"/>
      <c r="I257" s="64"/>
    </row>
    <row r="258" spans="2:9" ht="20.100000000000001" customHeight="1" x14ac:dyDescent="0.25">
      <c r="B258" s="67" t="s">
        <v>215</v>
      </c>
      <c r="C258" s="67" t="s">
        <v>216</v>
      </c>
      <c r="D258" s="68">
        <f>D259</f>
        <v>700</v>
      </c>
      <c r="E258" s="68">
        <f>E259</f>
        <v>773.71</v>
      </c>
      <c r="F258" s="73">
        <f t="shared" si="13"/>
        <v>110.53</v>
      </c>
      <c r="H258" s="64"/>
      <c r="I258" s="64"/>
    </row>
    <row r="259" spans="2:9" ht="20.100000000000001" customHeight="1" x14ac:dyDescent="0.25">
      <c r="B259" s="67" t="s">
        <v>217</v>
      </c>
      <c r="C259" s="67" t="s">
        <v>142</v>
      </c>
      <c r="D259" s="68">
        <v>700</v>
      </c>
      <c r="E259" s="69">
        <v>773.71</v>
      </c>
      <c r="F259" s="73">
        <f t="shared" si="13"/>
        <v>110.53</v>
      </c>
      <c r="H259" s="64"/>
      <c r="I259" s="64"/>
    </row>
    <row r="260" spans="2:9" ht="20.100000000000001" customHeight="1" x14ac:dyDescent="0.25">
      <c r="B260" s="66" t="s">
        <v>234</v>
      </c>
      <c r="C260" s="66" t="s">
        <v>235</v>
      </c>
      <c r="D260" s="65">
        <f t="shared" ref="D260:E263" si="14">D261</f>
        <v>1400</v>
      </c>
      <c r="E260" s="65">
        <f t="shared" si="14"/>
        <v>1354.43</v>
      </c>
      <c r="F260" s="70">
        <f t="shared" si="13"/>
        <v>96.745000000000005</v>
      </c>
      <c r="H260" s="64"/>
      <c r="I260" s="64"/>
    </row>
    <row r="261" spans="2:9" ht="20.100000000000001" customHeight="1" x14ac:dyDescent="0.25">
      <c r="B261" s="67" t="s">
        <v>175</v>
      </c>
      <c r="C261" s="67" t="s">
        <v>4</v>
      </c>
      <c r="D261" s="68">
        <f t="shared" si="14"/>
        <v>1400</v>
      </c>
      <c r="E261" s="68">
        <f t="shared" si="14"/>
        <v>1354.43</v>
      </c>
      <c r="F261" s="73">
        <f t="shared" si="13"/>
        <v>96.745000000000005</v>
      </c>
      <c r="H261" s="64"/>
      <c r="I261" s="64"/>
    </row>
    <row r="262" spans="2:9" ht="20.100000000000001" customHeight="1" x14ac:dyDescent="0.25">
      <c r="B262" s="67" t="s">
        <v>236</v>
      </c>
      <c r="C262" s="67" t="s">
        <v>154</v>
      </c>
      <c r="D262" s="68">
        <f t="shared" si="14"/>
        <v>1400</v>
      </c>
      <c r="E262" s="68">
        <f t="shared" si="14"/>
        <v>1354.43</v>
      </c>
      <c r="F262" s="73">
        <f t="shared" si="13"/>
        <v>96.745000000000005</v>
      </c>
      <c r="H262" s="64"/>
      <c r="I262" s="64"/>
    </row>
    <row r="263" spans="2:9" ht="20.100000000000001" customHeight="1" x14ac:dyDescent="0.25">
      <c r="B263" s="67" t="s">
        <v>237</v>
      </c>
      <c r="C263" s="67" t="s">
        <v>86</v>
      </c>
      <c r="D263" s="68">
        <f t="shared" si="14"/>
        <v>1400</v>
      </c>
      <c r="E263" s="68">
        <f t="shared" si="14"/>
        <v>1354.43</v>
      </c>
      <c r="F263" s="73">
        <f t="shared" si="13"/>
        <v>96.745000000000005</v>
      </c>
      <c r="H263" s="64"/>
      <c r="I263" s="64"/>
    </row>
    <row r="264" spans="2:9" ht="20.100000000000001" customHeight="1" x14ac:dyDescent="0.25">
      <c r="B264" s="67" t="s">
        <v>238</v>
      </c>
      <c r="C264" s="67" t="s">
        <v>157</v>
      </c>
      <c r="D264" s="68">
        <v>1400</v>
      </c>
      <c r="E264" s="69">
        <v>1354.43</v>
      </c>
      <c r="F264" s="73">
        <f t="shared" si="13"/>
        <v>96.745000000000005</v>
      </c>
      <c r="H264" s="64"/>
      <c r="I264" s="64"/>
    </row>
    <row r="265" spans="2:9" ht="20.100000000000001" customHeight="1" x14ac:dyDescent="0.25">
      <c r="B265" s="66" t="s">
        <v>282</v>
      </c>
      <c r="C265" s="66" t="s">
        <v>283</v>
      </c>
      <c r="D265" s="65">
        <f>D266</f>
        <v>14200</v>
      </c>
      <c r="E265" s="65">
        <f>E266</f>
        <v>7373.1299999999992</v>
      </c>
      <c r="F265" s="70">
        <f t="shared" si="13"/>
        <v>51.923450704225345</v>
      </c>
      <c r="H265" s="64"/>
      <c r="I265" s="64"/>
    </row>
    <row r="266" spans="2:9" ht="24.95" customHeight="1" x14ac:dyDescent="0.25">
      <c r="B266" s="66" t="s">
        <v>171</v>
      </c>
      <c r="C266" s="66" t="s">
        <v>172</v>
      </c>
      <c r="D266" s="65">
        <f>D267+D275</f>
        <v>14200</v>
      </c>
      <c r="E266" s="65">
        <f>E267+E275</f>
        <v>7373.1299999999992</v>
      </c>
      <c r="F266" s="70">
        <f t="shared" si="13"/>
        <v>51.923450704225345</v>
      </c>
      <c r="H266" s="64"/>
      <c r="I266" s="64"/>
    </row>
    <row r="267" spans="2:9" ht="20.100000000000001" customHeight="1" x14ac:dyDescent="0.25">
      <c r="B267" s="66" t="s">
        <v>173</v>
      </c>
      <c r="C267" s="66" t="s">
        <v>174</v>
      </c>
      <c r="D267" s="65">
        <f>D268</f>
        <v>10500</v>
      </c>
      <c r="E267" s="65">
        <f>E268</f>
        <v>4259.7</v>
      </c>
      <c r="F267" s="70">
        <f t="shared" si="13"/>
        <v>40.568571428571424</v>
      </c>
      <c r="H267" s="64"/>
      <c r="I267" s="64"/>
    </row>
    <row r="268" spans="2:9" ht="20.100000000000001" customHeight="1" x14ac:dyDescent="0.25">
      <c r="B268" s="67" t="s">
        <v>175</v>
      </c>
      <c r="C268" s="67" t="s">
        <v>4</v>
      </c>
      <c r="D268" s="68">
        <f>D269</f>
        <v>10500</v>
      </c>
      <c r="E268" s="68">
        <f>E269</f>
        <v>4259.7</v>
      </c>
      <c r="F268" s="73">
        <f t="shared" si="13"/>
        <v>40.568571428571424</v>
      </c>
      <c r="H268" s="64"/>
      <c r="I268" s="64"/>
    </row>
    <row r="269" spans="2:9" ht="20.100000000000001" customHeight="1" x14ac:dyDescent="0.25">
      <c r="B269" s="67" t="s">
        <v>176</v>
      </c>
      <c r="C269" s="67" t="s">
        <v>13</v>
      </c>
      <c r="D269" s="68">
        <f>D270+D272</f>
        <v>10500</v>
      </c>
      <c r="E269" s="68">
        <f>E270+E272</f>
        <v>4259.7</v>
      </c>
      <c r="F269" s="73">
        <f t="shared" si="13"/>
        <v>40.568571428571424</v>
      </c>
      <c r="H269" s="64"/>
      <c r="I269" s="64"/>
    </row>
    <row r="270" spans="2:9" ht="20.100000000000001" customHeight="1" x14ac:dyDescent="0.25">
      <c r="B270" s="67" t="s">
        <v>177</v>
      </c>
      <c r="C270" s="67" t="s">
        <v>28</v>
      </c>
      <c r="D270" s="68">
        <f>D271</f>
        <v>9600</v>
      </c>
      <c r="E270" s="68">
        <f>E271</f>
        <v>4259.7</v>
      </c>
      <c r="F270" s="73">
        <f t="shared" si="13"/>
        <v>44.371875000000003</v>
      </c>
      <c r="H270" s="64"/>
      <c r="I270" s="64"/>
    </row>
    <row r="271" spans="2:9" ht="20.100000000000001" customHeight="1" x14ac:dyDescent="0.25">
      <c r="B271" s="67" t="s">
        <v>241</v>
      </c>
      <c r="C271" s="67" t="s">
        <v>103</v>
      </c>
      <c r="D271" s="68">
        <v>9600</v>
      </c>
      <c r="E271" s="69">
        <v>4259.7</v>
      </c>
      <c r="F271" s="73">
        <f t="shared" si="13"/>
        <v>44.371875000000003</v>
      </c>
      <c r="H271" s="64"/>
      <c r="I271" s="64"/>
    </row>
    <row r="272" spans="2:9" ht="20.100000000000001" customHeight="1" x14ac:dyDescent="0.25">
      <c r="B272" s="67" t="s">
        <v>186</v>
      </c>
      <c r="C272" s="67" t="s">
        <v>123</v>
      </c>
      <c r="D272" s="68">
        <f>D273+D274</f>
        <v>900</v>
      </c>
      <c r="E272" s="68">
        <f>E273+E274</f>
        <v>0</v>
      </c>
      <c r="F272" s="73">
        <v>0</v>
      </c>
      <c r="H272" s="64"/>
      <c r="I272" s="64"/>
    </row>
    <row r="273" spans="2:9" ht="20.100000000000001" customHeight="1" x14ac:dyDescent="0.25">
      <c r="B273" s="72">
        <v>3293</v>
      </c>
      <c r="C273" s="67" t="s">
        <v>125</v>
      </c>
      <c r="D273" s="68">
        <v>800</v>
      </c>
      <c r="E273" s="68">
        <v>0</v>
      </c>
      <c r="F273" s="73">
        <v>0</v>
      </c>
      <c r="H273" s="64"/>
      <c r="I273" s="64"/>
    </row>
    <row r="274" spans="2:9" ht="20.100000000000001" customHeight="1" x14ac:dyDescent="0.25">
      <c r="B274" s="67" t="s">
        <v>191</v>
      </c>
      <c r="C274" s="67" t="s">
        <v>123</v>
      </c>
      <c r="D274" s="68">
        <v>100</v>
      </c>
      <c r="E274" s="69">
        <v>0</v>
      </c>
      <c r="F274" s="73">
        <v>0</v>
      </c>
      <c r="H274" s="64"/>
      <c r="I274" s="64"/>
    </row>
    <row r="275" spans="2:9" ht="20.100000000000001" customHeight="1" x14ac:dyDescent="0.25">
      <c r="B275" s="66" t="s">
        <v>284</v>
      </c>
      <c r="C275" s="66" t="s">
        <v>285</v>
      </c>
      <c r="D275" s="65">
        <f t="shared" ref="D275:E278" si="15">D276</f>
        <v>3700</v>
      </c>
      <c r="E275" s="65">
        <f t="shared" si="15"/>
        <v>3113.43</v>
      </c>
      <c r="F275" s="70">
        <v>0</v>
      </c>
      <c r="H275" s="64"/>
      <c r="I275" s="64"/>
    </row>
    <row r="276" spans="2:9" ht="20.100000000000001" customHeight="1" x14ac:dyDescent="0.25">
      <c r="B276" s="67" t="s">
        <v>175</v>
      </c>
      <c r="C276" s="67" t="s">
        <v>4</v>
      </c>
      <c r="D276" s="68">
        <f t="shared" si="15"/>
        <v>3700</v>
      </c>
      <c r="E276" s="68">
        <f t="shared" si="15"/>
        <v>3113.43</v>
      </c>
      <c r="F276" s="73">
        <v>0</v>
      </c>
      <c r="H276" s="64"/>
      <c r="I276" s="64"/>
    </row>
    <row r="277" spans="2:9" ht="20.100000000000001" customHeight="1" x14ac:dyDescent="0.25">
      <c r="B277" s="67" t="s">
        <v>176</v>
      </c>
      <c r="C277" s="67" t="s">
        <v>13</v>
      </c>
      <c r="D277" s="68">
        <f t="shared" si="15"/>
        <v>3700</v>
      </c>
      <c r="E277" s="68">
        <f t="shared" si="15"/>
        <v>3113.43</v>
      </c>
      <c r="F277" s="73">
        <v>0</v>
      </c>
      <c r="H277" s="64"/>
      <c r="I277" s="64"/>
    </row>
    <row r="278" spans="2:9" ht="20.100000000000001" customHeight="1" x14ac:dyDescent="0.25">
      <c r="B278" s="67" t="s">
        <v>179</v>
      </c>
      <c r="C278" s="67" t="s">
        <v>180</v>
      </c>
      <c r="D278" s="68">
        <f t="shared" si="15"/>
        <v>3700</v>
      </c>
      <c r="E278" s="68">
        <f t="shared" si="15"/>
        <v>3113.43</v>
      </c>
      <c r="F278" s="73">
        <v>0</v>
      </c>
      <c r="H278" s="64"/>
      <c r="I278" s="64"/>
    </row>
    <row r="279" spans="2:9" ht="20.100000000000001" customHeight="1" x14ac:dyDescent="0.25">
      <c r="B279" s="67" t="s">
        <v>264</v>
      </c>
      <c r="C279" s="67" t="s">
        <v>107</v>
      </c>
      <c r="D279" s="68">
        <v>3700</v>
      </c>
      <c r="E279" s="69">
        <v>3113.43</v>
      </c>
      <c r="F279" s="73">
        <v>0</v>
      </c>
      <c r="H279" s="64"/>
      <c r="I279" s="64"/>
    </row>
    <row r="280" spans="2:9" ht="20.100000000000001" customHeight="1" x14ac:dyDescent="0.25">
      <c r="B280" s="66" t="s">
        <v>286</v>
      </c>
      <c r="C280" s="66" t="s">
        <v>287</v>
      </c>
      <c r="D280" s="65">
        <f t="shared" ref="D280:E282" si="16">D281</f>
        <v>12800</v>
      </c>
      <c r="E280" s="65">
        <f t="shared" si="16"/>
        <v>11711.369999999999</v>
      </c>
      <c r="F280" s="70">
        <f t="shared" ref="F280:F297" si="17">(E280/D280)*100</f>
        <v>91.495078124999992</v>
      </c>
      <c r="H280" s="64"/>
      <c r="I280" s="64"/>
    </row>
    <row r="281" spans="2:9" ht="20.100000000000001" customHeight="1" x14ac:dyDescent="0.25">
      <c r="B281" s="66" t="s">
        <v>288</v>
      </c>
      <c r="C281" s="66" t="s">
        <v>287</v>
      </c>
      <c r="D281" s="65">
        <f t="shared" si="16"/>
        <v>12800</v>
      </c>
      <c r="E281" s="65">
        <f t="shared" si="16"/>
        <v>11711.369999999999</v>
      </c>
      <c r="F281" s="70">
        <f t="shared" si="17"/>
        <v>91.495078124999992</v>
      </c>
      <c r="H281" s="64"/>
      <c r="I281" s="64"/>
    </row>
    <row r="282" spans="2:9" ht="24.95" customHeight="1" x14ac:dyDescent="0.25">
      <c r="B282" s="66" t="s">
        <v>171</v>
      </c>
      <c r="C282" s="66" t="s">
        <v>172</v>
      </c>
      <c r="D282" s="65">
        <f>D283+D290</f>
        <v>12800</v>
      </c>
      <c r="E282" s="65">
        <f t="shared" si="16"/>
        <v>11711.369999999999</v>
      </c>
      <c r="F282" s="70">
        <f t="shared" si="17"/>
        <v>91.495078124999992</v>
      </c>
      <c r="H282" s="64"/>
      <c r="I282" s="64"/>
    </row>
    <row r="283" spans="2:9" ht="24.95" customHeight="1" x14ac:dyDescent="0.25">
      <c r="B283" s="66" t="s">
        <v>173</v>
      </c>
      <c r="C283" s="66" t="s">
        <v>174</v>
      </c>
      <c r="D283" s="65">
        <f>D284</f>
        <v>9300</v>
      </c>
      <c r="E283" s="65">
        <f>E284+E291</f>
        <v>11711.369999999999</v>
      </c>
      <c r="F283" s="70">
        <f t="shared" si="17"/>
        <v>125.92870967741933</v>
      </c>
      <c r="H283" s="64"/>
      <c r="I283" s="64"/>
    </row>
    <row r="284" spans="2:9" ht="24.95" customHeight="1" x14ac:dyDescent="0.25">
      <c r="B284" s="67" t="s">
        <v>175</v>
      </c>
      <c r="C284" s="67" t="s">
        <v>4</v>
      </c>
      <c r="D284" s="68">
        <f>D285</f>
        <v>9300</v>
      </c>
      <c r="E284" s="68">
        <f>E285</f>
        <v>9590</v>
      </c>
      <c r="F284" s="73">
        <f t="shared" si="17"/>
        <v>103.11827956989248</v>
      </c>
      <c r="H284" s="64"/>
      <c r="I284" s="64"/>
    </row>
    <row r="285" spans="2:9" ht="24.95" customHeight="1" x14ac:dyDescent="0.25">
      <c r="B285" s="67" t="s">
        <v>176</v>
      </c>
      <c r="C285" s="67" t="s">
        <v>13</v>
      </c>
      <c r="D285" s="68">
        <f>D286</f>
        <v>9300</v>
      </c>
      <c r="E285" s="68">
        <f>E286</f>
        <v>9590</v>
      </c>
      <c r="F285" s="73">
        <f t="shared" si="17"/>
        <v>103.11827956989248</v>
      </c>
      <c r="H285" s="64"/>
      <c r="I285" s="64"/>
    </row>
    <row r="286" spans="2:9" ht="24.95" customHeight="1" x14ac:dyDescent="0.25">
      <c r="B286" s="67" t="s">
        <v>179</v>
      </c>
      <c r="C286" s="67" t="s">
        <v>180</v>
      </c>
      <c r="D286" s="68">
        <f>D287+D288+D289</f>
        <v>9300</v>
      </c>
      <c r="E286" s="68">
        <f>E287+E288+E289</f>
        <v>9590</v>
      </c>
      <c r="F286" s="73">
        <f t="shared" si="17"/>
        <v>103.11827956989248</v>
      </c>
      <c r="H286" s="64"/>
      <c r="I286" s="64"/>
    </row>
    <row r="287" spans="2:9" ht="24.95" customHeight="1" x14ac:dyDescent="0.25">
      <c r="B287" s="67" t="s">
        <v>220</v>
      </c>
      <c r="C287" s="67" t="s">
        <v>29</v>
      </c>
      <c r="D287" s="68">
        <v>9100</v>
      </c>
      <c r="E287" s="68">
        <v>9320</v>
      </c>
      <c r="F287" s="73">
        <f t="shared" si="17"/>
        <v>102.41758241758241</v>
      </c>
      <c r="H287" s="64"/>
      <c r="I287" s="64"/>
    </row>
    <row r="288" spans="2:9" ht="24.95" customHeight="1" x14ac:dyDescent="0.25">
      <c r="B288" s="67" t="s">
        <v>243</v>
      </c>
      <c r="C288" s="67" t="s">
        <v>110</v>
      </c>
      <c r="D288" s="68">
        <v>100</v>
      </c>
      <c r="E288" s="68">
        <v>130</v>
      </c>
      <c r="F288" s="73">
        <f t="shared" si="17"/>
        <v>130</v>
      </c>
      <c r="H288" s="64"/>
      <c r="I288" s="64"/>
    </row>
    <row r="289" spans="2:9" ht="24.95" customHeight="1" x14ac:dyDescent="0.25">
      <c r="B289" s="67" t="s">
        <v>191</v>
      </c>
      <c r="C289" s="67" t="s">
        <v>123</v>
      </c>
      <c r="D289" s="68">
        <v>100</v>
      </c>
      <c r="E289" s="68">
        <v>140</v>
      </c>
      <c r="F289" s="73">
        <f t="shared" si="17"/>
        <v>140</v>
      </c>
      <c r="H289" s="64"/>
      <c r="I289" s="64"/>
    </row>
    <row r="290" spans="2:9" ht="24.95" customHeight="1" x14ac:dyDescent="0.25">
      <c r="B290" s="66" t="s">
        <v>221</v>
      </c>
      <c r="C290" s="66" t="s">
        <v>222</v>
      </c>
      <c r="D290" s="65">
        <f>D291</f>
        <v>3500</v>
      </c>
      <c r="E290" s="65">
        <f>E291</f>
        <v>2121.37</v>
      </c>
      <c r="F290" s="70">
        <f t="shared" si="17"/>
        <v>60.610571428571426</v>
      </c>
      <c r="H290" s="64"/>
      <c r="I290" s="64"/>
    </row>
    <row r="291" spans="2:9" ht="20.100000000000001" customHeight="1" x14ac:dyDescent="0.25">
      <c r="B291" s="67" t="s">
        <v>212</v>
      </c>
      <c r="C291" s="67" t="s">
        <v>6</v>
      </c>
      <c r="D291" s="68">
        <f>D292</f>
        <v>3500</v>
      </c>
      <c r="E291" s="68">
        <f>E292</f>
        <v>2121.37</v>
      </c>
      <c r="F291" s="73">
        <f t="shared" si="17"/>
        <v>60.610571428571426</v>
      </c>
      <c r="H291" s="64"/>
      <c r="I291" s="64"/>
    </row>
    <row r="292" spans="2:9" ht="20.100000000000001" customHeight="1" x14ac:dyDescent="0.25">
      <c r="B292" s="67" t="s">
        <v>213</v>
      </c>
      <c r="C292" s="67" t="s">
        <v>214</v>
      </c>
      <c r="D292" s="68">
        <f>D293+D296</f>
        <v>3500</v>
      </c>
      <c r="E292" s="68">
        <f>E293+E296</f>
        <v>2121.37</v>
      </c>
      <c r="F292" s="73">
        <f t="shared" si="17"/>
        <v>60.610571428571426</v>
      </c>
      <c r="H292" s="64"/>
      <c r="I292" s="64"/>
    </row>
    <row r="293" spans="2:9" ht="20.100000000000001" customHeight="1" x14ac:dyDescent="0.25">
      <c r="B293" s="67" t="s">
        <v>228</v>
      </c>
      <c r="C293" s="67" t="s">
        <v>229</v>
      </c>
      <c r="D293" s="68">
        <f>D294+D295</f>
        <v>1700</v>
      </c>
      <c r="E293" s="68">
        <f>E294+E295</f>
        <v>1685.26</v>
      </c>
      <c r="F293" s="73">
        <f t="shared" si="17"/>
        <v>99.132941176470595</v>
      </c>
      <c r="H293" s="64"/>
      <c r="I293" s="64"/>
    </row>
    <row r="294" spans="2:9" ht="20.100000000000001" customHeight="1" x14ac:dyDescent="0.25">
      <c r="B294" s="67" t="s">
        <v>230</v>
      </c>
      <c r="C294" s="67" t="s">
        <v>95</v>
      </c>
      <c r="D294" s="68">
        <v>1000</v>
      </c>
      <c r="E294" s="68">
        <v>985.26</v>
      </c>
      <c r="F294" s="73">
        <f t="shared" si="17"/>
        <v>98.525999999999996</v>
      </c>
      <c r="H294" s="64"/>
      <c r="I294" s="64"/>
    </row>
    <row r="295" spans="2:9" ht="20.100000000000001" customHeight="1" x14ac:dyDescent="0.25">
      <c r="B295" s="72">
        <v>4227</v>
      </c>
      <c r="C295" s="67" t="s">
        <v>140</v>
      </c>
      <c r="D295" s="68">
        <v>700</v>
      </c>
      <c r="E295" s="68">
        <v>700</v>
      </c>
      <c r="F295" s="73">
        <f t="shared" si="17"/>
        <v>100</v>
      </c>
      <c r="H295" s="64"/>
      <c r="I295" s="64"/>
    </row>
    <row r="296" spans="2:9" ht="20.100000000000001" customHeight="1" x14ac:dyDescent="0.25">
      <c r="B296" s="67" t="s">
        <v>215</v>
      </c>
      <c r="C296" s="67" t="s">
        <v>216</v>
      </c>
      <c r="D296" s="68">
        <f>D297</f>
        <v>1800</v>
      </c>
      <c r="E296" s="68">
        <f>E297</f>
        <v>436.11</v>
      </c>
      <c r="F296" s="73">
        <f t="shared" si="17"/>
        <v>24.228333333333335</v>
      </c>
      <c r="H296" s="64"/>
      <c r="I296" s="64"/>
    </row>
    <row r="297" spans="2:9" ht="20.100000000000001" customHeight="1" x14ac:dyDescent="0.25">
      <c r="B297" s="67" t="s">
        <v>217</v>
      </c>
      <c r="C297" s="67" t="s">
        <v>142</v>
      </c>
      <c r="D297" s="68">
        <v>1800</v>
      </c>
      <c r="E297" s="69">
        <v>436.11</v>
      </c>
      <c r="F297" s="73">
        <f t="shared" si="17"/>
        <v>24.228333333333335</v>
      </c>
      <c r="H297" s="64"/>
      <c r="I297" s="64"/>
    </row>
    <row r="298" spans="2:9" ht="24.95" customHeight="1" x14ac:dyDescent="0.25">
      <c r="B298" s="66" t="s">
        <v>289</v>
      </c>
      <c r="C298" s="66" t="s">
        <v>290</v>
      </c>
      <c r="D298" s="65">
        <f t="shared" ref="D298:E304" si="18">D299</f>
        <v>0</v>
      </c>
      <c r="E298" s="65">
        <f t="shared" si="18"/>
        <v>0</v>
      </c>
      <c r="F298" s="70">
        <v>0</v>
      </c>
      <c r="H298" s="64"/>
      <c r="I298" s="64"/>
    </row>
    <row r="299" spans="2:9" ht="24.95" customHeight="1" x14ac:dyDescent="0.25">
      <c r="B299" s="66" t="s">
        <v>291</v>
      </c>
      <c r="C299" s="66" t="s">
        <v>290</v>
      </c>
      <c r="D299" s="65">
        <f t="shared" si="18"/>
        <v>0</v>
      </c>
      <c r="E299" s="65">
        <f t="shared" si="18"/>
        <v>0</v>
      </c>
      <c r="F299" s="70">
        <v>0</v>
      </c>
      <c r="H299" s="64"/>
      <c r="I299" s="64"/>
    </row>
    <row r="300" spans="2:9" ht="24.95" customHeight="1" x14ac:dyDescent="0.25">
      <c r="B300" s="66" t="s">
        <v>171</v>
      </c>
      <c r="C300" s="66" t="s">
        <v>172</v>
      </c>
      <c r="D300" s="65">
        <f t="shared" si="18"/>
        <v>0</v>
      </c>
      <c r="E300" s="65">
        <f t="shared" si="18"/>
        <v>0</v>
      </c>
      <c r="F300" s="70">
        <v>0</v>
      </c>
      <c r="H300" s="64"/>
      <c r="I300" s="64"/>
    </row>
    <row r="301" spans="2:9" ht="20.100000000000001" customHeight="1" x14ac:dyDescent="0.25">
      <c r="B301" s="66" t="s">
        <v>173</v>
      </c>
      <c r="C301" s="66" t="s">
        <v>174</v>
      </c>
      <c r="D301" s="65">
        <f t="shared" si="18"/>
        <v>0</v>
      </c>
      <c r="E301" s="65">
        <f t="shared" si="18"/>
        <v>0</v>
      </c>
      <c r="F301" s="70">
        <v>0</v>
      </c>
      <c r="H301" s="64"/>
      <c r="I301" s="64"/>
    </row>
    <row r="302" spans="2:9" ht="20.100000000000001" customHeight="1" x14ac:dyDescent="0.25">
      <c r="B302" s="67" t="s">
        <v>175</v>
      </c>
      <c r="C302" s="67" t="s">
        <v>4</v>
      </c>
      <c r="D302" s="68">
        <f t="shared" si="18"/>
        <v>0</v>
      </c>
      <c r="E302" s="68">
        <f t="shared" si="18"/>
        <v>0</v>
      </c>
      <c r="F302" s="73">
        <v>0</v>
      </c>
      <c r="H302" s="64"/>
      <c r="I302" s="64"/>
    </row>
    <row r="303" spans="2:9" ht="20.100000000000001" customHeight="1" x14ac:dyDescent="0.25">
      <c r="B303" s="67" t="s">
        <v>236</v>
      </c>
      <c r="C303" s="67" t="s">
        <v>154</v>
      </c>
      <c r="D303" s="68">
        <f t="shared" si="18"/>
        <v>0</v>
      </c>
      <c r="E303" s="68">
        <f t="shared" si="18"/>
        <v>0</v>
      </c>
      <c r="F303" s="73">
        <v>0</v>
      </c>
      <c r="H303" s="64"/>
      <c r="I303" s="64"/>
    </row>
    <row r="304" spans="2:9" ht="20.100000000000001" customHeight="1" x14ac:dyDescent="0.25">
      <c r="B304" s="67" t="s">
        <v>280</v>
      </c>
      <c r="C304" s="67" t="s">
        <v>87</v>
      </c>
      <c r="D304" s="68">
        <f t="shared" si="18"/>
        <v>0</v>
      </c>
      <c r="E304" s="68">
        <f t="shared" si="18"/>
        <v>0</v>
      </c>
      <c r="F304" s="73">
        <v>0</v>
      </c>
      <c r="H304" s="64"/>
      <c r="I304" s="64"/>
    </row>
    <row r="305" spans="2:9" ht="20.100000000000001" customHeight="1" x14ac:dyDescent="0.25">
      <c r="B305" s="67" t="s">
        <v>281</v>
      </c>
      <c r="C305" s="67" t="s">
        <v>158</v>
      </c>
      <c r="D305" s="68">
        <v>0</v>
      </c>
      <c r="E305" s="69">
        <v>0</v>
      </c>
      <c r="F305" s="73">
        <v>0</v>
      </c>
      <c r="H305" s="64"/>
      <c r="I305" s="64"/>
    </row>
    <row r="306" spans="2:9" x14ac:dyDescent="0.25">
      <c r="H306" s="64"/>
      <c r="I306" s="64"/>
    </row>
    <row r="307" spans="2:9" ht="22.5" customHeight="1" x14ac:dyDescent="0.25">
      <c r="H307" s="64"/>
      <c r="I307" s="64"/>
    </row>
    <row r="308" spans="2:9" ht="33.75" customHeight="1" x14ac:dyDescent="0.25">
      <c r="H308" s="64"/>
      <c r="I308" s="64"/>
    </row>
    <row r="309" spans="2:9" ht="15" customHeight="1" x14ac:dyDescent="0.25">
      <c r="H309" s="64"/>
      <c r="I309" s="64"/>
    </row>
    <row r="310" spans="2:9" ht="15" customHeight="1" x14ac:dyDescent="0.25">
      <c r="H310" s="64"/>
      <c r="I310" s="64"/>
    </row>
    <row r="311" spans="2:9" ht="15" customHeight="1" x14ac:dyDescent="0.25">
      <c r="H311" s="64"/>
      <c r="I311" s="64"/>
    </row>
    <row r="312" spans="2:9" x14ac:dyDescent="0.25">
      <c r="H312" s="64"/>
      <c r="I312" s="64"/>
    </row>
    <row r="313" spans="2:9" ht="15" customHeight="1" x14ac:dyDescent="0.25">
      <c r="H313" s="64"/>
      <c r="I313" s="64"/>
    </row>
    <row r="314" spans="2:9" ht="15" customHeight="1" x14ac:dyDescent="0.25">
      <c r="H314" s="64"/>
      <c r="I314" s="64"/>
    </row>
    <row r="315" spans="2:9" ht="22.5" customHeight="1" x14ac:dyDescent="0.25">
      <c r="H315" s="64"/>
      <c r="I315" s="64"/>
    </row>
    <row r="316" spans="2:9" ht="33.75" customHeight="1" x14ac:dyDescent="0.25">
      <c r="H316" s="64"/>
      <c r="I316" s="64"/>
    </row>
    <row r="317" spans="2:9" ht="15" customHeight="1" x14ac:dyDescent="0.25">
      <c r="H317" s="64"/>
      <c r="I317" s="64"/>
    </row>
    <row r="318" spans="2:9" ht="15" customHeight="1" x14ac:dyDescent="0.25">
      <c r="H318" s="64"/>
      <c r="I318" s="64"/>
    </row>
    <row r="319" spans="2:9" ht="15" customHeight="1" x14ac:dyDescent="0.25">
      <c r="H319" s="64"/>
      <c r="I319" s="64"/>
    </row>
    <row r="320" spans="2:9" ht="15" customHeight="1" x14ac:dyDescent="0.25">
      <c r="H320" s="64"/>
      <c r="I320" s="64"/>
    </row>
  </sheetData>
  <mergeCells count="5">
    <mergeCell ref="C2:D2"/>
    <mergeCell ref="B8:C8"/>
    <mergeCell ref="B4:E4"/>
    <mergeCell ref="B6:C6"/>
    <mergeCell ref="B7:C7"/>
  </mergeCell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 Račun financiranja ekonomska  </vt:lpstr>
      <vt:lpstr>Račun financiranja po izvorima </vt:lpstr>
      <vt:lpstr>Izvještaj po programskoj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2025-02-19T14:05:35Z</cp:lastPrinted>
  <dcterms:created xsi:type="dcterms:W3CDTF">2022-08-12T12:51:27Z</dcterms:created>
  <dcterms:modified xsi:type="dcterms:W3CDTF">2025-02-21T14:16:17Z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proračuna JLP(R)S - Copy.xlsx</vt:lpwstr>
  </property>
</Properties>
</file>