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23.24\ŠO\"/>
    </mc:Choice>
  </mc:AlternateContent>
  <bookViews>
    <workbookView xWindow="0" yWindow="0" windowWidth="28800" windowHeight="11730"/>
  </bookViews>
  <sheets>
    <sheet name="List1" sheetId="1" r:id="rId1"/>
    <sheet name="List2" sheetId="2" r:id="rId2"/>
    <sheet name="List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/>
  <c r="F31" i="1" s="1"/>
  <c r="E30" i="1"/>
  <c r="F30" i="1" s="1"/>
  <c r="E29" i="1"/>
  <c r="F29" i="1" s="1"/>
  <c r="E28" i="1"/>
  <c r="F28" i="1" s="1"/>
  <c r="E27" i="1"/>
  <c r="F27" i="1" s="1"/>
  <c r="E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E17" i="1"/>
  <c r="E16" i="1"/>
  <c r="F16" i="1" s="1"/>
  <c r="E15" i="1"/>
  <c r="F15" i="1" s="1"/>
  <c r="E14" i="1"/>
  <c r="F14" i="1" s="1"/>
  <c r="E13" i="1"/>
  <c r="E12" i="1"/>
  <c r="F12" i="1" s="1"/>
  <c r="E11" i="1"/>
  <c r="F11" i="1" s="1"/>
</calcChain>
</file>

<file path=xl/sharedStrings.xml><?xml version="1.0" encoding="utf-8"?>
<sst xmlns="http://schemas.openxmlformats.org/spreadsheetml/2006/main" count="186" uniqueCount="110">
  <si>
    <t>OSNOVNA ŠKOLA 22.LIPNJA, SISAK</t>
  </si>
  <si>
    <t>OIB: 16018390550</t>
  </si>
  <si>
    <t>PLAN NABAVE ZA 2024. GODINU</t>
  </si>
  <si>
    <t>Redni broj</t>
  </si>
  <si>
    <t>CPV</t>
  </si>
  <si>
    <t>Evidencijski broj</t>
  </si>
  <si>
    <t>Predmet nabave</t>
  </si>
  <si>
    <t>Procjenjena vrijednost nabave bez 
PDV-a (u eurima)</t>
  </si>
  <si>
    <t xml:space="preserve"> Vrsta postupka 
nabave</t>
  </si>
  <si>
    <t>ugovro, narudžbenica, OS</t>
  </si>
  <si>
    <t>planirani početak 
i trajanje ugovora
 ili OS</t>
  </si>
  <si>
    <t>Promjena 
(bez PDV-a)</t>
  </si>
  <si>
    <t>Novi plan</t>
  </si>
  <si>
    <t>Napomena</t>
  </si>
  <si>
    <t>1.</t>
  </si>
  <si>
    <t>15119000-5</t>
  </si>
  <si>
    <t>01/24</t>
  </si>
  <si>
    <t>SVJEŽE MESO 
(prema specifikaciji)</t>
  </si>
  <si>
    <t>JEDNOSTAVNA NABAVA</t>
  </si>
  <si>
    <t>narudžbenica</t>
  </si>
  <si>
    <t>veljača</t>
  </si>
  <si>
    <t>roba</t>
  </si>
  <si>
    <t>2.</t>
  </si>
  <si>
    <t>15112100-7</t>
  </si>
  <si>
    <t>02/24</t>
  </si>
  <si>
    <t>SVJEŽA PERAD (prema specifikaciji)</t>
  </si>
  <si>
    <t>ugovor</t>
  </si>
  <si>
    <t>3.</t>
  </si>
  <si>
    <t>09310000-5</t>
  </si>
  <si>
    <t>03/24</t>
  </si>
  <si>
    <t>ELEKTRIČNA ENERGIJA-OPSKRBA</t>
  </si>
  <si>
    <t>4.</t>
  </si>
  <si>
    <t>03221000-6</t>
  </si>
  <si>
    <t>04/24</t>
  </si>
  <si>
    <t>SVJEŽE POVRĆE</t>
  </si>
  <si>
    <t>ožujak</t>
  </si>
  <si>
    <t>5.</t>
  </si>
  <si>
    <t>03222000-3</t>
  </si>
  <si>
    <t>5/24</t>
  </si>
  <si>
    <t>SVJEŽE VOĆE</t>
  </si>
  <si>
    <t>6.</t>
  </si>
  <si>
    <t>15831600-8</t>
  </si>
  <si>
    <t>6/24</t>
  </si>
  <si>
    <t>MED</t>
  </si>
  <si>
    <t>listopad</t>
  </si>
  <si>
    <t>7.</t>
  </si>
  <si>
    <t>09123000-7</t>
  </si>
  <si>
    <t>7/24</t>
  </si>
  <si>
    <t>OPSKRBA PLINOM</t>
  </si>
  <si>
    <t>Otvoreni postupak javne nabave  Objedinjena nabava Grad Sisak</t>
  </si>
  <si>
    <t>siječanj</t>
  </si>
  <si>
    <t>8.</t>
  </si>
  <si>
    <t>22111000-1</t>
  </si>
  <si>
    <t>8/24</t>
  </si>
  <si>
    <t>ŠKOLSKI UDŽBENICI I RADNE BILJEŽNICE</t>
  </si>
  <si>
    <t>rujan</t>
  </si>
  <si>
    <t>9.</t>
  </si>
  <si>
    <t>9/24</t>
  </si>
  <si>
    <t>OSTALI PREHRAMBENI PROIZVODI</t>
  </si>
  <si>
    <t>prosinac</t>
  </si>
  <si>
    <t>10.</t>
  </si>
  <si>
    <t>10/24</t>
  </si>
  <si>
    <t>HIGIJENSKE POTREBE</t>
  </si>
  <si>
    <t>11.</t>
  </si>
  <si>
    <t>11/24</t>
  </si>
  <si>
    <t>PISAĆI PRIBOR</t>
  </si>
  <si>
    <t>srpanj</t>
  </si>
  <si>
    <t>12.</t>
  </si>
  <si>
    <t>30125110</t>
  </si>
  <si>
    <t>12/24</t>
  </si>
  <si>
    <t>TONERI I TINTE</t>
  </si>
  <si>
    <t>13.</t>
  </si>
  <si>
    <t>13/24</t>
  </si>
  <si>
    <t>SMRZNUTO VOĆE I POVRĆE</t>
  </si>
  <si>
    <t>14.</t>
  </si>
  <si>
    <t>14/24</t>
  </si>
  <si>
    <t>RIBA I MESO GRUPA A - RIBA</t>
  </si>
  <si>
    <t>15.</t>
  </si>
  <si>
    <t>15/24</t>
  </si>
  <si>
    <t>KONZERVIRANO VOĆE I POVRĆE</t>
  </si>
  <si>
    <t>16.</t>
  </si>
  <si>
    <t>16/24</t>
  </si>
  <si>
    <t>PEKARSKI PROIZVODI
GRUPA A - PEKARSKI PROIZVODI</t>
  </si>
  <si>
    <t>17.</t>
  </si>
  <si>
    <t>03211000</t>
  </si>
  <si>
    <t>17/24</t>
  </si>
  <si>
    <t>GRUPA B - PROIZVODI OD ŽITARICA</t>
  </si>
  <si>
    <t>18.</t>
  </si>
  <si>
    <t>15612500</t>
  </si>
  <si>
    <t>18/24</t>
  </si>
  <si>
    <t>GRUPA C - SMRZNUTI I POLUGOTOVI PROIZVODI</t>
  </si>
  <si>
    <t>19.</t>
  </si>
  <si>
    <t>15511000</t>
  </si>
  <si>
    <t>19/24</t>
  </si>
  <si>
    <t>MLIJEKO I MLIJEČNI PROIZVODI</t>
  </si>
  <si>
    <t>20.</t>
  </si>
  <si>
    <t>15131200</t>
  </si>
  <si>
    <t>20/24</t>
  </si>
  <si>
    <t>MESO I MESNE PRERAĐEVINE</t>
  </si>
  <si>
    <t>21.</t>
  </si>
  <si>
    <t>39830000</t>
  </si>
  <si>
    <t>21/24</t>
  </si>
  <si>
    <t>SREDSTVA ZA ČIŠĆENJE I ODRŽAVANJE</t>
  </si>
  <si>
    <t>66516000-0</t>
  </si>
  <si>
    <t>23/24</t>
  </si>
  <si>
    <t>OSIGURANJE</t>
  </si>
  <si>
    <t>usluga</t>
  </si>
  <si>
    <t>Alma Velić</t>
  </si>
  <si>
    <t>Školskog odbora održanoj 18. prosinca 2023. godine Školski odbor donosi:</t>
  </si>
  <si>
    <t xml:space="preserve">         Na temelju članka 28. Zakona o javnoj nabavi (NN br. 120/16) i članka 58. Statuta OŠ 22.lipnja, na  25. sjednici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</si>
</sst>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12"/>
      <name val="Book Antiqua"/>
      <family val="1"/>
      <charset val="238"/>
    </font>
    <font>
      <sz val="8"/>
      <name val="Arial"/>
      <charset val="238"/>
    </font>
    <font>
      <b/>
      <sz val="12"/>
      <name val="Book Antiqua"/>
      <family val="1"/>
      <charset val="238"/>
    </font>
    <font>
      <sz val="9"/>
      <name val="Book Antiqua"/>
      <family val="1"/>
      <charset val="238"/>
    </font>
    <font>
      <b/>
      <sz val="9"/>
      <name val="Book Antiqua"/>
      <family val="1"/>
      <charset val="238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49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5" fillId="0" borderId="0" xfId="0" applyFont="1"/>
    <xf numFmtId="3" fontId="4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vertical="center" textRotation="90" wrapText="1"/>
    </xf>
    <xf numFmtId="4" fontId="5" fillId="0" borderId="1" xfId="0" applyNumberFormat="1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0" borderId="2" xfId="0" applyFont="1" applyBorder="1"/>
    <xf numFmtId="49" fontId="4" fillId="0" borderId="2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49" fontId="4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textRotation="90" wrapText="1"/>
    </xf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49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0" fontId="4" fillId="0" borderId="4" xfId="0" applyFont="1" applyBorder="1" applyAlignment="1">
      <alignment wrapText="1"/>
    </xf>
    <xf numFmtId="4" fontId="4" fillId="0" borderId="4" xfId="0" applyNumberFormat="1" applyFont="1" applyBorder="1"/>
    <xf numFmtId="0" fontId="4" fillId="0" borderId="4" xfId="0" applyFont="1" applyBorder="1"/>
    <xf numFmtId="4" fontId="5" fillId="0" borderId="4" xfId="0" applyNumberFormat="1" applyFont="1" applyBorder="1"/>
    <xf numFmtId="4" fontId="4" fillId="0" borderId="2" xfId="0" applyNumberFormat="1" applyFont="1" applyBorder="1"/>
    <xf numFmtId="4" fontId="5" fillId="0" borderId="2" xfId="0" applyNumberFormat="1" applyFont="1" applyBorder="1"/>
    <xf numFmtId="0" fontId="4" fillId="0" borderId="1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tabSelected="1" workbookViewId="0">
      <selection activeCell="D6" sqref="D6"/>
    </sheetView>
  </sheetViews>
  <sheetFormatPr defaultRowHeight="13.5" x14ac:dyDescent="0.25"/>
  <cols>
    <col min="1" max="1" width="2.85546875" style="2" customWidth="1"/>
    <col min="2" max="2" width="9.42578125" style="26" customWidth="1"/>
    <col min="3" max="3" width="5.7109375" style="2" customWidth="1"/>
    <col min="4" max="4" width="34" style="2" customWidth="1"/>
    <col min="5" max="5" width="9.85546875" style="10" hidden="1" customWidth="1"/>
    <col min="6" max="6" width="9.85546875" style="10" customWidth="1"/>
    <col min="7" max="7" width="28.140625" style="2" customWidth="1"/>
    <col min="8" max="8" width="18.28515625" style="2" customWidth="1"/>
    <col min="9" max="9" width="8.7109375" style="2" customWidth="1"/>
    <col min="10" max="10" width="9.28515625" style="4" bestFit="1" customWidth="1"/>
    <col min="11" max="11" width="8.7109375" style="4" bestFit="1" customWidth="1"/>
    <col min="12" max="12" width="9.28515625" style="2" bestFit="1" customWidth="1"/>
    <col min="13" max="16384" width="9.140625" style="2"/>
  </cols>
  <sheetData>
    <row r="1" spans="1:12" ht="16.5" x14ac:dyDescent="0.3">
      <c r="A1" s="8" t="s">
        <v>0</v>
      </c>
      <c r="B1" s="30"/>
      <c r="C1" s="9"/>
      <c r="I1" s="8"/>
    </row>
    <row r="2" spans="1:12" ht="15.75" x14ac:dyDescent="0.25">
      <c r="A2" s="11" t="s">
        <v>1</v>
      </c>
    </row>
    <row r="3" spans="1:12" ht="8.25" customHeight="1" x14ac:dyDescent="0.25"/>
    <row r="4" spans="1:12" ht="15.75" x14ac:dyDescent="0.25">
      <c r="A4" s="11" t="s">
        <v>109</v>
      </c>
      <c r="B4" s="31"/>
      <c r="C4" s="11"/>
      <c r="D4" s="11"/>
      <c r="E4" s="11"/>
      <c r="F4" s="11"/>
      <c r="G4" s="11"/>
      <c r="H4" s="11"/>
      <c r="I4" s="11"/>
      <c r="J4" s="11"/>
    </row>
    <row r="5" spans="1:12" ht="15.75" x14ac:dyDescent="0.25">
      <c r="A5" s="43" t="s">
        <v>108</v>
      </c>
      <c r="B5" s="43"/>
      <c r="C5" s="43"/>
      <c r="D5" s="43"/>
      <c r="E5" s="43"/>
      <c r="F5" s="43"/>
      <c r="G5" s="43"/>
      <c r="H5" s="43"/>
      <c r="I5" s="43"/>
      <c r="J5" s="43"/>
    </row>
    <row r="6" spans="1:12" ht="9.75" customHeight="1" x14ac:dyDescent="0.25">
      <c r="A6" s="12"/>
      <c r="C6" s="12"/>
      <c r="D6" s="12"/>
      <c r="E6" s="12"/>
      <c r="F6" s="12"/>
      <c r="G6" s="12"/>
      <c r="H6" s="12"/>
      <c r="I6" s="12"/>
      <c r="J6" s="12"/>
    </row>
    <row r="7" spans="1:12" ht="16.5" x14ac:dyDescent="0.3">
      <c r="A7" s="44" t="s">
        <v>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</row>
    <row r="8" spans="1:12" ht="9" customHeight="1" x14ac:dyDescent="0.25">
      <c r="D8" s="3"/>
      <c r="E8" s="4"/>
      <c r="F8" s="4"/>
      <c r="G8" s="5"/>
    </row>
    <row r="9" spans="1:12" ht="9.75" customHeight="1" x14ac:dyDescent="0.25">
      <c r="A9" s="13"/>
      <c r="C9" s="14"/>
      <c r="D9" s="14"/>
      <c r="E9" s="14"/>
      <c r="F9" s="14"/>
      <c r="G9" s="14"/>
      <c r="H9" s="14"/>
      <c r="I9" s="14"/>
    </row>
    <row r="10" spans="1:12" ht="85.5" x14ac:dyDescent="0.3">
      <c r="A10" s="15" t="s">
        <v>3</v>
      </c>
      <c r="B10" s="27" t="s">
        <v>4</v>
      </c>
      <c r="C10" s="15" t="s">
        <v>5</v>
      </c>
      <c r="D10" s="16" t="s">
        <v>6</v>
      </c>
      <c r="E10" s="17" t="s">
        <v>7</v>
      </c>
      <c r="F10" s="17" t="s">
        <v>7</v>
      </c>
      <c r="G10" s="18" t="s">
        <v>8</v>
      </c>
      <c r="H10" s="15" t="s">
        <v>9</v>
      </c>
      <c r="I10" s="15" t="s">
        <v>10</v>
      </c>
      <c r="J10" s="19" t="s">
        <v>11</v>
      </c>
      <c r="K10" s="20" t="s">
        <v>12</v>
      </c>
      <c r="L10" s="21" t="s">
        <v>13</v>
      </c>
    </row>
    <row r="11" spans="1:12" ht="27" customHeight="1" x14ac:dyDescent="0.25">
      <c r="A11" s="22" t="s">
        <v>14</v>
      </c>
      <c r="B11" s="32" t="s">
        <v>15</v>
      </c>
      <c r="C11" s="23" t="s">
        <v>16</v>
      </c>
      <c r="D11" s="7" t="s">
        <v>17</v>
      </c>
      <c r="E11" s="24">
        <f>35000/7.5345</f>
        <v>4645.298294511912</v>
      </c>
      <c r="F11" s="24">
        <f>ROUND(E11,0)</f>
        <v>4645</v>
      </c>
      <c r="G11" s="7" t="s">
        <v>18</v>
      </c>
      <c r="H11" s="6" t="s">
        <v>19</v>
      </c>
      <c r="I11" s="6" t="s">
        <v>20</v>
      </c>
      <c r="J11" s="24"/>
      <c r="K11" s="24"/>
      <c r="L11" s="6" t="s">
        <v>21</v>
      </c>
    </row>
    <row r="12" spans="1:12" ht="27" customHeight="1" x14ac:dyDescent="0.25">
      <c r="A12" s="22" t="s">
        <v>22</v>
      </c>
      <c r="B12" s="32" t="s">
        <v>23</v>
      </c>
      <c r="C12" s="23" t="s">
        <v>24</v>
      </c>
      <c r="D12" s="7" t="s">
        <v>25</v>
      </c>
      <c r="E12" s="24">
        <f>27000/7.5345</f>
        <v>3583.5158271949031</v>
      </c>
      <c r="F12" s="24">
        <f t="shared" ref="F12:F31" si="0">ROUND(E12,0)</f>
        <v>3584</v>
      </c>
      <c r="G12" s="29" t="s">
        <v>18</v>
      </c>
      <c r="H12" s="6" t="s">
        <v>26</v>
      </c>
      <c r="I12" s="6" t="s">
        <v>20</v>
      </c>
      <c r="J12" s="24"/>
      <c r="K12" s="24"/>
      <c r="L12" s="6" t="s">
        <v>21</v>
      </c>
    </row>
    <row r="13" spans="1:12" ht="27" customHeight="1" x14ac:dyDescent="0.25">
      <c r="A13" s="22" t="s">
        <v>27</v>
      </c>
      <c r="B13" s="28" t="s">
        <v>28</v>
      </c>
      <c r="C13" s="1" t="s">
        <v>29</v>
      </c>
      <c r="D13" s="7" t="s">
        <v>30</v>
      </c>
      <c r="E13" s="24">
        <f>140000/7.5345</f>
        <v>18581.193178047648</v>
      </c>
      <c r="F13" s="24">
        <v>20000</v>
      </c>
      <c r="G13" s="42" t="s">
        <v>49</v>
      </c>
      <c r="H13" s="6" t="s">
        <v>26</v>
      </c>
      <c r="I13" s="6" t="s">
        <v>20</v>
      </c>
      <c r="J13" s="24"/>
      <c r="K13" s="24"/>
      <c r="L13" s="6" t="s">
        <v>21</v>
      </c>
    </row>
    <row r="14" spans="1:12" ht="27" customHeight="1" x14ac:dyDescent="0.25">
      <c r="A14" s="22" t="s">
        <v>31</v>
      </c>
      <c r="B14" s="28" t="s">
        <v>32</v>
      </c>
      <c r="C14" s="1" t="s">
        <v>33</v>
      </c>
      <c r="D14" s="7" t="s">
        <v>34</v>
      </c>
      <c r="E14" s="24">
        <f>20000/7.5345</f>
        <v>2654.4561682925209</v>
      </c>
      <c r="F14" s="24">
        <f t="shared" si="0"/>
        <v>2654</v>
      </c>
      <c r="G14" s="29" t="s">
        <v>18</v>
      </c>
      <c r="H14" s="7" t="s">
        <v>26</v>
      </c>
      <c r="I14" s="6" t="s">
        <v>35</v>
      </c>
      <c r="J14" s="24"/>
      <c r="K14" s="24"/>
      <c r="L14" s="6" t="s">
        <v>21</v>
      </c>
    </row>
    <row r="15" spans="1:12" ht="27" customHeight="1" x14ac:dyDescent="0.25">
      <c r="A15" s="22" t="s">
        <v>36</v>
      </c>
      <c r="B15" s="32" t="s">
        <v>37</v>
      </c>
      <c r="C15" s="1" t="s">
        <v>38</v>
      </c>
      <c r="D15" s="7" t="s">
        <v>39</v>
      </c>
      <c r="E15" s="24">
        <f>50000/7.5345</f>
        <v>6636.1404207313026</v>
      </c>
      <c r="F15" s="24">
        <f t="shared" si="0"/>
        <v>6636</v>
      </c>
      <c r="G15" s="29" t="s">
        <v>18</v>
      </c>
      <c r="H15" s="7" t="s">
        <v>19</v>
      </c>
      <c r="I15" s="6" t="s">
        <v>35</v>
      </c>
      <c r="J15" s="24"/>
      <c r="K15" s="24"/>
      <c r="L15" s="6" t="s">
        <v>21</v>
      </c>
    </row>
    <row r="16" spans="1:12" ht="27" customHeight="1" x14ac:dyDescent="0.25">
      <c r="A16" s="22" t="s">
        <v>40</v>
      </c>
      <c r="B16" s="28" t="s">
        <v>41</v>
      </c>
      <c r="C16" s="1" t="s">
        <v>42</v>
      </c>
      <c r="D16" s="7" t="s">
        <v>43</v>
      </c>
      <c r="E16" s="24">
        <f>2000/7.5345</f>
        <v>265.44561682925212</v>
      </c>
      <c r="F16" s="24">
        <f t="shared" si="0"/>
        <v>265</v>
      </c>
      <c r="G16" s="29" t="s">
        <v>18</v>
      </c>
      <c r="H16" s="6" t="s">
        <v>26</v>
      </c>
      <c r="I16" s="6" t="s">
        <v>44</v>
      </c>
      <c r="J16" s="24"/>
      <c r="K16" s="24"/>
      <c r="L16" s="7" t="s">
        <v>21</v>
      </c>
    </row>
    <row r="17" spans="1:12" ht="27" customHeight="1" x14ac:dyDescent="0.3">
      <c r="A17" s="22" t="s">
        <v>45</v>
      </c>
      <c r="B17" s="28" t="s">
        <v>46</v>
      </c>
      <c r="C17" s="1" t="s">
        <v>47</v>
      </c>
      <c r="D17" s="7" t="s">
        <v>48</v>
      </c>
      <c r="E17" s="24">
        <f>190000/7.5345</f>
        <v>25217.333598778951</v>
      </c>
      <c r="F17" s="24">
        <v>25000</v>
      </c>
      <c r="G17" s="7" t="s">
        <v>49</v>
      </c>
      <c r="H17" s="6" t="s">
        <v>26</v>
      </c>
      <c r="I17" s="7" t="s">
        <v>50</v>
      </c>
      <c r="J17" s="24"/>
      <c r="K17" s="25"/>
      <c r="L17" s="6" t="s">
        <v>21</v>
      </c>
    </row>
    <row r="18" spans="1:12" ht="27" customHeight="1" x14ac:dyDescent="0.3">
      <c r="A18" s="22" t="s">
        <v>51</v>
      </c>
      <c r="B18" s="28" t="s">
        <v>52</v>
      </c>
      <c r="C18" s="1" t="s">
        <v>53</v>
      </c>
      <c r="D18" s="7" t="s">
        <v>54</v>
      </c>
      <c r="E18" s="24">
        <f>375000/7.5345</f>
        <v>49771.053155484769</v>
      </c>
      <c r="F18" s="24">
        <v>69000</v>
      </c>
      <c r="G18" s="7" t="s">
        <v>49</v>
      </c>
      <c r="H18" s="6" t="s">
        <v>26</v>
      </c>
      <c r="I18" s="6" t="s">
        <v>55</v>
      </c>
      <c r="J18" s="24"/>
      <c r="K18" s="25"/>
      <c r="L18" s="7" t="s">
        <v>21</v>
      </c>
    </row>
    <row r="19" spans="1:12" ht="27" customHeight="1" x14ac:dyDescent="0.3">
      <c r="A19" s="22" t="s">
        <v>56</v>
      </c>
      <c r="B19" s="28">
        <v>1580000</v>
      </c>
      <c r="C19" s="1" t="s">
        <v>57</v>
      </c>
      <c r="D19" s="7" t="s">
        <v>58</v>
      </c>
      <c r="E19" s="24">
        <f>10000/7.5345</f>
        <v>1327.2280841462605</v>
      </c>
      <c r="F19" s="24">
        <f t="shared" si="0"/>
        <v>1327</v>
      </c>
      <c r="G19" s="7" t="s">
        <v>18</v>
      </c>
      <c r="H19" s="6" t="s">
        <v>26</v>
      </c>
      <c r="I19" s="6" t="s">
        <v>59</v>
      </c>
      <c r="J19" s="24"/>
      <c r="K19" s="25"/>
      <c r="L19" s="7" t="s">
        <v>21</v>
      </c>
    </row>
    <row r="20" spans="1:12" ht="27" customHeight="1" x14ac:dyDescent="0.3">
      <c r="A20" s="22" t="s">
        <v>60</v>
      </c>
      <c r="B20" s="28">
        <v>39224310</v>
      </c>
      <c r="C20" s="1" t="s">
        <v>61</v>
      </c>
      <c r="D20" s="7" t="s">
        <v>62</v>
      </c>
      <c r="E20" s="24">
        <f>8000/7.5345</f>
        <v>1061.7824673170085</v>
      </c>
      <c r="F20" s="24">
        <f t="shared" si="0"/>
        <v>1062</v>
      </c>
      <c r="G20" s="42" t="s">
        <v>49</v>
      </c>
      <c r="H20" s="6" t="s">
        <v>26</v>
      </c>
      <c r="I20" s="6" t="s">
        <v>50</v>
      </c>
      <c r="J20" s="24"/>
      <c r="K20" s="25"/>
      <c r="L20" s="7" t="s">
        <v>21</v>
      </c>
    </row>
    <row r="21" spans="1:12" ht="27" customHeight="1" x14ac:dyDescent="0.3">
      <c r="A21" s="22" t="s">
        <v>63</v>
      </c>
      <c r="B21" s="28">
        <v>30191000</v>
      </c>
      <c r="C21" s="1" t="s">
        <v>64</v>
      </c>
      <c r="D21" s="7" t="s">
        <v>65</v>
      </c>
      <c r="E21" s="24">
        <f>30000/7.5345</f>
        <v>3981.6842524387812</v>
      </c>
      <c r="F21" s="24">
        <f t="shared" si="0"/>
        <v>3982</v>
      </c>
      <c r="G21" s="7" t="s">
        <v>18</v>
      </c>
      <c r="H21" s="6" t="s">
        <v>26</v>
      </c>
      <c r="I21" s="6" t="s">
        <v>66</v>
      </c>
      <c r="J21" s="24"/>
      <c r="K21" s="25"/>
      <c r="L21" s="7" t="s">
        <v>21</v>
      </c>
    </row>
    <row r="22" spans="1:12" ht="27" customHeight="1" x14ac:dyDescent="0.3">
      <c r="A22" s="22" t="s">
        <v>67</v>
      </c>
      <c r="B22" s="28" t="s">
        <v>68</v>
      </c>
      <c r="C22" s="1" t="s">
        <v>69</v>
      </c>
      <c r="D22" s="7" t="s">
        <v>70</v>
      </c>
      <c r="E22" s="24">
        <f>1700/7.5345</f>
        <v>225.62877430486427</v>
      </c>
      <c r="F22" s="24">
        <f t="shared" si="0"/>
        <v>226</v>
      </c>
      <c r="G22" s="42" t="s">
        <v>49</v>
      </c>
      <c r="H22" s="6" t="s">
        <v>26</v>
      </c>
      <c r="I22" s="6" t="s">
        <v>35</v>
      </c>
      <c r="J22" s="24"/>
      <c r="K22" s="25"/>
      <c r="L22" s="7" t="s">
        <v>21</v>
      </c>
    </row>
    <row r="23" spans="1:12" ht="27" customHeight="1" x14ac:dyDescent="0.3">
      <c r="A23" s="22" t="s">
        <v>71</v>
      </c>
      <c r="B23" s="28">
        <v>1530000</v>
      </c>
      <c r="C23" s="1" t="s">
        <v>72</v>
      </c>
      <c r="D23" s="7" t="s">
        <v>73</v>
      </c>
      <c r="E23" s="24">
        <f>25000/7.5345</f>
        <v>3318.0702103656513</v>
      </c>
      <c r="F23" s="24">
        <f t="shared" si="0"/>
        <v>3318</v>
      </c>
      <c r="G23" s="7" t="s">
        <v>18</v>
      </c>
      <c r="H23" s="6" t="s">
        <v>26</v>
      </c>
      <c r="I23" s="6" t="s">
        <v>20</v>
      </c>
      <c r="J23" s="24"/>
      <c r="K23" s="25"/>
      <c r="L23" s="7" t="s">
        <v>21</v>
      </c>
    </row>
    <row r="24" spans="1:12" ht="27" customHeight="1" x14ac:dyDescent="0.3">
      <c r="A24" s="22" t="s">
        <v>74</v>
      </c>
      <c r="B24" s="28">
        <v>15220000</v>
      </c>
      <c r="C24" s="1" t="s">
        <v>75</v>
      </c>
      <c r="D24" s="7" t="s">
        <v>76</v>
      </c>
      <c r="E24" s="24">
        <f>20000/7.5345</f>
        <v>2654.4561682925209</v>
      </c>
      <c r="F24" s="24">
        <f t="shared" si="0"/>
        <v>2654</v>
      </c>
      <c r="G24" s="7" t="s">
        <v>18</v>
      </c>
      <c r="H24" s="6" t="s">
        <v>26</v>
      </c>
      <c r="I24" s="6" t="s">
        <v>20</v>
      </c>
      <c r="J24" s="24"/>
      <c r="K24" s="25"/>
      <c r="L24" s="7" t="s">
        <v>21</v>
      </c>
    </row>
    <row r="25" spans="1:12" ht="27" customHeight="1" x14ac:dyDescent="0.3">
      <c r="A25" s="22" t="s">
        <v>77</v>
      </c>
      <c r="B25" s="28">
        <v>15330000</v>
      </c>
      <c r="C25" s="1" t="s">
        <v>78</v>
      </c>
      <c r="D25" s="7" t="s">
        <v>79</v>
      </c>
      <c r="E25" s="24">
        <f>20000/7.5345</f>
        <v>2654.4561682925209</v>
      </c>
      <c r="F25" s="24">
        <f t="shared" si="0"/>
        <v>2654</v>
      </c>
      <c r="G25" s="7" t="s">
        <v>18</v>
      </c>
      <c r="H25" s="6" t="s">
        <v>26</v>
      </c>
      <c r="I25" s="6" t="s">
        <v>20</v>
      </c>
      <c r="J25" s="24"/>
      <c r="K25" s="25"/>
      <c r="L25" s="7" t="s">
        <v>21</v>
      </c>
    </row>
    <row r="26" spans="1:12" ht="27" customHeight="1" x14ac:dyDescent="0.3">
      <c r="A26" s="22" t="s">
        <v>80</v>
      </c>
      <c r="B26" s="28">
        <v>15612500</v>
      </c>
      <c r="C26" s="1" t="s">
        <v>81</v>
      </c>
      <c r="D26" s="7" t="s">
        <v>82</v>
      </c>
      <c r="E26" s="24">
        <f>70000/7.5345</f>
        <v>9290.596589023824</v>
      </c>
      <c r="F26" s="24">
        <v>9290</v>
      </c>
      <c r="G26" s="7" t="s">
        <v>18</v>
      </c>
      <c r="H26" s="6" t="s">
        <v>26</v>
      </c>
      <c r="I26" s="6" t="s">
        <v>20</v>
      </c>
      <c r="J26" s="24"/>
      <c r="K26" s="25"/>
      <c r="L26" s="7" t="s">
        <v>21</v>
      </c>
    </row>
    <row r="27" spans="1:12" ht="27" customHeight="1" x14ac:dyDescent="0.3">
      <c r="A27" s="22" t="s">
        <v>83</v>
      </c>
      <c r="B27" s="28" t="s">
        <v>84</v>
      </c>
      <c r="C27" s="1" t="s">
        <v>85</v>
      </c>
      <c r="D27" s="7" t="s">
        <v>86</v>
      </c>
      <c r="E27" s="24">
        <f>12000/7.5345</f>
        <v>1592.6737009755125</v>
      </c>
      <c r="F27" s="24">
        <f t="shared" si="0"/>
        <v>1593</v>
      </c>
      <c r="G27" s="7" t="s">
        <v>18</v>
      </c>
      <c r="H27" s="6" t="s">
        <v>26</v>
      </c>
      <c r="I27" s="6" t="s">
        <v>50</v>
      </c>
      <c r="J27" s="24"/>
      <c r="K27" s="25"/>
      <c r="L27" s="7" t="s">
        <v>21</v>
      </c>
    </row>
    <row r="28" spans="1:12" ht="27" customHeight="1" x14ac:dyDescent="0.3">
      <c r="A28" s="33" t="s">
        <v>87</v>
      </c>
      <c r="B28" s="34" t="s">
        <v>88</v>
      </c>
      <c r="C28" s="35" t="s">
        <v>89</v>
      </c>
      <c r="D28" s="36" t="s">
        <v>90</v>
      </c>
      <c r="E28" s="37">
        <f>20000/7.5345</f>
        <v>2654.4561682925209</v>
      </c>
      <c r="F28" s="37">
        <f t="shared" si="0"/>
        <v>2654</v>
      </c>
      <c r="G28" s="36" t="s">
        <v>18</v>
      </c>
      <c r="H28" s="38" t="s">
        <v>26</v>
      </c>
      <c r="I28" s="38" t="s">
        <v>20</v>
      </c>
      <c r="J28" s="37"/>
      <c r="K28" s="39"/>
      <c r="L28" s="36" t="s">
        <v>21</v>
      </c>
    </row>
    <row r="29" spans="1:12" ht="27" customHeight="1" x14ac:dyDescent="0.3">
      <c r="A29" s="22" t="s">
        <v>91</v>
      </c>
      <c r="B29" s="32" t="s">
        <v>92</v>
      </c>
      <c r="C29" s="23" t="s">
        <v>93</v>
      </c>
      <c r="D29" s="29" t="s">
        <v>94</v>
      </c>
      <c r="E29" s="40">
        <f>55000/7.5345</f>
        <v>7299.7544628044325</v>
      </c>
      <c r="F29" s="40">
        <f t="shared" si="0"/>
        <v>7300</v>
      </c>
      <c r="G29" s="29" t="s">
        <v>18</v>
      </c>
      <c r="H29" s="22" t="s">
        <v>26</v>
      </c>
      <c r="I29" s="22" t="s">
        <v>50</v>
      </c>
      <c r="J29" s="40"/>
      <c r="K29" s="41"/>
      <c r="L29" s="29" t="s">
        <v>21</v>
      </c>
    </row>
    <row r="30" spans="1:12" ht="27" customHeight="1" x14ac:dyDescent="0.3">
      <c r="A30" s="22" t="s">
        <v>95</v>
      </c>
      <c r="B30" s="28" t="s">
        <v>96</v>
      </c>
      <c r="C30" s="1" t="s">
        <v>97</v>
      </c>
      <c r="D30" s="7" t="s">
        <v>98</v>
      </c>
      <c r="E30" s="24">
        <f>25000/7.5345</f>
        <v>3318.0702103656513</v>
      </c>
      <c r="F30" s="24">
        <f t="shared" si="0"/>
        <v>3318</v>
      </c>
      <c r="G30" s="7" t="s">
        <v>18</v>
      </c>
      <c r="H30" s="6" t="s">
        <v>26</v>
      </c>
      <c r="I30" s="6" t="s">
        <v>50</v>
      </c>
      <c r="J30" s="24"/>
      <c r="K30" s="25"/>
      <c r="L30" s="7" t="s">
        <v>21</v>
      </c>
    </row>
    <row r="31" spans="1:12" ht="27" customHeight="1" x14ac:dyDescent="0.25">
      <c r="A31" s="22" t="s">
        <v>99</v>
      </c>
      <c r="B31" s="28" t="s">
        <v>100</v>
      </c>
      <c r="C31" s="6" t="s">
        <v>101</v>
      </c>
      <c r="D31" s="6" t="s">
        <v>102</v>
      </c>
      <c r="E31" s="24">
        <f>20000/7.5345</f>
        <v>2654.4561682925209</v>
      </c>
      <c r="F31" s="24">
        <f t="shared" si="0"/>
        <v>2654</v>
      </c>
      <c r="G31" s="7" t="s">
        <v>49</v>
      </c>
      <c r="H31" s="6" t="s">
        <v>19</v>
      </c>
      <c r="I31" s="6" t="s">
        <v>50</v>
      </c>
      <c r="J31" s="24"/>
      <c r="K31" s="24"/>
      <c r="L31" s="6" t="s">
        <v>21</v>
      </c>
    </row>
    <row r="32" spans="1:12" ht="27" customHeight="1" x14ac:dyDescent="0.25">
      <c r="A32" s="22">
        <v>22</v>
      </c>
      <c r="B32" s="28" t="s">
        <v>103</v>
      </c>
      <c r="C32" s="6" t="s">
        <v>104</v>
      </c>
      <c r="D32" s="6" t="s">
        <v>105</v>
      </c>
      <c r="E32" s="24">
        <f>22200/7.5345</f>
        <v>2946.4463468046984</v>
      </c>
      <c r="F32" s="24">
        <v>1000</v>
      </c>
      <c r="G32" s="7" t="s">
        <v>49</v>
      </c>
      <c r="H32" s="6" t="s">
        <v>26</v>
      </c>
      <c r="I32" s="6" t="s">
        <v>50</v>
      </c>
      <c r="J32" s="24"/>
      <c r="K32" s="24"/>
      <c r="L32" s="6" t="s">
        <v>106</v>
      </c>
    </row>
    <row r="37" spans="11:11" x14ac:dyDescent="0.25">
      <c r="K37" s="14"/>
    </row>
    <row r="38" spans="11:11" x14ac:dyDescent="0.25">
      <c r="K38" s="14" t="s">
        <v>107</v>
      </c>
    </row>
  </sheetData>
  <mergeCells count="2">
    <mergeCell ref="A5:J5"/>
    <mergeCell ref="A7:L7"/>
  </mergeCells>
  <phoneticPr fontId="2" type="noConversion"/>
  <pageMargins left="0.35433070866141736" right="0.35433070866141736" top="0.19685039370078741" bottom="0.27559055118110237" header="0.51181102362204722" footer="0.51181102362204722"/>
  <pageSetup paperSize="9" scale="99" fitToHeight="0" orientation="landscape" r:id="rId1"/>
  <headerFooter scaleWithDoc="0" alignWithMargins="0"/>
  <ignoredErrors>
    <ignoredError sqref="B22:B31 B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WinXPProSP2</dc:creator>
  <cp:keywords/>
  <dc:description/>
  <cp:lastModifiedBy>Windows korisnik</cp:lastModifiedBy>
  <cp:revision/>
  <dcterms:created xsi:type="dcterms:W3CDTF">2009-05-07T07:33:26Z</dcterms:created>
  <dcterms:modified xsi:type="dcterms:W3CDTF">2024-01-05T09:20:37Z</dcterms:modified>
  <cp:category/>
  <cp:contentStatus/>
</cp:coreProperties>
</file>