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185"/>
  </bookViews>
  <sheets>
    <sheet name="Izvršenje proračuna 2021." sheetId="1" r:id="rId1"/>
    <sheet name="List2" sheetId="2" r:id="rId2"/>
    <sheet name="List3" sheetId="3" r:id="rId3"/>
    <sheet name="Sheet1" sheetId="4" r:id="rId4"/>
  </sheets>
  <definedNames>
    <definedName name="_xlnm.Print_Area" localSheetId="0">'Izvršenje proračuna 2021.'!$A$1:$H$203</definedName>
  </definedNames>
  <calcPr calcId="145621"/>
</workbook>
</file>

<file path=xl/calcChain.xml><?xml version="1.0" encoding="utf-8"?>
<calcChain xmlns="http://schemas.openxmlformats.org/spreadsheetml/2006/main">
  <c r="E197" i="1" l="1"/>
  <c r="E195" i="1"/>
  <c r="E190" i="1"/>
  <c r="E185" i="1"/>
  <c r="E183" i="1"/>
  <c r="E181" i="1"/>
  <c r="E179" i="1"/>
  <c r="E161" i="1" l="1"/>
  <c r="E171" i="1"/>
  <c r="E166" i="1"/>
  <c r="E159" i="1"/>
  <c r="E157" i="1"/>
  <c r="E155" i="1"/>
  <c r="E142" i="1"/>
  <c r="E136" i="1"/>
  <c r="E132" i="1"/>
  <c r="E131" i="1" s="1"/>
  <c r="E128" i="1"/>
  <c r="E127" i="1" s="1"/>
  <c r="E119" i="1"/>
  <c r="E108" i="1"/>
  <c r="E101" i="1"/>
  <c r="E96" i="1"/>
  <c r="E92" i="1"/>
  <c r="E87" i="1"/>
  <c r="E49" i="1"/>
  <c r="E72" i="1"/>
  <c r="E71" i="1" s="1"/>
  <c r="E69" i="1"/>
  <c r="E67" i="1"/>
  <c r="E63" i="1"/>
  <c r="E64" i="1"/>
  <c r="E57" i="1"/>
  <c r="E51" i="1"/>
  <c r="E54" i="1"/>
  <c r="F23" i="1"/>
  <c r="E173" i="1" l="1"/>
  <c r="E135" i="1"/>
  <c r="E134" i="1" s="1"/>
  <c r="E95" i="1"/>
  <c r="E86" i="1"/>
  <c r="E66" i="1"/>
  <c r="E50" i="1" s="1"/>
  <c r="B192" i="1"/>
  <c r="B168" i="1"/>
  <c r="E85" i="1" l="1"/>
  <c r="E84" i="1" s="1"/>
  <c r="B125" i="1"/>
  <c r="F196" i="1" l="1"/>
  <c r="F193" i="1"/>
  <c r="F192" i="1"/>
  <c r="F191" i="1"/>
  <c r="F189" i="1"/>
  <c r="F188" i="1"/>
  <c r="F187" i="1"/>
  <c r="F186" i="1"/>
  <c r="F184" i="1"/>
  <c r="F182" i="1"/>
  <c r="F180" i="1"/>
  <c r="F172" i="1"/>
  <c r="F169" i="1"/>
  <c r="F168" i="1"/>
  <c r="F167" i="1"/>
  <c r="F165" i="1"/>
  <c r="F164" i="1"/>
  <c r="F163" i="1"/>
  <c r="F162" i="1"/>
  <c r="F160" i="1"/>
  <c r="F158" i="1"/>
  <c r="F156" i="1"/>
  <c r="F146" i="1"/>
  <c r="F143" i="1"/>
  <c r="F141" i="1"/>
  <c r="F138" i="1"/>
  <c r="F137" i="1"/>
  <c r="F133" i="1"/>
  <c r="F130" i="1"/>
  <c r="F129" i="1"/>
  <c r="F126" i="1"/>
  <c r="F124" i="1"/>
  <c r="F123" i="1"/>
  <c r="F122" i="1"/>
  <c r="F120" i="1"/>
  <c r="F118" i="1"/>
  <c r="F117" i="1"/>
  <c r="F116" i="1"/>
  <c r="F115" i="1"/>
  <c r="F114" i="1"/>
  <c r="F113" i="1"/>
  <c r="F112" i="1"/>
  <c r="F111" i="1"/>
  <c r="F110" i="1"/>
  <c r="F109" i="1"/>
  <c r="F107" i="1"/>
  <c r="F106" i="1"/>
  <c r="F105" i="1"/>
  <c r="F104" i="1"/>
  <c r="F103" i="1"/>
  <c r="F102" i="1"/>
  <c r="F100" i="1"/>
  <c r="F99" i="1"/>
  <c r="F98" i="1"/>
  <c r="F97" i="1"/>
  <c r="F93" i="1"/>
  <c r="F91" i="1"/>
  <c r="F90" i="1"/>
  <c r="F89" i="1"/>
  <c r="F88" i="1"/>
  <c r="F74" i="1"/>
  <c r="F73" i="1"/>
  <c r="F68" i="1" l="1"/>
  <c r="F65" i="1"/>
  <c r="F59" i="1"/>
  <c r="F58" i="1"/>
  <c r="F21" i="1"/>
  <c r="F20" i="1"/>
  <c r="F17" i="1"/>
  <c r="F16" i="1"/>
  <c r="B195" i="1" l="1"/>
  <c r="B185" i="1" s="1"/>
  <c r="B183" i="1"/>
  <c r="B181" i="1"/>
  <c r="B179" i="1"/>
  <c r="B171" i="1"/>
  <c r="B161" i="1" s="1"/>
  <c r="B166" i="1"/>
  <c r="B159" i="1"/>
  <c r="B157" i="1"/>
  <c r="B155" i="1"/>
  <c r="B144" i="1"/>
  <c r="B136" i="1"/>
  <c r="B128" i="1"/>
  <c r="B127" i="1" s="1"/>
  <c r="B119" i="1"/>
  <c r="B108" i="1"/>
  <c r="B101" i="1"/>
  <c r="B96" i="1"/>
  <c r="B92" i="1"/>
  <c r="B87" i="1"/>
  <c r="B61" i="1"/>
  <c r="B60" i="1" s="1"/>
  <c r="B173" i="1" l="1"/>
  <c r="B95" i="1"/>
  <c r="B86" i="1"/>
  <c r="D195" i="1"/>
  <c r="F195" i="1" s="1"/>
  <c r="D190" i="1"/>
  <c r="F190" i="1" s="1"/>
  <c r="D185" i="1"/>
  <c r="F185" i="1" s="1"/>
  <c r="D183" i="1"/>
  <c r="F183" i="1" s="1"/>
  <c r="D181" i="1"/>
  <c r="F181" i="1" s="1"/>
  <c r="D179" i="1"/>
  <c r="F179" i="1" s="1"/>
  <c r="D166" i="1"/>
  <c r="F166" i="1" s="1"/>
  <c r="D171" i="1"/>
  <c r="D159" i="1"/>
  <c r="F159" i="1" s="1"/>
  <c r="D157" i="1"/>
  <c r="F157" i="1" s="1"/>
  <c r="D155" i="1"/>
  <c r="F155" i="1" s="1"/>
  <c r="D142" i="1"/>
  <c r="F142" i="1" s="1"/>
  <c r="D128" i="1"/>
  <c r="D132" i="1"/>
  <c r="D119" i="1"/>
  <c r="F119" i="1" s="1"/>
  <c r="D108" i="1"/>
  <c r="F108" i="1" s="1"/>
  <c r="D101" i="1"/>
  <c r="F101" i="1" s="1"/>
  <c r="D96" i="1"/>
  <c r="F96" i="1" s="1"/>
  <c r="D92" i="1"/>
  <c r="F92" i="1" s="1"/>
  <c r="D87" i="1"/>
  <c r="F87" i="1" s="1"/>
  <c r="D161" i="1" l="1"/>
  <c r="F161" i="1" s="1"/>
  <c r="F171" i="1"/>
  <c r="D131" i="1"/>
  <c r="F131" i="1" s="1"/>
  <c r="F132" i="1"/>
  <c r="D127" i="1"/>
  <c r="F127" i="1" s="1"/>
  <c r="F128" i="1"/>
  <c r="D86" i="1"/>
  <c r="F86" i="1" s="1"/>
  <c r="D95" i="1"/>
  <c r="F95" i="1" s="1"/>
  <c r="B85" i="1"/>
  <c r="D197" i="1"/>
  <c r="F197" i="1" s="1"/>
  <c r="D173" i="1"/>
  <c r="F173" i="1" s="1"/>
  <c r="C195" i="1"/>
  <c r="C190" i="1"/>
  <c r="C192" i="1"/>
  <c r="C185" i="1"/>
  <c r="C181" i="1"/>
  <c r="C179" i="1"/>
  <c r="D85" i="1" l="1"/>
  <c r="F85" i="1" s="1"/>
  <c r="C166" i="1"/>
  <c r="C171" i="1"/>
  <c r="C161" i="1" s="1"/>
  <c r="C159" i="1"/>
  <c r="C157" i="1"/>
  <c r="C155" i="1"/>
  <c r="C125" i="1"/>
  <c r="C173" i="1" l="1"/>
  <c r="C131" i="1"/>
  <c r="C145" i="1"/>
  <c r="C144" i="1" s="1"/>
  <c r="C142" i="1"/>
  <c r="C136" i="1"/>
  <c r="C128" i="1"/>
  <c r="C127" i="1" s="1"/>
  <c r="C119" i="1"/>
  <c r="C108" i="1"/>
  <c r="C101" i="1"/>
  <c r="C96" i="1"/>
  <c r="C92" i="1"/>
  <c r="C87" i="1"/>
  <c r="C86" i="1" l="1"/>
  <c r="C95" i="1"/>
  <c r="C135" i="1"/>
  <c r="C134" i="1" s="1"/>
  <c r="D77" i="1"/>
  <c r="D76" i="1" s="1"/>
  <c r="D75" i="1" s="1"/>
  <c r="B77" i="1"/>
  <c r="B76" i="1" s="1"/>
  <c r="B75" i="1" s="1"/>
  <c r="C77" i="1"/>
  <c r="C76" i="1" s="1"/>
  <c r="C75" i="1" s="1"/>
  <c r="C85" i="1" l="1"/>
  <c r="C84" i="1" s="1"/>
  <c r="D72" i="1"/>
  <c r="C72" i="1"/>
  <c r="C71" i="1" s="1"/>
  <c r="B72" i="1"/>
  <c r="B71" i="1" s="1"/>
  <c r="C69" i="1"/>
  <c r="D67" i="1"/>
  <c r="F67" i="1" s="1"/>
  <c r="C67" i="1"/>
  <c r="C66" i="1" s="1"/>
  <c r="B67" i="1"/>
  <c r="D64" i="1"/>
  <c r="C64" i="1"/>
  <c r="C63" i="1" s="1"/>
  <c r="B64" i="1"/>
  <c r="B63" i="1" s="1"/>
  <c r="D57" i="1"/>
  <c r="F57" i="1" s="1"/>
  <c r="C57" i="1"/>
  <c r="B57" i="1"/>
  <c r="C54" i="1"/>
  <c r="D52" i="1"/>
  <c r="B52" i="1"/>
  <c r="D22" i="1"/>
  <c r="F22" i="1" s="1"/>
  <c r="C22" i="1"/>
  <c r="B22" i="1"/>
  <c r="D18" i="1"/>
  <c r="F18" i="1" s="1"/>
  <c r="C18" i="1"/>
  <c r="D71" i="1" l="1"/>
  <c r="F71" i="1" s="1"/>
  <c r="F72" i="1"/>
  <c r="D63" i="1"/>
  <c r="F63" i="1" s="1"/>
  <c r="F64" i="1"/>
  <c r="B190" i="1"/>
  <c r="B142" i="1"/>
  <c r="B135" i="1" s="1"/>
  <c r="B134" i="1" s="1"/>
  <c r="B84" i="1" s="1"/>
  <c r="B69" i="1"/>
  <c r="B66" i="1" s="1"/>
  <c r="B54" i="1"/>
  <c r="B51" i="1" s="1"/>
  <c r="B50" i="1" l="1"/>
  <c r="B49" i="1" s="1"/>
  <c r="B197" i="1"/>
  <c r="D23" i="1" l="1"/>
  <c r="C23" i="1"/>
  <c r="C183" i="1" l="1"/>
  <c r="D145" i="1"/>
  <c r="F145" i="1" s="1"/>
  <c r="D136" i="1"/>
  <c r="F136" i="1" s="1"/>
  <c r="D69" i="1"/>
  <c r="D135" i="1" l="1"/>
  <c r="D144" i="1"/>
  <c r="F144" i="1" s="1"/>
  <c r="D66" i="1"/>
  <c r="F66" i="1" s="1"/>
  <c r="C197" i="1"/>
  <c r="D134" i="1" l="1"/>
  <c r="F135" i="1"/>
  <c r="C52" i="1"/>
  <c r="C51" i="1" s="1"/>
  <c r="C50" i="1" s="1"/>
  <c r="C49" i="1" s="1"/>
  <c r="D54" i="1"/>
  <c r="F54" i="1" s="1"/>
  <c r="D84" i="1" l="1"/>
  <c r="F84" i="1" s="1"/>
  <c r="F134" i="1"/>
  <c r="D51" i="1"/>
  <c r="D50" i="1" s="1"/>
  <c r="D49" i="1" s="1"/>
  <c r="F49" i="1" s="1"/>
  <c r="B18" i="1" l="1"/>
  <c r="B23" i="1" s="1"/>
  <c r="B34" i="1" s="1"/>
</calcChain>
</file>

<file path=xl/sharedStrings.xml><?xml version="1.0" encoding="utf-8"?>
<sst xmlns="http://schemas.openxmlformats.org/spreadsheetml/2006/main" count="206" uniqueCount="162">
  <si>
    <t>Račun/opis</t>
  </si>
  <si>
    <t>A. RAČUN PRIHODA</t>
  </si>
  <si>
    <t>Prihodi poslovanja</t>
  </si>
  <si>
    <t>prihodi od prodaje nefinancijske imovine</t>
  </si>
  <si>
    <t>Rashodi poslovanja</t>
  </si>
  <si>
    <t>Rashodi za nabavu nefinancijske imovine</t>
  </si>
  <si>
    <t>UKUPNO RASHODI</t>
  </si>
  <si>
    <t>VIŠAK/MANJAK</t>
  </si>
  <si>
    <t>B. RAČUN FINANCIRANJA</t>
  </si>
  <si>
    <t>Primici od financisjke imovine i zaduživanja</t>
  </si>
  <si>
    <t>Izdaci za nefinancijsku imovinu i otplate zajmova</t>
  </si>
  <si>
    <t>NETO FINANCIRANJE</t>
  </si>
  <si>
    <t>C. VIŠAK/MANJAK IZ tekućeg razdoblja</t>
  </si>
  <si>
    <t>preneseni višak/manjka prethodnih godina</t>
  </si>
  <si>
    <t>višak/manjka za pokriće u narednom razdoblju</t>
  </si>
  <si>
    <t>Članak 2.</t>
  </si>
  <si>
    <t>A. RAČUN PRIHODA I RASHODA</t>
  </si>
  <si>
    <t>PRIHODI</t>
  </si>
  <si>
    <t>Brojčana oznaka i naziv računa prihoda ekonomske klasifikacije na razini razreda, skupine,podskupine i odjeljka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</si>
  <si>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</si>
  <si>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</si>
  <si>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</si>
  <si>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639 Prijenosi između proračunskih korisnika istog proračuna</t>
  </si>
  <si>
    <t>6391 Tekući prijenosi između proračunskoh korisnika istog proračuna</t>
  </si>
  <si>
    <t>6393Tekući prijenosi između proračunskih korisnika istog proračuna temeljem prijenosa EU sredstava</t>
  </si>
  <si>
    <t>65 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</si>
  <si>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</si>
  <si>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</si>
  <si>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</t>
  </si>
  <si>
    <t>661 Prihodi od prodaje proizvoda i robe te pruženih usluga</t>
  </si>
  <si>
    <t>6614  Prihodi od prodaje proizvoda i robe</t>
  </si>
  <si>
    <t>663 Donacije od pravnih i fizičkih osoba izvan općeg proračuna</t>
  </si>
  <si>
    <t>67 Prihodi od nadležnog  proračuna i od HZZO-a temeljem ugovornih obveza</t>
  </si>
  <si>
    <t>671 Prihodi od nadležnog proračuna za financiranje rashoda poslovanja</t>
  </si>
  <si>
    <t>6711 Prihodi od nadležnog proračuna za financiranje rashoda poslovanja</t>
  </si>
  <si>
    <t>6712 Prihodi iz nadležnog proračuna za financiranje rashoda za nabavu nefinancijske imovine</t>
  </si>
  <si>
    <t>7 Prihodi od prodaje</t>
  </si>
  <si>
    <t>72 Prihodi od prodaje proizvedene dugotrajne imovine</t>
  </si>
  <si>
    <t>721 Prihodi od prodaje građevinskih objekata</t>
  </si>
  <si>
    <t>7211 Stambeni objekti</t>
  </si>
  <si>
    <t>63 Pomoći iz inozemstva i od subjekata unutar općeg proračuna</t>
  </si>
  <si>
    <t>RASHODI</t>
  </si>
  <si>
    <t>31 Rashodi za zaposlene</t>
  </si>
  <si>
    <t>311 Plaće</t>
  </si>
  <si>
    <t>3111 Plaće za redovan rad</t>
  </si>
  <si>
    <t>3113 Plaće za prekovremeni rad</t>
  </si>
  <si>
    <t>3114 Plaće za posebne uvjete</t>
  </si>
  <si>
    <t>312 Ostali rashodi za zaposlene</t>
  </si>
  <si>
    <t>313 Doprinosi na plaće</t>
  </si>
  <si>
    <t>3132 Doprinos za obvezno zdravstveno osiguranje</t>
  </si>
  <si>
    <t>3133 Doprinos za obvezno zdravstveno osiguranje u slučaju nezaposlenosti</t>
  </si>
  <si>
    <t>32 Materijalni rashodi</t>
  </si>
  <si>
    <t>321 Naknade troškova zaposlenima</t>
  </si>
  <si>
    <t>3211 Službena putovanja</t>
  </si>
  <si>
    <t>3212 Naknada za prijevoz  za rad na terenu i odvojen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</si>
  <si>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</si>
  <si>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</si>
  <si>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</si>
  <si>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</si>
  <si>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</si>
  <si>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</si>
  <si>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inveticijsko održavanje</t>
  </si>
  <si>
    <t>3225 Sitni inventar i auto gume</t>
  </si>
  <si>
    <t>3227 Službena 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</si>
  <si>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</si>
  <si>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</si>
  <si>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</si>
  <si>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</si>
  <si>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</si>
  <si>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</si>
  <si>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</si>
  <si>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</si>
  <si>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</si>
  <si>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329 Ostali nespomenuti rashodi poslovanja</t>
  </si>
  <si>
    <t>3293 Reprezentacija</t>
  </si>
  <si>
    <t>3294 Članarine i norme</t>
  </si>
  <si>
    <t>3299 Ostali nespomenuti rashodi poslovanja</t>
  </si>
  <si>
    <t>343 Ostali financijski rashodi</t>
  </si>
  <si>
    <t>3431 Bankarske usluge i usluge platnog prometa</t>
  </si>
  <si>
    <t>42 Rashodi za nabavu proizvedene nefinancijske imovine</t>
  </si>
  <si>
    <t>422 Postrojenja i oprema</t>
  </si>
  <si>
    <t>4221 Uredska oprema i namještaj</t>
  </si>
  <si>
    <t>4226 Sportska i glazbena oprema</t>
  </si>
  <si>
    <t>4227 Uređaji, strojevi im oprema za ostale namjene</t>
  </si>
  <si>
    <t>424 Knjige, umjetnička djela i ostale izložbene vrijednosti</t>
  </si>
  <si>
    <t>4241 Knjige</t>
  </si>
  <si>
    <t>45 Rashodi za dodatna ulaganja na nefinancijskoj imovine</t>
  </si>
  <si>
    <t>451 Dodatna ulaganja na građevinskim objektima</t>
  </si>
  <si>
    <t>4511 Dodatna ulaganja na građevinskim objektima</t>
  </si>
  <si>
    <t>Tablica2  . Prihodi i rashodi prema izvorima financiranja</t>
  </si>
  <si>
    <t>Brojčana oznaka i naziv izvora financiranja na razini razreda i skupine</t>
  </si>
  <si>
    <t>Brojčana oznaka i naziv računa rashoda ekonomske klasifikacije na razini razreda, skupine,podskupine i odjeljka</t>
  </si>
  <si>
    <t>Izvor 1. Opći prihodi i primici</t>
  </si>
  <si>
    <t>Izvor 1.1. Prihodi od poreza za redovnu djelatnost</t>
  </si>
  <si>
    <t>Izvor 3. Vlastiti prihodi</t>
  </si>
  <si>
    <t>Izvor 3.1. Vlastiti prihodi-proračunski korisnik</t>
  </si>
  <si>
    <t>Izvor 4. Prihodi za posebne namjene</t>
  </si>
  <si>
    <t>Izvor 4.5. Ostali nespomenuti prihodi-proračunski korisnik</t>
  </si>
  <si>
    <t>Izvor 5. Pomoći</t>
  </si>
  <si>
    <t>Izvor 5.2. pomoći iz proračuna</t>
  </si>
  <si>
    <t>Izvor 5.5. Pomoći-proračunski korisnik</t>
  </si>
  <si>
    <t>Izvor 5.6. pomoći iz proračuna -EU Županija</t>
  </si>
  <si>
    <t>Izvor 6. Donacije</t>
  </si>
  <si>
    <t>Izv or 5.4 Pomoći izravnanja za decentralizirane funkcije</t>
  </si>
  <si>
    <t>Izvor 7. Prihodi od prodaje imovine</t>
  </si>
  <si>
    <t>Izvor 7.2. Prihodi od prodaje dugotrajne imovine -PK</t>
  </si>
  <si>
    <t>Članak 1.</t>
  </si>
  <si>
    <t>3292 Premija osiguranja</t>
  </si>
  <si>
    <t>3433 Zatezne kamate</t>
  </si>
  <si>
    <t>4225 Instrumenti, uređaji i strojevi</t>
  </si>
  <si>
    <t>4223 Oprema za održavanje i zaštitu</t>
  </si>
  <si>
    <t>3239 Ostale usluge</t>
  </si>
  <si>
    <t>324 Naknade troškova osobama izvan radnog odnosa</t>
  </si>
  <si>
    <t>UKUPNO SVI IZVORI</t>
  </si>
  <si>
    <t>ukupno:</t>
  </si>
  <si>
    <t>372 Naknade građanima i kućanstvima na temelju osiguranja i druge naknade</t>
  </si>
  <si>
    <t>Izvorni plan 2021.</t>
  </si>
  <si>
    <t>Izvor 5. Ministarstvo-škole</t>
  </si>
  <si>
    <t>Izvor 5.3. Ministarstvo</t>
  </si>
  <si>
    <t>OSNOVNA ŠKOLA ANDRIJE PALMOVIĆA RASINJA</t>
  </si>
  <si>
    <t>Izvroni plan 2021.</t>
  </si>
  <si>
    <t>RASPOLOŽIVA SREDSTVA IZ PRETHODNIH GODINA</t>
  </si>
  <si>
    <t>Tablica 1. Prihodi i rashodi po ekonomskoj klasifikaciji</t>
  </si>
  <si>
    <t>OIB:88100672773</t>
  </si>
  <si>
    <t>ŠKOLSKA ULICA 15, RASINJA</t>
  </si>
  <si>
    <t>634 Pomoći od izvanproračunskih korisnika</t>
  </si>
  <si>
    <t>6341 Tekuće pomoći od izvanproračunskih korisnika</t>
  </si>
  <si>
    <t>6631 Tekuće donacije</t>
  </si>
  <si>
    <t>6 PRIHODI POSLOVANJA</t>
  </si>
  <si>
    <t>3 Rashodi poslovanja</t>
  </si>
  <si>
    <t xml:space="preserve">6  + 7 Prihodi </t>
  </si>
  <si>
    <t xml:space="preserve">3 + 4  Rashodi </t>
  </si>
  <si>
    <t>34 Financijski rashodi</t>
  </si>
  <si>
    <t>369 Prijenosi između proračunskih korisnika istog proračuna</t>
  </si>
  <si>
    <t>36 Pomoći dane u inozemstvo i unutar općeg proračuna</t>
  </si>
  <si>
    <t>37 Naknade građanima i kućanstvima na temelju osiguranja i druge naknade</t>
  </si>
  <si>
    <t>Izvor 6.3. Donacije- PK</t>
  </si>
  <si>
    <t>3295 Pristojbe i naknade</t>
  </si>
  <si>
    <t>3691 Tekući prijenosi između proračunskih korisnika istog proračuna</t>
  </si>
  <si>
    <t>4 Rashodi za nabavu nefinancijske imovine</t>
  </si>
  <si>
    <t>64 Prihodi od imovine</t>
  </si>
  <si>
    <t>641 Prihodi od financijske imovine</t>
  </si>
  <si>
    <t>64132 Kamate na depozite po viđenju</t>
  </si>
  <si>
    <t xml:space="preserve"> </t>
  </si>
  <si>
    <t>-</t>
  </si>
  <si>
    <t xml:space="preserve"> IZVJEŠTAJ O IZVRŠENJU PRORAČUNA  ZA RAZDOBLJE OD 1.1.2021. DO 31.12.2021.   </t>
  </si>
  <si>
    <t>Ostvarenje/izvršenje  2020.</t>
  </si>
  <si>
    <t>Tekući plan 2021.</t>
  </si>
  <si>
    <t>Ostvarenje/izvršenje 2021.</t>
  </si>
  <si>
    <t>indeks 5/4</t>
  </si>
  <si>
    <t xml:space="preserve">                                       I. OPĆI DIO</t>
  </si>
  <si>
    <t>Ravnatelj:</t>
  </si>
  <si>
    <t>Krunoslav Belaj</t>
  </si>
  <si>
    <t xml:space="preserve">                      Proračun Osnovne škole  Andrije Palmovića Rasinja za razdoblje 1.1.2021. do 31.12.2021. godinu  ostvaren je kako slijedi</t>
  </si>
  <si>
    <t xml:space="preserve">                      Prihodi i rashodi te primici i izdaci u Računu prihoda i rashoda ostvareni su u 2021. godini kako slijedi</t>
  </si>
  <si>
    <t>Izvor 7.3. Prihodi od naknade šteta s osnova osiguranja</t>
  </si>
  <si>
    <t>7.073.376,87</t>
  </si>
  <si>
    <t>7.044.657,26</t>
  </si>
  <si>
    <t>67.931,24</t>
  </si>
  <si>
    <t>7.112.588,50</t>
  </si>
  <si>
    <t>39.211,63</t>
  </si>
  <si>
    <t>U Rasinji, 10.2.2022.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</si>
</sst>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0" fillId="0" borderId="0" xfId="0" applyBorder="1"/>
    <xf numFmtId="0" fontId="1" fillId="0" borderId="0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0" xfId="0" applyFont="1"/>
    <xf numFmtId="43" fontId="0" fillId="0" borderId="1" xfId="1" applyFont="1" applyBorder="1"/>
    <xf numFmtId="43" fontId="4" fillId="0" borderId="1" xfId="1" applyFont="1" applyBorder="1"/>
    <xf numFmtId="0" fontId="0" fillId="0" borderId="1" xfId="0" applyFont="1" applyBorder="1"/>
    <xf numFmtId="43" fontId="7" fillId="0" borderId="1" xfId="1" applyFont="1" applyBorder="1"/>
    <xf numFmtId="43" fontId="4" fillId="0" borderId="1" xfId="0" applyNumberFormat="1" applyFont="1" applyBorder="1"/>
    <xf numFmtId="43" fontId="0" fillId="0" borderId="1" xfId="0" applyNumberFormat="1" applyBorder="1"/>
    <xf numFmtId="43" fontId="0" fillId="0" borderId="1" xfId="1" applyFont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43" fontId="0" fillId="0" borderId="0" xfId="1" applyFont="1" applyBorder="1"/>
    <xf numFmtId="0" fontId="1" fillId="0" borderId="0" xfId="0" applyFont="1" applyBorder="1" applyAlignment="1">
      <alignment horizontal="center" vertical="center"/>
    </xf>
    <xf numFmtId="43" fontId="4" fillId="0" borderId="0" xfId="1" applyFont="1" applyBorder="1"/>
    <xf numFmtId="43" fontId="7" fillId="0" borderId="0" xfId="1" applyFont="1" applyBorder="1"/>
    <xf numFmtId="0" fontId="1" fillId="0" borderId="0" xfId="0" applyFont="1" applyBorder="1" applyAlignment="1">
      <alignment horizontal="center" vertical="center" wrapText="1"/>
    </xf>
    <xf numFmtId="43" fontId="0" fillId="0" borderId="0" xfId="1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1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vertical="center" wrapText="1"/>
    </xf>
    <xf numFmtId="49" fontId="0" fillId="0" borderId="1" xfId="1" applyNumberFormat="1" applyFont="1" applyBorder="1" applyAlignment="1">
      <alignment horizontal="right"/>
    </xf>
    <xf numFmtId="49" fontId="4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tabSelected="1" view="pageBreakPreview" topLeftCell="A187" zoomScaleNormal="100" zoomScaleSheetLayoutView="100" workbookViewId="0">
      <selection activeCell="A200" sqref="A200"/>
    </sheetView>
  </sheetViews>
  <sheetFormatPr defaultRowHeight="15" x14ac:dyDescent="0.25"/>
  <cols>
    <col min="1" max="1" width="56.7109375" customWidth="1"/>
    <col min="2" max="2" width="20.42578125" customWidth="1"/>
    <col min="3" max="3" width="17.28515625" customWidth="1"/>
    <col min="4" max="4" width="20.140625" customWidth="1"/>
    <col min="5" max="5" width="20.5703125" customWidth="1"/>
    <col min="6" max="7" width="14.7109375" customWidth="1"/>
    <col min="8" max="8" width="14.140625" customWidth="1"/>
  </cols>
  <sheetData>
    <row r="1" spans="1:10" x14ac:dyDescent="0.25">
      <c r="A1" s="6" t="s">
        <v>119</v>
      </c>
    </row>
    <row r="2" spans="1:10" x14ac:dyDescent="0.25">
      <c r="A2" s="6" t="s">
        <v>123</v>
      </c>
    </row>
    <row r="3" spans="1:10" x14ac:dyDescent="0.25">
      <c r="A3" s="6" t="s">
        <v>124</v>
      </c>
    </row>
    <row r="4" spans="1:10" ht="15.75" x14ac:dyDescent="0.25">
      <c r="A4" s="1"/>
      <c r="B4" s="1" t="s">
        <v>145</v>
      </c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1" t="s">
        <v>150</v>
      </c>
      <c r="B6" s="1"/>
      <c r="C6" s="1"/>
      <c r="D6" s="1"/>
      <c r="E6" s="1"/>
      <c r="F6" s="1"/>
      <c r="G6" s="1"/>
      <c r="H6" s="1"/>
      <c r="I6" s="1"/>
      <c r="J6" s="1"/>
    </row>
    <row r="7" spans="1:10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75" x14ac:dyDescent="0.25">
      <c r="A8" s="1"/>
      <c r="B8" s="40" t="s">
        <v>106</v>
      </c>
      <c r="C8" s="1"/>
      <c r="D8" s="1"/>
      <c r="E8" s="1"/>
      <c r="F8" s="1"/>
      <c r="G8" s="1"/>
      <c r="H8" s="1"/>
      <c r="I8" s="1"/>
      <c r="J8" s="1"/>
    </row>
    <row r="9" spans="1:10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s="21" customFormat="1" ht="15.75" x14ac:dyDescent="0.25">
      <c r="A10" s="20" t="s">
        <v>153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4" customHeight="1" x14ac:dyDescent="0.25"/>
    <row r="13" spans="1:10" ht="30" x14ac:dyDescent="0.25">
      <c r="A13" s="7" t="s">
        <v>0</v>
      </c>
      <c r="B13" s="8" t="s">
        <v>146</v>
      </c>
      <c r="C13" s="9" t="s">
        <v>120</v>
      </c>
      <c r="D13" s="9" t="s">
        <v>147</v>
      </c>
      <c r="E13" s="9" t="s">
        <v>148</v>
      </c>
      <c r="F13" s="10" t="s">
        <v>149</v>
      </c>
      <c r="G13" s="31"/>
    </row>
    <row r="14" spans="1:10" x14ac:dyDescent="0.25">
      <c r="A14" s="10">
        <v>1</v>
      </c>
      <c r="B14" s="8">
        <v>2</v>
      </c>
      <c r="C14" s="9">
        <v>3</v>
      </c>
      <c r="D14" s="9">
        <v>4</v>
      </c>
      <c r="E14" s="10">
        <v>5</v>
      </c>
      <c r="F14" s="10">
        <v>6</v>
      </c>
      <c r="G14" s="31"/>
    </row>
    <row r="15" spans="1:10" x14ac:dyDescent="0.25">
      <c r="A15" s="7" t="s">
        <v>1</v>
      </c>
      <c r="B15" s="26"/>
      <c r="C15" s="26"/>
      <c r="D15" s="26"/>
      <c r="E15" s="2"/>
      <c r="F15" s="2"/>
      <c r="G15" s="16"/>
    </row>
    <row r="16" spans="1:10" x14ac:dyDescent="0.25">
      <c r="A16" s="4" t="s">
        <v>2</v>
      </c>
      <c r="B16" s="22">
        <v>6381396.8499999996</v>
      </c>
      <c r="C16" s="22">
        <v>8046150</v>
      </c>
      <c r="D16" s="22">
        <v>7532275</v>
      </c>
      <c r="E16" s="43" t="s">
        <v>156</v>
      </c>
      <c r="F16" s="22">
        <f>E16/D16*100</f>
        <v>93.907575997955462</v>
      </c>
      <c r="G16" s="32"/>
    </row>
    <row r="17" spans="1:7" x14ac:dyDescent="0.25">
      <c r="A17" s="5" t="s">
        <v>3</v>
      </c>
      <c r="B17" s="22">
        <v>279.55</v>
      </c>
      <c r="C17" s="22">
        <v>0</v>
      </c>
      <c r="D17" s="22">
        <v>0</v>
      </c>
      <c r="E17" s="43">
        <v>0</v>
      </c>
      <c r="F17" s="39" t="e">
        <f>E17/D17*100</f>
        <v>#DIV/0!</v>
      </c>
      <c r="G17" s="32"/>
    </row>
    <row r="18" spans="1:7" x14ac:dyDescent="0.25">
      <c r="A18" s="27"/>
      <c r="B18" s="23">
        <f>B16+B17</f>
        <v>6381676.3999999994</v>
      </c>
      <c r="C18" s="23">
        <f>C16+C17</f>
        <v>8046150</v>
      </c>
      <c r="D18" s="23">
        <f>D16+D17</f>
        <v>7532275</v>
      </c>
      <c r="E18" s="44" t="s">
        <v>156</v>
      </c>
      <c r="F18" s="22">
        <f>E18/D18*100</f>
        <v>93.907575997955462</v>
      </c>
      <c r="G18" s="32"/>
    </row>
    <row r="19" spans="1:7" x14ac:dyDescent="0.25">
      <c r="A19" s="2"/>
      <c r="B19" s="26"/>
      <c r="C19" s="26">
        <v>0</v>
      </c>
      <c r="D19" s="26">
        <v>0</v>
      </c>
      <c r="E19" s="43">
        <v>0</v>
      </c>
      <c r="F19" s="22">
        <v>0</v>
      </c>
      <c r="G19" s="32"/>
    </row>
    <row r="20" spans="1:7" x14ac:dyDescent="0.25">
      <c r="A20" s="2" t="s">
        <v>4</v>
      </c>
      <c r="B20" s="22">
        <v>6247921.3099999996</v>
      </c>
      <c r="C20" s="22">
        <v>7950150</v>
      </c>
      <c r="D20" s="22">
        <v>7421473</v>
      </c>
      <c r="E20" s="43" t="s">
        <v>157</v>
      </c>
      <c r="F20" s="22">
        <f>E20/D20*100</f>
        <v>94.922628701876306</v>
      </c>
      <c r="G20" s="32"/>
    </row>
    <row r="21" spans="1:7" x14ac:dyDescent="0.25">
      <c r="A21" s="2" t="s">
        <v>5</v>
      </c>
      <c r="B21" s="22">
        <v>129292.17</v>
      </c>
      <c r="C21" s="22">
        <v>96000</v>
      </c>
      <c r="D21" s="22">
        <v>89000</v>
      </c>
      <c r="E21" s="43" t="s">
        <v>158</v>
      </c>
      <c r="F21" s="22">
        <f>E21/D21*100</f>
        <v>76.327235955056182</v>
      </c>
      <c r="G21" s="32"/>
    </row>
    <row r="22" spans="1:7" x14ac:dyDescent="0.25">
      <c r="A22" s="2" t="s">
        <v>6</v>
      </c>
      <c r="B22" s="23">
        <f>B20+B21</f>
        <v>6377213.4799999995</v>
      </c>
      <c r="C22" s="23">
        <f>C20+C21</f>
        <v>8046150</v>
      </c>
      <c r="D22" s="23">
        <f t="shared" ref="D22" si="0">D20+D21</f>
        <v>7510473</v>
      </c>
      <c r="E22" s="44" t="s">
        <v>159</v>
      </c>
      <c r="F22" s="22">
        <f>E22/D22*100</f>
        <v>94.702271081994439</v>
      </c>
      <c r="G22" s="32"/>
    </row>
    <row r="23" spans="1:7" x14ac:dyDescent="0.25">
      <c r="A23" s="2" t="s">
        <v>7</v>
      </c>
      <c r="B23" s="23">
        <f t="shared" ref="B23" si="1">B18-B22</f>
        <v>4462.9199999999255</v>
      </c>
      <c r="C23" s="23">
        <f t="shared" ref="C23:D23" si="2">C18-C22</f>
        <v>0</v>
      </c>
      <c r="D23" s="23">
        <f t="shared" si="2"/>
        <v>21802</v>
      </c>
      <c r="E23" s="44" t="s">
        <v>160</v>
      </c>
      <c r="F23" s="22">
        <f>E23/D23*100</f>
        <v>179.85336207687368</v>
      </c>
      <c r="G23" s="32"/>
    </row>
    <row r="24" spans="1:7" x14ac:dyDescent="0.25">
      <c r="A24" s="2"/>
      <c r="B24" s="2"/>
      <c r="C24" s="2"/>
      <c r="D24" s="2"/>
      <c r="E24" s="45"/>
      <c r="F24" s="2"/>
      <c r="G24" s="16"/>
    </row>
    <row r="25" spans="1:7" x14ac:dyDescent="0.25">
      <c r="A25" s="7" t="s">
        <v>8</v>
      </c>
      <c r="B25" s="2"/>
      <c r="C25" s="2"/>
      <c r="D25" s="2"/>
      <c r="E25" s="45"/>
      <c r="F25" s="2"/>
      <c r="G25" s="16"/>
    </row>
    <row r="26" spans="1:7" x14ac:dyDescent="0.25">
      <c r="A26" s="4" t="s">
        <v>9</v>
      </c>
      <c r="B26" s="2"/>
      <c r="C26" s="2"/>
      <c r="D26" s="2"/>
      <c r="E26" s="45"/>
      <c r="F26" s="2"/>
      <c r="G26" s="16"/>
    </row>
    <row r="27" spans="1:7" x14ac:dyDescent="0.25">
      <c r="A27" s="4" t="s">
        <v>10</v>
      </c>
      <c r="B27" s="2"/>
      <c r="C27" s="2"/>
      <c r="D27" s="2"/>
      <c r="E27" s="45"/>
      <c r="F27" s="2"/>
      <c r="G27" s="16"/>
    </row>
    <row r="28" spans="1:7" x14ac:dyDescent="0.25">
      <c r="A28" s="2" t="s">
        <v>11</v>
      </c>
      <c r="B28" s="2"/>
      <c r="C28" s="2"/>
      <c r="D28" s="2"/>
      <c r="E28" s="45"/>
      <c r="F28" s="2"/>
      <c r="G28" s="16"/>
    </row>
    <row r="29" spans="1:7" x14ac:dyDescent="0.25">
      <c r="A29" s="2"/>
      <c r="B29" s="2"/>
      <c r="C29" s="2"/>
      <c r="D29" s="2"/>
      <c r="E29" s="45"/>
      <c r="F29" s="2"/>
      <c r="G29" s="16"/>
    </row>
    <row r="30" spans="1:7" x14ac:dyDescent="0.25">
      <c r="A30" s="7" t="s">
        <v>12</v>
      </c>
      <c r="B30" s="2"/>
      <c r="C30" s="2"/>
      <c r="D30" s="2"/>
      <c r="E30" s="45"/>
      <c r="F30" s="2"/>
      <c r="G30" s="16"/>
    </row>
    <row r="31" spans="1:7" x14ac:dyDescent="0.25">
      <c r="A31" s="2"/>
      <c r="B31" s="2"/>
      <c r="C31" s="2"/>
      <c r="D31" s="2"/>
      <c r="E31" s="45"/>
      <c r="F31" s="2"/>
      <c r="G31" s="16"/>
    </row>
    <row r="32" spans="1:7" x14ac:dyDescent="0.25">
      <c r="A32" s="4" t="s">
        <v>121</v>
      </c>
      <c r="B32" s="22"/>
      <c r="C32" s="2"/>
      <c r="D32" s="22"/>
      <c r="E32" s="45"/>
      <c r="F32" s="2"/>
      <c r="G32" s="16"/>
    </row>
    <row r="33" spans="1:7" x14ac:dyDescent="0.25">
      <c r="A33" s="2" t="s">
        <v>13</v>
      </c>
      <c r="B33" s="23">
        <v>-26264.560000000001</v>
      </c>
      <c r="C33" s="7"/>
      <c r="D33" s="23">
        <v>-21802</v>
      </c>
      <c r="E33" s="46">
        <v>-21801.64</v>
      </c>
      <c r="F33" s="2"/>
      <c r="G33" s="16"/>
    </row>
    <row r="34" spans="1:7" x14ac:dyDescent="0.25">
      <c r="A34" s="2" t="s">
        <v>14</v>
      </c>
      <c r="B34" s="26">
        <f>B23+B33</f>
        <v>-21801.640000000076</v>
      </c>
      <c r="C34" s="7"/>
      <c r="D34" s="26">
        <v>0</v>
      </c>
      <c r="E34" s="46">
        <v>-61013.27</v>
      </c>
      <c r="F34" s="2"/>
      <c r="G34" s="16"/>
    </row>
    <row r="35" spans="1:7" x14ac:dyDescent="0.25">
      <c r="A35" s="2"/>
      <c r="B35" s="2"/>
      <c r="C35" s="2"/>
      <c r="D35" s="2"/>
      <c r="E35" s="45"/>
      <c r="F35" s="2"/>
      <c r="G35" s="16"/>
    </row>
    <row r="37" spans="1:7" x14ac:dyDescent="0.25">
      <c r="B37" s="41" t="s">
        <v>15</v>
      </c>
    </row>
    <row r="39" spans="1:7" x14ac:dyDescent="0.25">
      <c r="A39" t="s">
        <v>154</v>
      </c>
    </row>
    <row r="42" spans="1:7" x14ac:dyDescent="0.25">
      <c r="A42" s="6" t="s">
        <v>16</v>
      </c>
    </row>
    <row r="44" spans="1:7" x14ac:dyDescent="0.25">
      <c r="A44" s="6" t="s">
        <v>122</v>
      </c>
    </row>
    <row r="46" spans="1:7" ht="15.75" x14ac:dyDescent="0.25">
      <c r="A46" s="47" t="s">
        <v>17</v>
      </c>
      <c r="B46" s="47"/>
      <c r="C46" s="47"/>
      <c r="D46" s="47"/>
      <c r="E46" s="47"/>
      <c r="F46" s="47"/>
      <c r="G46" s="33"/>
    </row>
    <row r="47" spans="1:7" ht="30" x14ac:dyDescent="0.25">
      <c r="A47" s="11" t="s">
        <v>18</v>
      </c>
      <c r="B47" s="8" t="s">
        <v>146</v>
      </c>
      <c r="C47" s="10" t="s">
        <v>116</v>
      </c>
      <c r="D47" s="9" t="s">
        <v>147</v>
      </c>
      <c r="E47" s="9" t="s">
        <v>148</v>
      </c>
      <c r="F47" s="10" t="s">
        <v>149</v>
      </c>
      <c r="G47" s="31"/>
    </row>
    <row r="48" spans="1:7" x14ac:dyDescent="0.25">
      <c r="A48" s="11">
        <v>1</v>
      </c>
      <c r="B48" s="10">
        <v>2</v>
      </c>
      <c r="C48" s="10">
        <v>3</v>
      </c>
      <c r="D48" s="10">
        <v>4</v>
      </c>
      <c r="E48" s="10">
        <v>5</v>
      </c>
      <c r="F48" s="10">
        <v>6</v>
      </c>
      <c r="G48" s="31"/>
    </row>
    <row r="49" spans="1:16" x14ac:dyDescent="0.25">
      <c r="A49" s="7" t="s">
        <v>130</v>
      </c>
      <c r="B49" s="23">
        <f>B50+B75</f>
        <v>6381676.4000000004</v>
      </c>
      <c r="C49" s="23">
        <f>C50+C75</f>
        <v>8046150</v>
      </c>
      <c r="D49" s="23">
        <f>D50+D75</f>
        <v>7532275</v>
      </c>
      <c r="E49" s="23">
        <f>E50+E75</f>
        <v>7073376.8699999992</v>
      </c>
      <c r="F49" s="23">
        <f>E49/D49*100</f>
        <v>93.907575997955448</v>
      </c>
      <c r="G49" s="34"/>
    </row>
    <row r="50" spans="1:16" x14ac:dyDescent="0.25">
      <c r="A50" s="7" t="s">
        <v>128</v>
      </c>
      <c r="B50" s="23">
        <f>B51+B63+B66+B71+B60</f>
        <v>6381396.8500000006</v>
      </c>
      <c r="C50" s="23">
        <f>C51+C63+C66+C71</f>
        <v>8046150</v>
      </c>
      <c r="D50" s="23">
        <f>D51+D63+D66+D71</f>
        <v>7532275</v>
      </c>
      <c r="E50" s="23">
        <f>E51+E63+E66+E71</f>
        <v>7073376.8699999992</v>
      </c>
      <c r="F50" s="23"/>
      <c r="G50" s="34"/>
    </row>
    <row r="51" spans="1:16" x14ac:dyDescent="0.25">
      <c r="A51" s="7" t="s">
        <v>40</v>
      </c>
      <c r="B51" s="23">
        <f>B52+B54+B57</f>
        <v>5753445.6500000004</v>
      </c>
      <c r="C51" s="23">
        <f>C52+C54+C57</f>
        <v>7355500</v>
      </c>
      <c r="D51" s="23">
        <f>D52+D54+D57</f>
        <v>6814900</v>
      </c>
      <c r="E51" s="23">
        <f>E52+E54+E57</f>
        <v>6422617.0300000003</v>
      </c>
      <c r="F51" s="23">
        <v>0</v>
      </c>
      <c r="G51" s="34"/>
    </row>
    <row r="52" spans="1:16" x14ac:dyDescent="0.25">
      <c r="A52" s="7" t="s">
        <v>125</v>
      </c>
      <c r="B52" s="23">
        <f>B53</f>
        <v>0</v>
      </c>
      <c r="C52" s="23">
        <f>C53</f>
        <v>105300</v>
      </c>
      <c r="D52" s="23">
        <f>D53</f>
        <v>0</v>
      </c>
      <c r="E52" s="22"/>
      <c r="F52" s="23"/>
      <c r="G52" s="34"/>
    </row>
    <row r="53" spans="1:16" s="21" customFormat="1" x14ac:dyDescent="0.25">
      <c r="A53" s="24" t="s">
        <v>126</v>
      </c>
      <c r="B53" s="25"/>
      <c r="C53" s="25">
        <v>105300</v>
      </c>
      <c r="D53" s="25">
        <v>0</v>
      </c>
      <c r="E53" s="25"/>
      <c r="F53" s="25"/>
      <c r="G53" s="35"/>
    </row>
    <row r="54" spans="1:16" ht="30" x14ac:dyDescent="0.25">
      <c r="A54" s="15" t="s">
        <v>19</v>
      </c>
      <c r="B54" s="23">
        <f>B55+B56</f>
        <v>5690578.6200000001</v>
      </c>
      <c r="C54" s="23">
        <f>C55+C56</f>
        <v>7146800</v>
      </c>
      <c r="D54" s="23">
        <f>D55+D56</f>
        <v>6706000</v>
      </c>
      <c r="E54" s="23">
        <f>E55+E56</f>
        <v>6339055.3200000003</v>
      </c>
      <c r="F54" s="23">
        <f>E54/D54*100</f>
        <v>94.528113927825828</v>
      </c>
      <c r="G54" s="34"/>
    </row>
    <row r="55" spans="1:16" ht="26.25" x14ac:dyDescent="0.25">
      <c r="A55" s="14" t="s">
        <v>20</v>
      </c>
      <c r="B55" s="22">
        <v>5598061.6399999997</v>
      </c>
      <c r="C55" s="22">
        <v>7092800</v>
      </c>
      <c r="D55" s="22">
        <v>6659000</v>
      </c>
      <c r="E55" s="22">
        <v>6313118.25</v>
      </c>
      <c r="F55" s="23">
        <v>0</v>
      </c>
      <c r="G55" s="34"/>
    </row>
    <row r="56" spans="1:16" ht="26.25" x14ac:dyDescent="0.25">
      <c r="A56" s="13" t="s">
        <v>21</v>
      </c>
      <c r="B56" s="22">
        <v>92516.98</v>
      </c>
      <c r="C56" s="22">
        <v>54000</v>
      </c>
      <c r="D56" s="22">
        <v>47000</v>
      </c>
      <c r="E56" s="22">
        <v>25937.07</v>
      </c>
      <c r="F56" s="23">
        <v>0</v>
      </c>
      <c r="G56" s="34"/>
    </row>
    <row r="57" spans="1:16" x14ac:dyDescent="0.25">
      <c r="A57" s="7" t="s">
        <v>22</v>
      </c>
      <c r="B57" s="23">
        <f>B58+B59</f>
        <v>62867.03</v>
      </c>
      <c r="C57" s="23">
        <f>C58+C59</f>
        <v>103400</v>
      </c>
      <c r="D57" s="23">
        <f>D58+D59</f>
        <v>108900</v>
      </c>
      <c r="E57" s="23">
        <f>E58+E59</f>
        <v>83561.710000000006</v>
      </c>
      <c r="F57" s="23">
        <f>E57/D57*100</f>
        <v>76.732516069788801</v>
      </c>
      <c r="G57" s="34"/>
    </row>
    <row r="58" spans="1:16" x14ac:dyDescent="0.25">
      <c r="A58" s="4" t="s">
        <v>23</v>
      </c>
      <c r="B58" s="22">
        <v>0</v>
      </c>
      <c r="C58" s="22">
        <v>1800</v>
      </c>
      <c r="D58" s="22">
        <v>0</v>
      </c>
      <c r="E58" s="22"/>
      <c r="F58" s="23" t="e">
        <f>E58/D58*100</f>
        <v>#DIV/0!</v>
      </c>
      <c r="G58" s="34"/>
    </row>
    <row r="59" spans="1:16" ht="30" x14ac:dyDescent="0.25">
      <c r="A59" s="12" t="s">
        <v>24</v>
      </c>
      <c r="B59" s="22">
        <v>62867.03</v>
      </c>
      <c r="C59" s="22">
        <v>101600</v>
      </c>
      <c r="D59" s="22">
        <v>108900</v>
      </c>
      <c r="E59" s="22">
        <v>83561.710000000006</v>
      </c>
      <c r="F59" s="23">
        <f>E59/D59*100</f>
        <v>76.732516069788801</v>
      </c>
      <c r="G59" s="34"/>
    </row>
    <row r="60" spans="1:16" x14ac:dyDescent="0.25">
      <c r="A60" s="30" t="s">
        <v>140</v>
      </c>
      <c r="B60" s="23">
        <f>B61</f>
        <v>0</v>
      </c>
      <c r="C60" s="23"/>
      <c r="D60" s="23"/>
      <c r="E60" s="23"/>
      <c r="F60" s="23"/>
      <c r="G60" s="34"/>
    </row>
    <row r="61" spans="1:16" x14ac:dyDescent="0.25">
      <c r="A61" s="30" t="s">
        <v>141</v>
      </c>
      <c r="B61" s="23">
        <f>B62</f>
        <v>0</v>
      </c>
      <c r="C61" s="23"/>
      <c r="D61" s="23"/>
      <c r="E61" s="23"/>
      <c r="F61" s="23"/>
      <c r="G61" s="34"/>
    </row>
    <row r="62" spans="1:16" x14ac:dyDescent="0.25">
      <c r="A62" s="12" t="s">
        <v>142</v>
      </c>
      <c r="B62" s="22">
        <v>0</v>
      </c>
      <c r="C62" s="22"/>
      <c r="D62" s="22"/>
      <c r="E62" s="22"/>
      <c r="F62" s="23"/>
      <c r="G62" s="34"/>
    </row>
    <row r="63" spans="1:16" ht="30" x14ac:dyDescent="0.25">
      <c r="A63" s="15" t="s">
        <v>25</v>
      </c>
      <c r="B63" s="23">
        <f t="shared" ref="B63:D64" si="3">B64</f>
        <v>112112.63</v>
      </c>
      <c r="C63" s="23">
        <f t="shared" si="3"/>
        <v>149200</v>
      </c>
      <c r="D63" s="23">
        <f t="shared" si="3"/>
        <v>149200</v>
      </c>
      <c r="E63" s="23">
        <f>E64</f>
        <v>135299.06</v>
      </c>
      <c r="F63" s="23">
        <f t="shared" ref="F63:F68" si="4">E63/D63*100</f>
        <v>90.683016085790882</v>
      </c>
      <c r="G63" s="34"/>
    </row>
    <row r="64" spans="1:16" x14ac:dyDescent="0.25">
      <c r="A64" s="7" t="s">
        <v>26</v>
      </c>
      <c r="B64" s="23">
        <f t="shared" si="3"/>
        <v>112112.63</v>
      </c>
      <c r="C64" s="23">
        <f t="shared" si="3"/>
        <v>149200</v>
      </c>
      <c r="D64" s="23">
        <f t="shared" si="3"/>
        <v>149200</v>
      </c>
      <c r="E64" s="22">
        <f>E65</f>
        <v>135299.06</v>
      </c>
      <c r="F64" s="23">
        <f t="shared" si="4"/>
        <v>90.683016085790882</v>
      </c>
      <c r="G64" s="34"/>
      <c r="P64" t="s">
        <v>143</v>
      </c>
    </row>
    <row r="65" spans="1:7" x14ac:dyDescent="0.25">
      <c r="A65" s="2" t="s">
        <v>27</v>
      </c>
      <c r="B65" s="22">
        <v>112112.63</v>
      </c>
      <c r="C65" s="22">
        <v>149200</v>
      </c>
      <c r="D65" s="22">
        <v>149200</v>
      </c>
      <c r="E65" s="22">
        <v>135299.06</v>
      </c>
      <c r="F65" s="23">
        <f t="shared" si="4"/>
        <v>90.683016085790882</v>
      </c>
      <c r="G65" s="34"/>
    </row>
    <row r="66" spans="1:7" ht="30" x14ac:dyDescent="0.25">
      <c r="A66" s="15" t="s">
        <v>28</v>
      </c>
      <c r="B66" s="23">
        <f>B67+B69</f>
        <v>2468</v>
      </c>
      <c r="C66" s="23">
        <f>C67+C69</f>
        <v>1500</v>
      </c>
      <c r="D66" s="23">
        <f>D67+D69</f>
        <v>2100</v>
      </c>
      <c r="E66" s="23">
        <f>E67+E69</f>
        <v>1284.01</v>
      </c>
      <c r="F66" s="23">
        <f t="shared" si="4"/>
        <v>61.143333333333338</v>
      </c>
      <c r="G66" s="34"/>
    </row>
    <row r="67" spans="1:7" x14ac:dyDescent="0.25">
      <c r="A67" s="7" t="s">
        <v>29</v>
      </c>
      <c r="B67" s="23">
        <f>B68</f>
        <v>1140</v>
      </c>
      <c r="C67" s="23">
        <f>C68</f>
        <v>500</v>
      </c>
      <c r="D67" s="23">
        <f>D68</f>
        <v>1100</v>
      </c>
      <c r="E67" s="22">
        <f>E68</f>
        <v>584.01</v>
      </c>
      <c r="F67" s="23">
        <f t="shared" si="4"/>
        <v>53.091818181818184</v>
      </c>
      <c r="G67" s="34"/>
    </row>
    <row r="68" spans="1:7" x14ac:dyDescent="0.25">
      <c r="A68" s="2" t="s">
        <v>30</v>
      </c>
      <c r="B68" s="22">
        <v>1140</v>
      </c>
      <c r="C68" s="22">
        <v>500</v>
      </c>
      <c r="D68" s="22">
        <v>1100</v>
      </c>
      <c r="E68" s="22">
        <v>584.01</v>
      </c>
      <c r="F68" s="23">
        <f t="shared" si="4"/>
        <v>53.091818181818184</v>
      </c>
      <c r="G68" s="34"/>
    </row>
    <row r="69" spans="1:7" x14ac:dyDescent="0.25">
      <c r="A69" s="7" t="s">
        <v>31</v>
      </c>
      <c r="B69" s="23">
        <f>B70</f>
        <v>1328</v>
      </c>
      <c r="C69" s="23">
        <f>C70</f>
        <v>1000</v>
      </c>
      <c r="D69" s="23">
        <f>D70</f>
        <v>1000</v>
      </c>
      <c r="E69" s="23">
        <f>E70</f>
        <v>700</v>
      </c>
      <c r="F69" s="23">
        <v>0</v>
      </c>
      <c r="G69" s="34"/>
    </row>
    <row r="70" spans="1:7" x14ac:dyDescent="0.25">
      <c r="A70" s="2" t="s">
        <v>127</v>
      </c>
      <c r="B70" s="22">
        <v>1328</v>
      </c>
      <c r="C70" s="22">
        <v>1000</v>
      </c>
      <c r="D70" s="22">
        <v>1000</v>
      </c>
      <c r="E70" s="22">
        <v>700</v>
      </c>
      <c r="F70" s="23">
        <v>0</v>
      </c>
      <c r="G70" s="34"/>
    </row>
    <row r="71" spans="1:7" ht="30" x14ac:dyDescent="0.25">
      <c r="A71" s="15" t="s">
        <v>32</v>
      </c>
      <c r="B71" s="23">
        <f>B72</f>
        <v>513370.57</v>
      </c>
      <c r="C71" s="23">
        <f>C72</f>
        <v>539950</v>
      </c>
      <c r="D71" s="23">
        <f>D72</f>
        <v>566075</v>
      </c>
      <c r="E71" s="23">
        <f>E72</f>
        <v>514176.76999999996</v>
      </c>
      <c r="F71" s="23">
        <f>E71/D71*100</f>
        <v>90.831916265512518</v>
      </c>
      <c r="G71" s="34"/>
    </row>
    <row r="72" spans="1:7" ht="30" x14ac:dyDescent="0.25">
      <c r="A72" s="15" t="s">
        <v>33</v>
      </c>
      <c r="B72" s="25">
        <f>B73+B74</f>
        <v>513370.57</v>
      </c>
      <c r="C72" s="23">
        <f>C73+C74</f>
        <v>539950</v>
      </c>
      <c r="D72" s="25">
        <f>D73+D74</f>
        <v>566075</v>
      </c>
      <c r="E72" s="25">
        <f>E73+E74</f>
        <v>514176.76999999996</v>
      </c>
      <c r="F72" s="25">
        <f>E72/D72*100</f>
        <v>90.831916265512518</v>
      </c>
      <c r="G72" s="35"/>
    </row>
    <row r="73" spans="1:7" ht="30" x14ac:dyDescent="0.25">
      <c r="A73" s="3" t="s">
        <v>34</v>
      </c>
      <c r="B73" s="22">
        <v>480693.93</v>
      </c>
      <c r="C73" s="22">
        <v>497950</v>
      </c>
      <c r="D73" s="22">
        <v>524075</v>
      </c>
      <c r="E73" s="22">
        <v>472182.6</v>
      </c>
      <c r="F73" s="23">
        <f>E73/D73*100</f>
        <v>90.098287458856078</v>
      </c>
      <c r="G73" s="34"/>
    </row>
    <row r="74" spans="1:7" ht="30" x14ac:dyDescent="0.25">
      <c r="A74" s="3" t="s">
        <v>35</v>
      </c>
      <c r="B74" s="22">
        <v>32676.639999999999</v>
      </c>
      <c r="C74" s="22">
        <v>42000</v>
      </c>
      <c r="D74" s="22">
        <v>42000</v>
      </c>
      <c r="E74" s="22">
        <v>41994.17</v>
      </c>
      <c r="F74" s="23">
        <f>E74/D74*100</f>
        <v>99.986119047619042</v>
      </c>
      <c r="G74" s="34"/>
    </row>
    <row r="75" spans="1:7" x14ac:dyDescent="0.25">
      <c r="A75" s="7" t="s">
        <v>36</v>
      </c>
      <c r="B75" s="22">
        <f t="shared" ref="B75:D77" si="5">B76</f>
        <v>279.55</v>
      </c>
      <c r="C75" s="23">
        <f t="shared" si="5"/>
        <v>0</v>
      </c>
      <c r="D75" s="22">
        <f t="shared" si="5"/>
        <v>0</v>
      </c>
      <c r="E75" s="39">
        <v>0</v>
      </c>
      <c r="F75" s="23" t="s">
        <v>144</v>
      </c>
      <c r="G75" s="34"/>
    </row>
    <row r="76" spans="1:7" x14ac:dyDescent="0.25">
      <c r="A76" s="7" t="s">
        <v>37</v>
      </c>
      <c r="B76" s="23">
        <f t="shared" si="5"/>
        <v>279.55</v>
      </c>
      <c r="C76" s="22">
        <f t="shared" si="5"/>
        <v>0</v>
      </c>
      <c r="D76" s="23">
        <f t="shared" si="5"/>
        <v>0</v>
      </c>
      <c r="E76" s="22"/>
      <c r="F76" s="23" t="s">
        <v>144</v>
      </c>
      <c r="G76" s="34"/>
    </row>
    <row r="77" spans="1:7" x14ac:dyDescent="0.25">
      <c r="A77" s="7" t="s">
        <v>38</v>
      </c>
      <c r="B77" s="22">
        <f t="shared" si="5"/>
        <v>279.55</v>
      </c>
      <c r="C77" s="22">
        <f t="shared" si="5"/>
        <v>0</v>
      </c>
      <c r="D77" s="22">
        <f t="shared" si="5"/>
        <v>0</v>
      </c>
      <c r="E77" s="22"/>
      <c r="F77" s="23" t="s">
        <v>144</v>
      </c>
      <c r="G77" s="34"/>
    </row>
    <row r="78" spans="1:7" x14ac:dyDescent="0.25">
      <c r="A78" s="2" t="s">
        <v>39</v>
      </c>
      <c r="B78" s="22">
        <v>279.55</v>
      </c>
      <c r="C78" s="22">
        <v>0</v>
      </c>
      <c r="D78" s="22">
        <v>0</v>
      </c>
      <c r="E78" s="22"/>
      <c r="F78" s="23" t="s">
        <v>144</v>
      </c>
      <c r="G78" s="34"/>
    </row>
    <row r="79" spans="1:7" x14ac:dyDescent="0.25">
      <c r="A79" s="16"/>
      <c r="B79" s="16"/>
      <c r="C79" s="16"/>
      <c r="D79" s="16"/>
      <c r="E79" s="16"/>
      <c r="F79" s="16"/>
      <c r="G79" s="16"/>
    </row>
    <row r="80" spans="1:7" x14ac:dyDescent="0.25">
      <c r="A80" s="16"/>
      <c r="B80" s="16"/>
      <c r="C80" s="16"/>
      <c r="D80" s="16"/>
      <c r="E80" s="16"/>
      <c r="F80" s="16"/>
      <c r="G80" s="16"/>
    </row>
    <row r="81" spans="1:7" ht="15.75" x14ac:dyDescent="0.25">
      <c r="A81" s="48" t="s">
        <v>41</v>
      </c>
      <c r="B81" s="48"/>
      <c r="C81" s="48"/>
      <c r="D81" s="48"/>
      <c r="E81" s="48"/>
      <c r="F81" s="48"/>
      <c r="G81" s="36"/>
    </row>
    <row r="82" spans="1:7" ht="30" x14ac:dyDescent="0.25">
      <c r="A82" s="11" t="s">
        <v>91</v>
      </c>
      <c r="B82" s="8" t="s">
        <v>146</v>
      </c>
      <c r="C82" s="10" t="s">
        <v>116</v>
      </c>
      <c r="D82" s="9" t="s">
        <v>147</v>
      </c>
      <c r="E82" s="9" t="s">
        <v>148</v>
      </c>
      <c r="F82" s="10" t="s">
        <v>149</v>
      </c>
      <c r="G82" s="31"/>
    </row>
    <row r="83" spans="1:7" x14ac:dyDescent="0.25">
      <c r="A83" s="11">
        <v>1</v>
      </c>
      <c r="B83" s="10">
        <v>2</v>
      </c>
      <c r="C83" s="10">
        <v>3</v>
      </c>
      <c r="D83" s="10">
        <v>4</v>
      </c>
      <c r="E83" s="10">
        <v>5</v>
      </c>
      <c r="F83" s="10">
        <v>6</v>
      </c>
      <c r="G83" s="31"/>
    </row>
    <row r="84" spans="1:7" x14ac:dyDescent="0.25">
      <c r="A84" s="7" t="s">
        <v>131</v>
      </c>
      <c r="B84" s="23">
        <f>B85+B134</f>
        <v>6377213.4799999995</v>
      </c>
      <c r="C84" s="23">
        <f>C85+C134</f>
        <v>8046150</v>
      </c>
      <c r="D84" s="23">
        <f>D85+D134</f>
        <v>7510473</v>
      </c>
      <c r="E84" s="23">
        <f>E85+E134</f>
        <v>7112588.5000000009</v>
      </c>
      <c r="F84" s="22">
        <f t="shared" ref="F84:F93" si="6">E84/D84*100</f>
        <v>94.702271081994454</v>
      </c>
      <c r="G84" s="32"/>
    </row>
    <row r="85" spans="1:7" x14ac:dyDescent="0.25">
      <c r="A85" s="7" t="s">
        <v>129</v>
      </c>
      <c r="B85" s="23">
        <f>B86+B95+B125+B127+B131</f>
        <v>6247921.3099999996</v>
      </c>
      <c r="C85" s="23">
        <f>C86+C95+C125+C127+C131</f>
        <v>7950150</v>
      </c>
      <c r="D85" s="23">
        <f>D86+D95+D125+D127+D131</f>
        <v>7421473</v>
      </c>
      <c r="E85" s="23">
        <f>E86+E95+E125+E127+E131</f>
        <v>7044657.2600000007</v>
      </c>
      <c r="F85" s="22">
        <f t="shared" si="6"/>
        <v>94.922628701876306</v>
      </c>
      <c r="G85" s="32"/>
    </row>
    <row r="86" spans="1:7" x14ac:dyDescent="0.25">
      <c r="A86" s="7" t="s">
        <v>42</v>
      </c>
      <c r="B86" s="23">
        <f>B87+B91+B92</f>
        <v>5349847.0699999994</v>
      </c>
      <c r="C86" s="23">
        <f>C87+C91+C92</f>
        <v>6908500</v>
      </c>
      <c r="D86" s="23">
        <f>D87+D91+D92</f>
        <v>6275800</v>
      </c>
      <c r="E86" s="23">
        <f>E87+E91+E92</f>
        <v>6014933.7200000007</v>
      </c>
      <c r="F86" s="22">
        <f t="shared" si="6"/>
        <v>95.843298384269744</v>
      </c>
      <c r="G86" s="32"/>
    </row>
    <row r="87" spans="1:7" x14ac:dyDescent="0.25">
      <c r="A87" s="7" t="s">
        <v>43</v>
      </c>
      <c r="B87" s="23">
        <f>B88+B89+B90</f>
        <v>4436821.6999999993</v>
      </c>
      <c r="C87" s="23">
        <f>C88+C89+C90</f>
        <v>5749600</v>
      </c>
      <c r="D87" s="23">
        <f>D88+D89+D90</f>
        <v>5100000</v>
      </c>
      <c r="E87" s="23">
        <f>E88+E89+E90</f>
        <v>4985453.59</v>
      </c>
      <c r="F87" s="22">
        <f t="shared" si="6"/>
        <v>97.753991960784319</v>
      </c>
      <c r="G87" s="32"/>
    </row>
    <row r="88" spans="1:7" x14ac:dyDescent="0.25">
      <c r="A88" s="2" t="s">
        <v>44</v>
      </c>
      <c r="B88" s="22">
        <v>4281502.96</v>
      </c>
      <c r="C88" s="22">
        <v>5629600</v>
      </c>
      <c r="D88" s="22">
        <v>4940000</v>
      </c>
      <c r="E88" s="22">
        <v>4784301.0199999996</v>
      </c>
      <c r="F88" s="22">
        <f t="shared" si="6"/>
        <v>96.848198785425083</v>
      </c>
      <c r="G88" s="32"/>
    </row>
    <row r="89" spans="1:7" x14ac:dyDescent="0.25">
      <c r="A89" s="2" t="s">
        <v>45</v>
      </c>
      <c r="B89" s="22">
        <v>96241.06</v>
      </c>
      <c r="C89" s="22">
        <v>60000</v>
      </c>
      <c r="D89" s="22">
        <v>100000</v>
      </c>
      <c r="E89" s="22">
        <v>132349.16</v>
      </c>
      <c r="F89" s="22">
        <f t="shared" si="6"/>
        <v>132.34916000000001</v>
      </c>
      <c r="G89" s="32"/>
    </row>
    <row r="90" spans="1:7" x14ac:dyDescent="0.25">
      <c r="A90" s="2" t="s">
        <v>46</v>
      </c>
      <c r="B90" s="22">
        <v>59077.68</v>
      </c>
      <c r="C90" s="22">
        <v>60000</v>
      </c>
      <c r="D90" s="22">
        <v>60000</v>
      </c>
      <c r="E90" s="22">
        <v>68803.41</v>
      </c>
      <c r="F90" s="22">
        <f t="shared" si="6"/>
        <v>114.67234999999999</v>
      </c>
      <c r="G90" s="32"/>
    </row>
    <row r="91" spans="1:7" x14ac:dyDescent="0.25">
      <c r="A91" s="7" t="s">
        <v>47</v>
      </c>
      <c r="B91" s="23">
        <v>183045.57</v>
      </c>
      <c r="C91" s="23">
        <v>210100</v>
      </c>
      <c r="D91" s="23">
        <v>240600</v>
      </c>
      <c r="E91" s="23">
        <v>208824.86</v>
      </c>
      <c r="F91" s="22">
        <f t="shared" si="6"/>
        <v>86.793374896093084</v>
      </c>
      <c r="G91" s="32"/>
    </row>
    <row r="92" spans="1:7" x14ac:dyDescent="0.25">
      <c r="A92" s="7" t="s">
        <v>48</v>
      </c>
      <c r="B92" s="23">
        <f>B93+B94</f>
        <v>729979.8</v>
      </c>
      <c r="C92" s="23">
        <f>C93+C94</f>
        <v>948800</v>
      </c>
      <c r="D92" s="23">
        <f>D93+D94</f>
        <v>935200</v>
      </c>
      <c r="E92" s="23">
        <f>E93+E94</f>
        <v>820655.27</v>
      </c>
      <c r="F92" s="22">
        <f t="shared" si="6"/>
        <v>87.751846663815229</v>
      </c>
      <c r="G92" s="32"/>
    </row>
    <row r="93" spans="1:7" x14ac:dyDescent="0.25">
      <c r="A93" s="2" t="s">
        <v>49</v>
      </c>
      <c r="B93" s="22">
        <v>729979.8</v>
      </c>
      <c r="C93" s="22">
        <v>948800</v>
      </c>
      <c r="D93" s="22">
        <v>932200</v>
      </c>
      <c r="E93" s="22">
        <v>818034.92</v>
      </c>
      <c r="F93" s="22">
        <f t="shared" si="6"/>
        <v>87.753155975112634</v>
      </c>
      <c r="G93" s="32"/>
    </row>
    <row r="94" spans="1:7" ht="30" x14ac:dyDescent="0.25">
      <c r="A94" s="3" t="s">
        <v>50</v>
      </c>
      <c r="B94" s="22">
        <v>0</v>
      </c>
      <c r="C94" s="22">
        <v>0</v>
      </c>
      <c r="D94" s="22">
        <v>3000</v>
      </c>
      <c r="E94" s="22">
        <v>2620.35</v>
      </c>
      <c r="F94" s="22">
        <v>0</v>
      </c>
      <c r="G94" s="32"/>
    </row>
    <row r="95" spans="1:7" x14ac:dyDescent="0.25">
      <c r="A95" s="7" t="s">
        <v>51</v>
      </c>
      <c r="B95" s="23">
        <f>B96+B101+B108+B118+B119</f>
        <v>895788.95</v>
      </c>
      <c r="C95" s="23">
        <f>C96+C101+C108+C118+C119</f>
        <v>1041550</v>
      </c>
      <c r="D95" s="23">
        <f>D96+D101+D108+D118+D119</f>
        <v>1102673</v>
      </c>
      <c r="E95" s="23">
        <f>E96+E101+E108+E118+E119</f>
        <v>974653.45000000007</v>
      </c>
      <c r="F95" s="22">
        <f t="shared" ref="F95:F120" si="7">E95/D95*100</f>
        <v>88.390071217849723</v>
      </c>
      <c r="G95" s="32"/>
    </row>
    <row r="96" spans="1:7" x14ac:dyDescent="0.25">
      <c r="A96" s="7" t="s">
        <v>52</v>
      </c>
      <c r="B96" s="23">
        <f>B97+B98+B99+B100</f>
        <v>126302.07999999999</v>
      </c>
      <c r="C96" s="23">
        <f>C97+C98+C99+C100</f>
        <v>213600</v>
      </c>
      <c r="D96" s="23">
        <f>D97+D98+D99+D100</f>
        <v>179200</v>
      </c>
      <c r="E96" s="23">
        <f>E97+E98+E99+E100</f>
        <v>146171.79</v>
      </c>
      <c r="F96" s="22">
        <f t="shared" si="7"/>
        <v>81.569079241071435</v>
      </c>
      <c r="G96" s="32"/>
    </row>
    <row r="97" spans="1:7" x14ac:dyDescent="0.25">
      <c r="A97" s="2" t="s">
        <v>53</v>
      </c>
      <c r="B97" s="22">
        <v>3745.43</v>
      </c>
      <c r="C97" s="22">
        <v>23500</v>
      </c>
      <c r="D97" s="22">
        <v>14100</v>
      </c>
      <c r="E97" s="22">
        <v>10662.1</v>
      </c>
      <c r="F97" s="22">
        <f t="shared" si="7"/>
        <v>75.617730496453902</v>
      </c>
      <c r="G97" s="32"/>
    </row>
    <row r="98" spans="1:7" x14ac:dyDescent="0.25">
      <c r="A98" s="2" t="s">
        <v>54</v>
      </c>
      <c r="B98" s="22">
        <v>118911.25</v>
      </c>
      <c r="C98" s="22">
        <v>185400</v>
      </c>
      <c r="D98" s="22">
        <v>160000</v>
      </c>
      <c r="E98" s="22">
        <v>129788.69</v>
      </c>
      <c r="F98" s="22">
        <f t="shared" si="7"/>
        <v>81.117931249999998</v>
      </c>
      <c r="G98" s="32"/>
    </row>
    <row r="99" spans="1:7" x14ac:dyDescent="0.25">
      <c r="A99" s="2" t="s">
        <v>55</v>
      </c>
      <c r="B99" s="22">
        <v>2725</v>
      </c>
      <c r="C99" s="22">
        <v>3700</v>
      </c>
      <c r="D99" s="22">
        <v>4100</v>
      </c>
      <c r="E99" s="22">
        <v>4775</v>
      </c>
      <c r="F99" s="22">
        <f t="shared" si="7"/>
        <v>116.46341463414633</v>
      </c>
      <c r="G99" s="32"/>
    </row>
    <row r="100" spans="1:7" x14ac:dyDescent="0.25">
      <c r="A100" s="2" t="s">
        <v>56</v>
      </c>
      <c r="B100" s="22">
        <v>920.4</v>
      </c>
      <c r="C100" s="22">
        <v>1000</v>
      </c>
      <c r="D100" s="22">
        <v>1000</v>
      </c>
      <c r="E100" s="22">
        <v>946</v>
      </c>
      <c r="F100" s="22">
        <f t="shared" si="7"/>
        <v>94.6</v>
      </c>
      <c r="G100" s="32"/>
    </row>
    <row r="101" spans="1:7" x14ac:dyDescent="0.25">
      <c r="A101" s="7" t="s">
        <v>57</v>
      </c>
      <c r="B101" s="23">
        <f>B102+B103+B104+B105+B106+B107</f>
        <v>513116.92999999993</v>
      </c>
      <c r="C101" s="23">
        <f>C102+C103+C104+C105+C106+C107</f>
        <v>557300</v>
      </c>
      <c r="D101" s="23">
        <f>D102+D103+D104+D105+D106+D107</f>
        <v>612879</v>
      </c>
      <c r="E101" s="23">
        <f>E102+E103+E104+E105+E106+E107</f>
        <v>556548.42000000004</v>
      </c>
      <c r="F101" s="22">
        <f t="shared" si="7"/>
        <v>90.808857865908294</v>
      </c>
      <c r="G101" s="32"/>
    </row>
    <row r="102" spans="1:7" x14ac:dyDescent="0.25">
      <c r="A102" s="2" t="s">
        <v>58</v>
      </c>
      <c r="B102" s="22">
        <v>129910.36</v>
      </c>
      <c r="C102" s="22">
        <v>98900</v>
      </c>
      <c r="D102" s="22">
        <v>98900</v>
      </c>
      <c r="E102" s="22">
        <v>92568.51</v>
      </c>
      <c r="F102" s="22">
        <f t="shared" si="7"/>
        <v>93.598088978766427</v>
      </c>
      <c r="G102" s="32"/>
    </row>
    <row r="103" spans="1:7" x14ac:dyDescent="0.25">
      <c r="A103" s="2" t="s">
        <v>59</v>
      </c>
      <c r="B103" s="22">
        <v>167036.68</v>
      </c>
      <c r="C103" s="22">
        <v>197800</v>
      </c>
      <c r="D103" s="22">
        <v>244779</v>
      </c>
      <c r="E103" s="22">
        <v>204649.04</v>
      </c>
      <c r="F103" s="22">
        <f t="shared" si="7"/>
        <v>83.605636104404383</v>
      </c>
      <c r="G103" s="32"/>
    </row>
    <row r="104" spans="1:7" x14ac:dyDescent="0.25">
      <c r="A104" s="2" t="s">
        <v>60</v>
      </c>
      <c r="B104" s="22">
        <v>193817.68</v>
      </c>
      <c r="C104" s="22">
        <v>242600</v>
      </c>
      <c r="D104" s="22">
        <v>242600</v>
      </c>
      <c r="E104" s="22">
        <v>237097.22</v>
      </c>
      <c r="F104" s="22">
        <f t="shared" si="7"/>
        <v>97.731747732893652</v>
      </c>
      <c r="G104" s="32"/>
    </row>
    <row r="105" spans="1:7" x14ac:dyDescent="0.25">
      <c r="A105" s="2" t="s">
        <v>61</v>
      </c>
      <c r="B105" s="22">
        <v>9827.0499999999993</v>
      </c>
      <c r="C105" s="22">
        <v>10000</v>
      </c>
      <c r="D105" s="22">
        <v>10000</v>
      </c>
      <c r="E105" s="22">
        <v>9747.27</v>
      </c>
      <c r="F105" s="22">
        <f t="shared" si="7"/>
        <v>97.472700000000003</v>
      </c>
      <c r="G105" s="32"/>
    </row>
    <row r="106" spans="1:7" x14ac:dyDescent="0.25">
      <c r="A106" s="2" t="s">
        <v>62</v>
      </c>
      <c r="B106" s="22">
        <v>10630.86</v>
      </c>
      <c r="C106" s="22">
        <v>6000</v>
      </c>
      <c r="D106" s="22">
        <v>7000</v>
      </c>
      <c r="E106" s="22">
        <v>4503.2</v>
      </c>
      <c r="F106" s="22">
        <f t="shared" si="7"/>
        <v>64.331428571428575</v>
      </c>
      <c r="G106" s="32"/>
    </row>
    <row r="107" spans="1:7" x14ac:dyDescent="0.25">
      <c r="A107" s="2" t="s">
        <v>63</v>
      </c>
      <c r="B107" s="22">
        <v>1894.3</v>
      </c>
      <c r="C107" s="22">
        <v>2000</v>
      </c>
      <c r="D107" s="22">
        <v>9600</v>
      </c>
      <c r="E107" s="22">
        <v>7983.18</v>
      </c>
      <c r="F107" s="22">
        <f t="shared" si="7"/>
        <v>83.158124999999998</v>
      </c>
      <c r="G107" s="32"/>
    </row>
    <row r="108" spans="1:7" x14ac:dyDescent="0.25">
      <c r="A108" s="7" t="s">
        <v>64</v>
      </c>
      <c r="B108" s="23">
        <f>B109+B110+B111+B112+B113+B114+B115+B116+B117</f>
        <v>217448.63</v>
      </c>
      <c r="C108" s="23">
        <f>C109+C110+C111+C112+C113+C114+C115+C116+C117</f>
        <v>190750</v>
      </c>
      <c r="D108" s="23">
        <f>D109+D110+D111+D112+D113+D114+D115+D116+D117</f>
        <v>235415</v>
      </c>
      <c r="E108" s="23">
        <f>E109+E110+E111+E112+E113+E114+E115+E116+E117</f>
        <v>233670.5</v>
      </c>
      <c r="F108" s="22">
        <f t="shared" si="7"/>
        <v>99.258968205084642</v>
      </c>
      <c r="G108" s="32"/>
    </row>
    <row r="109" spans="1:7" x14ac:dyDescent="0.25">
      <c r="A109" s="2" t="s">
        <v>65</v>
      </c>
      <c r="B109" s="22">
        <v>17382.29</v>
      </c>
      <c r="C109" s="22">
        <v>20500</v>
      </c>
      <c r="D109" s="22">
        <v>18000</v>
      </c>
      <c r="E109" s="22">
        <v>14665.64</v>
      </c>
      <c r="F109" s="22">
        <f t="shared" si="7"/>
        <v>81.475777777777765</v>
      </c>
      <c r="G109" s="32"/>
    </row>
    <row r="110" spans="1:7" x14ac:dyDescent="0.25">
      <c r="A110" s="2" t="s">
        <v>66</v>
      </c>
      <c r="B110" s="22">
        <v>99136.83</v>
      </c>
      <c r="C110" s="22">
        <v>71000</v>
      </c>
      <c r="D110" s="22">
        <v>51000</v>
      </c>
      <c r="E110" s="22">
        <v>49617.96</v>
      </c>
      <c r="F110" s="22">
        <f t="shared" si="7"/>
        <v>97.290117647058821</v>
      </c>
      <c r="G110" s="32"/>
    </row>
    <row r="111" spans="1:7" x14ac:dyDescent="0.25">
      <c r="A111" s="2" t="s">
        <v>67</v>
      </c>
      <c r="B111" s="22">
        <v>0</v>
      </c>
      <c r="C111" s="22">
        <v>0</v>
      </c>
      <c r="D111" s="22">
        <v>0</v>
      </c>
      <c r="E111" s="22"/>
      <c r="F111" s="22" t="e">
        <f t="shared" si="7"/>
        <v>#DIV/0!</v>
      </c>
      <c r="G111" s="32"/>
    </row>
    <row r="112" spans="1:7" x14ac:dyDescent="0.25">
      <c r="A112" s="2" t="s">
        <v>68</v>
      </c>
      <c r="B112" s="22">
        <v>56575.37</v>
      </c>
      <c r="C112" s="22">
        <v>60000</v>
      </c>
      <c r="D112" s="22">
        <v>60000</v>
      </c>
      <c r="E112" s="22">
        <v>57544.97</v>
      </c>
      <c r="F112" s="22">
        <f t="shared" si="7"/>
        <v>95.90828333333333</v>
      </c>
      <c r="G112" s="32"/>
    </row>
    <row r="113" spans="1:7" x14ac:dyDescent="0.25">
      <c r="A113" s="2" t="s">
        <v>69</v>
      </c>
      <c r="B113" s="22">
        <v>0</v>
      </c>
      <c r="C113" s="22">
        <v>0</v>
      </c>
      <c r="D113" s="22">
        <v>0</v>
      </c>
      <c r="E113" s="22">
        <v>0</v>
      </c>
      <c r="F113" s="22" t="e">
        <f t="shared" si="7"/>
        <v>#DIV/0!</v>
      </c>
      <c r="G113" s="32"/>
    </row>
    <row r="114" spans="1:7" x14ac:dyDescent="0.25">
      <c r="A114" s="2" t="s">
        <v>70</v>
      </c>
      <c r="B114" s="22">
        <v>19874.14</v>
      </c>
      <c r="C114" s="22">
        <v>19500</v>
      </c>
      <c r="D114" s="22">
        <v>19500</v>
      </c>
      <c r="E114" s="22">
        <v>23929.56</v>
      </c>
      <c r="F114" s="22">
        <f t="shared" si="7"/>
        <v>122.71569230769231</v>
      </c>
      <c r="G114" s="32"/>
    </row>
    <row r="115" spans="1:7" x14ac:dyDescent="0.25">
      <c r="A115" s="2" t="s">
        <v>71</v>
      </c>
      <c r="B115" s="22">
        <v>1180</v>
      </c>
      <c r="C115" s="22">
        <v>3200</v>
      </c>
      <c r="D115" s="22">
        <v>54000</v>
      </c>
      <c r="E115" s="22">
        <v>56879.24</v>
      </c>
      <c r="F115" s="22">
        <f t="shared" si="7"/>
        <v>105.33192592592593</v>
      </c>
      <c r="G115" s="32"/>
    </row>
    <row r="116" spans="1:7" x14ac:dyDescent="0.25">
      <c r="A116" s="2" t="s">
        <v>72</v>
      </c>
      <c r="B116" s="22">
        <v>16140</v>
      </c>
      <c r="C116" s="22">
        <v>15550</v>
      </c>
      <c r="D116" s="22">
        <v>15550</v>
      </c>
      <c r="E116" s="22">
        <v>16140</v>
      </c>
      <c r="F116" s="22">
        <f t="shared" si="7"/>
        <v>103.79421221864953</v>
      </c>
      <c r="G116" s="32"/>
    </row>
    <row r="117" spans="1:7" x14ac:dyDescent="0.25">
      <c r="A117" s="2" t="s">
        <v>111</v>
      </c>
      <c r="B117" s="22">
        <v>7160</v>
      </c>
      <c r="C117" s="22">
        <v>1000</v>
      </c>
      <c r="D117" s="22">
        <v>17365</v>
      </c>
      <c r="E117" s="22">
        <v>14893.13</v>
      </c>
      <c r="F117" s="22">
        <f t="shared" si="7"/>
        <v>85.765217391304333</v>
      </c>
      <c r="G117" s="32"/>
    </row>
    <row r="118" spans="1:7" x14ac:dyDescent="0.25">
      <c r="A118" s="7" t="s">
        <v>112</v>
      </c>
      <c r="B118" s="22">
        <v>0</v>
      </c>
      <c r="C118" s="23">
        <v>0</v>
      </c>
      <c r="D118" s="22">
        <v>0</v>
      </c>
      <c r="E118" s="2">
        <v>0</v>
      </c>
      <c r="F118" s="39" t="e">
        <f t="shared" si="7"/>
        <v>#DIV/0!</v>
      </c>
      <c r="G118" s="32"/>
    </row>
    <row r="119" spans="1:7" x14ac:dyDescent="0.25">
      <c r="A119" s="7" t="s">
        <v>73</v>
      </c>
      <c r="B119" s="23">
        <f>B120+B121+B122+B123+B124</f>
        <v>38921.31</v>
      </c>
      <c r="C119" s="23">
        <f>C120+C121+C122+C123+C124</f>
        <v>79900</v>
      </c>
      <c r="D119" s="23">
        <f>D120+D121+D122+D123+D124</f>
        <v>75179</v>
      </c>
      <c r="E119" s="23">
        <f>E120+E121+E122+E123+E124</f>
        <v>38262.740000000005</v>
      </c>
      <c r="F119" s="22">
        <f t="shared" si="7"/>
        <v>50.895516035062997</v>
      </c>
      <c r="G119" s="32"/>
    </row>
    <row r="120" spans="1:7" x14ac:dyDescent="0.25">
      <c r="A120" s="24" t="s">
        <v>107</v>
      </c>
      <c r="B120" s="22"/>
      <c r="C120" s="22">
        <v>0</v>
      </c>
      <c r="D120" s="22"/>
      <c r="E120" s="22"/>
      <c r="F120" s="22" t="e">
        <f t="shared" si="7"/>
        <v>#DIV/0!</v>
      </c>
      <c r="G120" s="32"/>
    </row>
    <row r="121" spans="1:7" x14ac:dyDescent="0.25">
      <c r="A121" s="2" t="s">
        <v>74</v>
      </c>
      <c r="B121" s="22">
        <v>0</v>
      </c>
      <c r="C121" s="22">
        <v>0</v>
      </c>
      <c r="D121" s="22">
        <v>0</v>
      </c>
      <c r="E121" s="22">
        <v>0</v>
      </c>
      <c r="F121" s="22">
        <v>0</v>
      </c>
      <c r="G121" s="32"/>
    </row>
    <row r="122" spans="1:7" x14ac:dyDescent="0.25">
      <c r="A122" s="2" t="s">
        <v>75</v>
      </c>
      <c r="B122" s="22">
        <v>1100</v>
      </c>
      <c r="C122" s="22">
        <v>1100</v>
      </c>
      <c r="D122" s="22">
        <v>1100</v>
      </c>
      <c r="E122" s="22">
        <v>1100</v>
      </c>
      <c r="F122" s="22">
        <f>E122/D122*100</f>
        <v>100</v>
      </c>
      <c r="G122" s="32"/>
    </row>
    <row r="123" spans="1:7" x14ac:dyDescent="0.25">
      <c r="A123" s="2" t="s">
        <v>137</v>
      </c>
      <c r="B123" s="22">
        <v>8587.5</v>
      </c>
      <c r="C123" s="22">
        <v>13400</v>
      </c>
      <c r="D123" s="22">
        <v>16400</v>
      </c>
      <c r="E123" s="22">
        <v>7055</v>
      </c>
      <c r="F123" s="22">
        <f>E123/D123*100</f>
        <v>43.018292682926827</v>
      </c>
      <c r="G123" s="32"/>
    </row>
    <row r="124" spans="1:7" x14ac:dyDescent="0.25">
      <c r="A124" s="2" t="s">
        <v>76</v>
      </c>
      <c r="B124" s="22">
        <v>29233.81</v>
      </c>
      <c r="C124" s="22">
        <v>65400</v>
      </c>
      <c r="D124" s="22">
        <v>57679</v>
      </c>
      <c r="E124" s="22">
        <v>30107.74</v>
      </c>
      <c r="F124" s="22">
        <f>E124/D124*100</f>
        <v>52.198789854193038</v>
      </c>
      <c r="G124" s="32"/>
    </row>
    <row r="125" spans="1:7" s="29" customFormat="1" ht="30" x14ac:dyDescent="0.25">
      <c r="A125" s="15" t="s">
        <v>135</v>
      </c>
      <c r="B125" s="42">
        <f>B126</f>
        <v>2282.5</v>
      </c>
      <c r="C125" s="28">
        <f>C126</f>
        <v>0</v>
      </c>
      <c r="D125" s="28"/>
      <c r="E125" s="28"/>
      <c r="F125" s="28"/>
      <c r="G125" s="37"/>
    </row>
    <row r="126" spans="1:7" x14ac:dyDescent="0.25">
      <c r="A126" s="7" t="s">
        <v>115</v>
      </c>
      <c r="B126" s="23">
        <v>2282.5</v>
      </c>
      <c r="C126" s="23">
        <v>0</v>
      </c>
      <c r="D126" s="23">
        <v>0</v>
      </c>
      <c r="E126" s="22"/>
      <c r="F126" s="22" t="e">
        <f t="shared" ref="F126:F138" si="8">E126/D126*100</f>
        <v>#DIV/0!</v>
      </c>
      <c r="G126" s="32"/>
    </row>
    <row r="127" spans="1:7" x14ac:dyDescent="0.25">
      <c r="A127" s="7" t="s">
        <v>132</v>
      </c>
      <c r="B127" s="23">
        <f>B128</f>
        <v>2.79</v>
      </c>
      <c r="C127" s="23">
        <f>C128</f>
        <v>100</v>
      </c>
      <c r="D127" s="23">
        <f>D128</f>
        <v>42800</v>
      </c>
      <c r="E127" s="23">
        <f>E128</f>
        <v>54883.09</v>
      </c>
      <c r="F127" s="22">
        <f t="shared" si="8"/>
        <v>128.23151869158878</v>
      </c>
      <c r="G127" s="32"/>
    </row>
    <row r="128" spans="1:7" x14ac:dyDescent="0.25">
      <c r="A128" s="7" t="s">
        <v>77</v>
      </c>
      <c r="B128" s="23">
        <f>B129+B130</f>
        <v>2.79</v>
      </c>
      <c r="C128" s="23">
        <f>C129+C130</f>
        <v>100</v>
      </c>
      <c r="D128" s="23">
        <f>D129+D130</f>
        <v>42800</v>
      </c>
      <c r="E128" s="23">
        <f>E129+E130</f>
        <v>54883.09</v>
      </c>
      <c r="F128" s="22">
        <f t="shared" si="8"/>
        <v>128.23151869158878</v>
      </c>
      <c r="G128" s="32"/>
    </row>
    <row r="129" spans="1:7" x14ac:dyDescent="0.25">
      <c r="A129" s="2" t="s">
        <v>78</v>
      </c>
      <c r="B129" s="22">
        <v>0</v>
      </c>
      <c r="C129" s="22">
        <v>0</v>
      </c>
      <c r="D129" s="22">
        <v>0</v>
      </c>
      <c r="E129" s="22"/>
      <c r="F129" s="22" t="e">
        <f t="shared" si="8"/>
        <v>#DIV/0!</v>
      </c>
      <c r="G129" s="32"/>
    </row>
    <row r="130" spans="1:7" x14ac:dyDescent="0.25">
      <c r="A130" s="2" t="s">
        <v>108</v>
      </c>
      <c r="B130" s="22">
        <v>2.79</v>
      </c>
      <c r="C130" s="22">
        <v>100</v>
      </c>
      <c r="D130" s="22">
        <v>42800</v>
      </c>
      <c r="E130" s="22">
        <v>54883.09</v>
      </c>
      <c r="F130" s="22">
        <f t="shared" si="8"/>
        <v>128.23151869158878</v>
      </c>
      <c r="G130" s="32"/>
    </row>
    <row r="131" spans="1:7" x14ac:dyDescent="0.25">
      <c r="A131" s="7" t="s">
        <v>134</v>
      </c>
      <c r="B131" s="22"/>
      <c r="C131" s="22">
        <f>C132</f>
        <v>0</v>
      </c>
      <c r="D131" s="23">
        <f>D132</f>
        <v>200</v>
      </c>
      <c r="E131" s="23">
        <f>E132</f>
        <v>187</v>
      </c>
      <c r="F131" s="22">
        <f t="shared" si="8"/>
        <v>93.5</v>
      </c>
      <c r="G131" s="32"/>
    </row>
    <row r="132" spans="1:7" x14ac:dyDescent="0.25">
      <c r="A132" s="7" t="s">
        <v>133</v>
      </c>
      <c r="B132" s="22">
        <v>0</v>
      </c>
      <c r="C132" s="22">
        <v>0</v>
      </c>
      <c r="D132" s="23">
        <f>D133</f>
        <v>200</v>
      </c>
      <c r="E132" s="22">
        <f>E133</f>
        <v>187</v>
      </c>
      <c r="F132" s="22">
        <f t="shared" si="8"/>
        <v>93.5</v>
      </c>
      <c r="G132" s="32"/>
    </row>
    <row r="133" spans="1:7" x14ac:dyDescent="0.25">
      <c r="A133" s="2" t="s">
        <v>138</v>
      </c>
      <c r="B133" s="22">
        <v>0</v>
      </c>
      <c r="C133" s="22">
        <v>0</v>
      </c>
      <c r="D133" s="22">
        <v>200</v>
      </c>
      <c r="E133" s="22">
        <v>187</v>
      </c>
      <c r="F133" s="22">
        <f t="shared" si="8"/>
        <v>93.5</v>
      </c>
      <c r="G133" s="32"/>
    </row>
    <row r="134" spans="1:7" x14ac:dyDescent="0.25">
      <c r="A134" s="7" t="s">
        <v>139</v>
      </c>
      <c r="B134" s="23">
        <f>B135-B144</f>
        <v>129292.17000000001</v>
      </c>
      <c r="C134" s="23">
        <f>C135+C144</f>
        <v>96000</v>
      </c>
      <c r="D134" s="23">
        <f>D135</f>
        <v>89000</v>
      </c>
      <c r="E134" s="23">
        <f>E135</f>
        <v>67931.240000000005</v>
      </c>
      <c r="F134" s="22">
        <f t="shared" si="8"/>
        <v>76.327235955056182</v>
      </c>
      <c r="G134" s="32"/>
    </row>
    <row r="135" spans="1:7" x14ac:dyDescent="0.25">
      <c r="A135" s="7" t="s">
        <v>79</v>
      </c>
      <c r="B135" s="23">
        <f>B136+B142</f>
        <v>129292.17000000001</v>
      </c>
      <c r="C135" s="23">
        <f>C136+C142</f>
        <v>96000</v>
      </c>
      <c r="D135" s="23">
        <f>D136+D142</f>
        <v>89000</v>
      </c>
      <c r="E135" s="23">
        <f>E136+E142</f>
        <v>67931.240000000005</v>
      </c>
      <c r="F135" s="22">
        <f t="shared" si="8"/>
        <v>76.327235955056182</v>
      </c>
      <c r="G135" s="32"/>
    </row>
    <row r="136" spans="1:7" x14ac:dyDescent="0.25">
      <c r="A136" s="7" t="s">
        <v>80</v>
      </c>
      <c r="B136" s="23">
        <f>B137+B138+B139+B140+B141</f>
        <v>79393.94</v>
      </c>
      <c r="C136" s="23">
        <f>C137+C138+C139+C140+C141</f>
        <v>47000</v>
      </c>
      <c r="D136" s="23">
        <f t="shared" ref="D136" si="9">D137+D139+D140+D141+D138</f>
        <v>40000</v>
      </c>
      <c r="E136" s="23">
        <f>E137+E141</f>
        <v>39996.130000000005</v>
      </c>
      <c r="F136" s="22">
        <f t="shared" si="8"/>
        <v>99.990325000000013</v>
      </c>
      <c r="G136" s="32"/>
    </row>
    <row r="137" spans="1:7" x14ac:dyDescent="0.25">
      <c r="A137" s="2" t="s">
        <v>81</v>
      </c>
      <c r="B137" s="22">
        <v>62842.5</v>
      </c>
      <c r="C137" s="22">
        <v>20000</v>
      </c>
      <c r="D137" s="22">
        <v>20000</v>
      </c>
      <c r="E137" s="22">
        <v>20764.25</v>
      </c>
      <c r="F137" s="22">
        <f t="shared" si="8"/>
        <v>103.82124999999999</v>
      </c>
      <c r="G137" s="32"/>
    </row>
    <row r="138" spans="1:7" x14ac:dyDescent="0.25">
      <c r="A138" s="2" t="s">
        <v>110</v>
      </c>
      <c r="B138" s="22"/>
      <c r="C138" s="22">
        <v>0</v>
      </c>
      <c r="D138" s="22">
        <v>0</v>
      </c>
      <c r="E138" s="2"/>
      <c r="F138" s="39" t="e">
        <f t="shared" si="8"/>
        <v>#DIV/0!</v>
      </c>
      <c r="G138" s="32"/>
    </row>
    <row r="139" spans="1:7" x14ac:dyDescent="0.25">
      <c r="A139" s="2" t="s">
        <v>109</v>
      </c>
      <c r="B139" s="22">
        <v>0</v>
      </c>
      <c r="C139" s="22">
        <v>0</v>
      </c>
      <c r="D139" s="22">
        <v>0</v>
      </c>
      <c r="E139" s="2"/>
      <c r="F139" s="22">
        <v>0</v>
      </c>
      <c r="G139" s="32"/>
    </row>
    <row r="140" spans="1:7" x14ac:dyDescent="0.25">
      <c r="A140" s="2" t="s">
        <v>82</v>
      </c>
      <c r="B140" s="22">
        <v>3819</v>
      </c>
      <c r="C140" s="22">
        <v>0</v>
      </c>
      <c r="D140" s="22">
        <v>0</v>
      </c>
      <c r="E140" s="22">
        <v>0</v>
      </c>
      <c r="F140" s="22">
        <v>0</v>
      </c>
      <c r="G140" s="32"/>
    </row>
    <row r="141" spans="1:7" x14ac:dyDescent="0.25">
      <c r="A141" s="2" t="s">
        <v>83</v>
      </c>
      <c r="B141" s="22">
        <v>12732.44</v>
      </c>
      <c r="C141" s="22">
        <v>27000</v>
      </c>
      <c r="D141" s="22">
        <v>20000</v>
      </c>
      <c r="E141" s="22">
        <v>19231.88</v>
      </c>
      <c r="F141" s="22">
        <f t="shared" ref="F141:F146" si="10">E141/D141*100</f>
        <v>96.159400000000005</v>
      </c>
      <c r="G141" s="32"/>
    </row>
    <row r="142" spans="1:7" x14ac:dyDescent="0.25">
      <c r="A142" s="7" t="s">
        <v>84</v>
      </c>
      <c r="B142" s="23">
        <f t="shared" ref="B142" si="11">B143</f>
        <v>49898.23</v>
      </c>
      <c r="C142" s="23">
        <f>C143</f>
        <v>49000</v>
      </c>
      <c r="D142" s="23">
        <f>D143</f>
        <v>49000</v>
      </c>
      <c r="E142" s="22">
        <f>E143</f>
        <v>27935.11</v>
      </c>
      <c r="F142" s="22">
        <f t="shared" si="10"/>
        <v>57.010428571428577</v>
      </c>
      <c r="G142" s="32"/>
    </row>
    <row r="143" spans="1:7" x14ac:dyDescent="0.25">
      <c r="A143" s="2" t="s">
        <v>85</v>
      </c>
      <c r="B143" s="22">
        <v>49898.23</v>
      </c>
      <c r="C143" s="22">
        <v>49000</v>
      </c>
      <c r="D143" s="22">
        <v>49000</v>
      </c>
      <c r="E143" s="22">
        <v>27935.11</v>
      </c>
      <c r="F143" s="22">
        <f t="shared" si="10"/>
        <v>57.010428571428577</v>
      </c>
      <c r="G143" s="32"/>
    </row>
    <row r="144" spans="1:7" x14ac:dyDescent="0.25">
      <c r="A144" s="7" t="s">
        <v>86</v>
      </c>
      <c r="B144" s="23">
        <f>B145</f>
        <v>0</v>
      </c>
      <c r="C144" s="22">
        <f>C145</f>
        <v>0</v>
      </c>
      <c r="D144" s="23">
        <f t="shared" ref="D144:D145" si="12">D145</f>
        <v>0</v>
      </c>
      <c r="E144" s="2">
        <v>0</v>
      </c>
      <c r="F144" s="39" t="e">
        <f t="shared" si="10"/>
        <v>#DIV/0!</v>
      </c>
      <c r="G144" s="32"/>
    </row>
    <row r="145" spans="1:7" x14ac:dyDescent="0.25">
      <c r="A145" s="7" t="s">
        <v>87</v>
      </c>
      <c r="B145" s="22">
        <v>0</v>
      </c>
      <c r="C145" s="23">
        <f>C146</f>
        <v>0</v>
      </c>
      <c r="D145" s="22">
        <f t="shared" si="12"/>
        <v>0</v>
      </c>
      <c r="E145" s="2">
        <v>0</v>
      </c>
      <c r="F145" s="39" t="e">
        <f t="shared" si="10"/>
        <v>#DIV/0!</v>
      </c>
      <c r="G145" s="32"/>
    </row>
    <row r="146" spans="1:7" x14ac:dyDescent="0.25">
      <c r="A146" s="2" t="s">
        <v>88</v>
      </c>
      <c r="B146" s="22">
        <v>0</v>
      </c>
      <c r="C146" s="22">
        <v>0</v>
      </c>
      <c r="D146" s="22">
        <v>0</v>
      </c>
      <c r="E146" s="2">
        <v>0</v>
      </c>
      <c r="F146" s="39" t="e">
        <f t="shared" si="10"/>
        <v>#DIV/0!</v>
      </c>
      <c r="G146" s="32"/>
    </row>
    <row r="147" spans="1:7" x14ac:dyDescent="0.25">
      <c r="A147" s="16"/>
      <c r="B147" s="16"/>
      <c r="C147" s="16"/>
      <c r="D147" s="16"/>
      <c r="E147" s="16"/>
      <c r="F147" s="16"/>
      <c r="G147" s="16"/>
    </row>
    <row r="148" spans="1:7" x14ac:dyDescent="0.25">
      <c r="A148" s="16"/>
      <c r="B148" s="16"/>
      <c r="C148" s="16"/>
      <c r="D148" s="16"/>
      <c r="E148" s="16"/>
      <c r="F148" s="16"/>
      <c r="G148" s="16"/>
    </row>
    <row r="149" spans="1:7" ht="15.75" x14ac:dyDescent="0.25">
      <c r="A149" s="17" t="s">
        <v>89</v>
      </c>
      <c r="B149" s="16"/>
      <c r="C149" s="16"/>
      <c r="D149" s="16"/>
      <c r="E149" s="16"/>
      <c r="F149" s="16"/>
      <c r="G149" s="16"/>
    </row>
    <row r="150" spans="1:7" x14ac:dyDescent="0.25">
      <c r="A150" s="16"/>
      <c r="B150" s="16"/>
      <c r="C150" s="16"/>
      <c r="D150" s="16"/>
      <c r="E150" s="16"/>
      <c r="F150" s="16"/>
      <c r="G150" s="16"/>
    </row>
    <row r="152" spans="1:7" ht="15.75" x14ac:dyDescent="0.25">
      <c r="A152" s="47" t="s">
        <v>17</v>
      </c>
      <c r="B152" s="47"/>
      <c r="C152" s="47"/>
      <c r="D152" s="47"/>
      <c r="E152" s="47"/>
      <c r="F152" s="47"/>
      <c r="G152" s="33"/>
    </row>
    <row r="153" spans="1:7" ht="30" x14ac:dyDescent="0.25">
      <c r="A153" s="9" t="s">
        <v>90</v>
      </c>
      <c r="B153" s="8" t="s">
        <v>146</v>
      </c>
      <c r="C153" s="10" t="s">
        <v>116</v>
      </c>
      <c r="D153" s="9" t="s">
        <v>147</v>
      </c>
      <c r="E153" s="9" t="s">
        <v>148</v>
      </c>
      <c r="F153" s="10" t="s">
        <v>149</v>
      </c>
      <c r="G153" s="31"/>
    </row>
    <row r="154" spans="1:7" s="18" customFormat="1" x14ac:dyDescent="0.25">
      <c r="A154" s="19">
        <v>1</v>
      </c>
      <c r="B154" s="19">
        <v>2</v>
      </c>
      <c r="C154" s="19">
        <v>3</v>
      </c>
      <c r="D154" s="19">
        <v>4</v>
      </c>
      <c r="E154" s="19">
        <v>5</v>
      </c>
      <c r="F154" s="19">
        <v>6</v>
      </c>
      <c r="G154" s="38"/>
    </row>
    <row r="155" spans="1:7" x14ac:dyDescent="0.25">
      <c r="A155" s="2" t="s">
        <v>92</v>
      </c>
      <c r="B155" s="23">
        <f>B156</f>
        <v>8195.0300000000007</v>
      </c>
      <c r="C155" s="23">
        <f>C156</f>
        <v>58550</v>
      </c>
      <c r="D155" s="23">
        <f>D156</f>
        <v>51850</v>
      </c>
      <c r="E155" s="23">
        <f>E156</f>
        <v>34493.81</v>
      </c>
      <c r="F155" s="22">
        <f t="shared" ref="F155:F173" si="13">E155/D155*100</f>
        <v>66.526152362584384</v>
      </c>
      <c r="G155" s="32"/>
    </row>
    <row r="156" spans="1:7" x14ac:dyDescent="0.25">
      <c r="A156" s="2" t="s">
        <v>93</v>
      </c>
      <c r="B156" s="25">
        <v>8195.0300000000007</v>
      </c>
      <c r="C156" s="22">
        <v>58550</v>
      </c>
      <c r="D156" s="25">
        <v>51850</v>
      </c>
      <c r="E156" s="22">
        <v>34493.81</v>
      </c>
      <c r="F156" s="22">
        <f t="shared" si="13"/>
        <v>66.526152362584384</v>
      </c>
      <c r="G156" s="32"/>
    </row>
    <row r="157" spans="1:7" x14ac:dyDescent="0.25">
      <c r="A157" s="2" t="s">
        <v>94</v>
      </c>
      <c r="B157" s="23">
        <f>B158</f>
        <v>1140</v>
      </c>
      <c r="C157" s="23">
        <f>C158</f>
        <v>500</v>
      </c>
      <c r="D157" s="23">
        <f>D158</f>
        <v>1100</v>
      </c>
      <c r="E157" s="23">
        <f>E158</f>
        <v>584.01</v>
      </c>
      <c r="F157" s="22">
        <f t="shared" si="13"/>
        <v>53.091818181818184</v>
      </c>
      <c r="G157" s="32"/>
    </row>
    <row r="158" spans="1:7" x14ac:dyDescent="0.25">
      <c r="A158" s="2" t="s">
        <v>95</v>
      </c>
      <c r="B158" s="22">
        <v>1140</v>
      </c>
      <c r="C158" s="22">
        <v>500</v>
      </c>
      <c r="D158" s="22">
        <v>1100</v>
      </c>
      <c r="E158" s="22">
        <v>584.01</v>
      </c>
      <c r="F158" s="22">
        <f t="shared" si="13"/>
        <v>53.091818181818184</v>
      </c>
      <c r="G158" s="32"/>
    </row>
    <row r="159" spans="1:7" x14ac:dyDescent="0.25">
      <c r="A159" s="2" t="s">
        <v>96</v>
      </c>
      <c r="B159" s="23">
        <f>B160</f>
        <v>109340.94</v>
      </c>
      <c r="C159" s="23">
        <f>C160</f>
        <v>149200</v>
      </c>
      <c r="D159" s="23">
        <f>D160</f>
        <v>149200</v>
      </c>
      <c r="E159" s="23">
        <f>E160</f>
        <v>135299.06</v>
      </c>
      <c r="F159" s="22">
        <f t="shared" si="13"/>
        <v>90.683016085790882</v>
      </c>
      <c r="G159" s="32"/>
    </row>
    <row r="160" spans="1:7" x14ac:dyDescent="0.25">
      <c r="A160" s="2" t="s">
        <v>97</v>
      </c>
      <c r="B160" s="22">
        <v>109340.94</v>
      </c>
      <c r="C160" s="22">
        <v>149200</v>
      </c>
      <c r="D160" s="22">
        <v>149200</v>
      </c>
      <c r="E160" s="22">
        <v>135299.06</v>
      </c>
      <c r="F160" s="22">
        <f t="shared" si="13"/>
        <v>90.683016085790882</v>
      </c>
      <c r="G160" s="32"/>
    </row>
    <row r="161" spans="1:7" x14ac:dyDescent="0.25">
      <c r="A161" s="2" t="s">
        <v>98</v>
      </c>
      <c r="B161" s="23">
        <f>B162+B163+B164+B165+B171</f>
        <v>6258621.1899999995</v>
      </c>
      <c r="C161" s="23">
        <f>C162+C163+C164+C165+C171</f>
        <v>7836900</v>
      </c>
      <c r="D161" s="23">
        <f>D162+D163+D164+D165+D171</f>
        <v>7329125</v>
      </c>
      <c r="E161" s="23">
        <f>E162+E163+E164+E165+E171</f>
        <v>6902299.9900000002</v>
      </c>
      <c r="F161" s="22">
        <f t="shared" si="13"/>
        <v>94.176316954615999</v>
      </c>
      <c r="G161" s="32"/>
    </row>
    <row r="162" spans="1:7" x14ac:dyDescent="0.25">
      <c r="A162" s="2" t="s">
        <v>99</v>
      </c>
      <c r="B162" s="22">
        <v>0</v>
      </c>
      <c r="C162" s="22">
        <v>1800</v>
      </c>
      <c r="D162" s="22">
        <v>0</v>
      </c>
      <c r="E162" s="22"/>
      <c r="F162" s="22" t="e">
        <f t="shared" si="13"/>
        <v>#DIV/0!</v>
      </c>
      <c r="G162" s="32"/>
    </row>
    <row r="163" spans="1:7" x14ac:dyDescent="0.25">
      <c r="A163" s="2" t="s">
        <v>103</v>
      </c>
      <c r="B163" s="22">
        <v>505175.54</v>
      </c>
      <c r="C163" s="22">
        <v>481400</v>
      </c>
      <c r="D163" s="22">
        <v>514225</v>
      </c>
      <c r="E163" s="22">
        <v>479682.96</v>
      </c>
      <c r="F163" s="22">
        <f t="shared" si="13"/>
        <v>93.282699207545335</v>
      </c>
      <c r="G163" s="32"/>
    </row>
    <row r="164" spans="1:7" x14ac:dyDescent="0.25">
      <c r="A164" s="2" t="s">
        <v>100</v>
      </c>
      <c r="B164" s="22">
        <v>213141.12</v>
      </c>
      <c r="C164" s="22">
        <v>292600</v>
      </c>
      <c r="D164" s="22">
        <v>187500</v>
      </c>
      <c r="E164" s="22">
        <v>139696.49</v>
      </c>
      <c r="F164" s="22">
        <f t="shared" si="13"/>
        <v>74.504794666666669</v>
      </c>
      <c r="G164" s="32"/>
    </row>
    <row r="165" spans="1:7" x14ac:dyDescent="0.25">
      <c r="A165" s="2" t="s">
        <v>101</v>
      </c>
      <c r="B165" s="22">
        <v>62867.03</v>
      </c>
      <c r="C165" s="22">
        <v>101600</v>
      </c>
      <c r="D165" s="22">
        <v>108900</v>
      </c>
      <c r="E165" s="22">
        <v>83561.710000000006</v>
      </c>
      <c r="F165" s="22">
        <f t="shared" si="13"/>
        <v>76.732516069788801</v>
      </c>
      <c r="G165" s="32"/>
    </row>
    <row r="166" spans="1:7" x14ac:dyDescent="0.25">
      <c r="A166" s="2" t="s">
        <v>102</v>
      </c>
      <c r="B166" s="23">
        <f>B167</f>
        <v>1328</v>
      </c>
      <c r="C166" s="23">
        <f>C167</f>
        <v>1000</v>
      </c>
      <c r="D166" s="23">
        <f>D167</f>
        <v>1000</v>
      </c>
      <c r="E166" s="22">
        <f>E167</f>
        <v>700</v>
      </c>
      <c r="F166" s="22">
        <f t="shared" si="13"/>
        <v>70</v>
      </c>
      <c r="G166" s="32"/>
    </row>
    <row r="167" spans="1:7" x14ac:dyDescent="0.25">
      <c r="A167" s="2" t="s">
        <v>136</v>
      </c>
      <c r="B167" s="22">
        <v>1328</v>
      </c>
      <c r="C167" s="22">
        <v>1000</v>
      </c>
      <c r="D167" s="22">
        <v>1000</v>
      </c>
      <c r="E167" s="22">
        <v>700</v>
      </c>
      <c r="F167" s="22">
        <f t="shared" si="13"/>
        <v>70</v>
      </c>
      <c r="G167" s="32"/>
    </row>
    <row r="168" spans="1:7" x14ac:dyDescent="0.25">
      <c r="A168" s="2" t="s">
        <v>104</v>
      </c>
      <c r="B168" s="23">
        <f>B169+B170</f>
        <v>3051.2400000000002</v>
      </c>
      <c r="C168" s="23">
        <v>0</v>
      </c>
      <c r="D168" s="23">
        <v>0</v>
      </c>
      <c r="E168" s="22"/>
      <c r="F168" s="22" t="e">
        <f t="shared" si="13"/>
        <v>#DIV/0!</v>
      </c>
      <c r="G168" s="32"/>
    </row>
    <row r="169" spans="1:7" x14ac:dyDescent="0.25">
      <c r="A169" s="2" t="s">
        <v>105</v>
      </c>
      <c r="B169" s="22">
        <v>279.55</v>
      </c>
      <c r="C169" s="22">
        <v>0</v>
      </c>
      <c r="D169" s="22">
        <v>0</v>
      </c>
      <c r="E169" s="22"/>
      <c r="F169" s="22" t="e">
        <f t="shared" si="13"/>
        <v>#DIV/0!</v>
      </c>
      <c r="G169" s="32"/>
    </row>
    <row r="170" spans="1:7" x14ac:dyDescent="0.25">
      <c r="A170" s="2" t="s">
        <v>155</v>
      </c>
      <c r="B170" s="22">
        <v>2771.69</v>
      </c>
      <c r="C170" s="22"/>
      <c r="D170" s="22"/>
      <c r="E170" s="22"/>
      <c r="F170" s="22"/>
      <c r="G170" s="32"/>
    </row>
    <row r="171" spans="1:7" x14ac:dyDescent="0.25">
      <c r="A171" s="2" t="s">
        <v>117</v>
      </c>
      <c r="B171" s="23">
        <f>B172</f>
        <v>5477437.5</v>
      </c>
      <c r="C171" s="23">
        <f>C172</f>
        <v>6959500</v>
      </c>
      <c r="D171" s="23">
        <f>D172</f>
        <v>6518500</v>
      </c>
      <c r="E171" s="23">
        <f>E172</f>
        <v>6199358.8300000001</v>
      </c>
      <c r="F171" s="22">
        <f t="shared" si="13"/>
        <v>95.104070414972767</v>
      </c>
      <c r="G171" s="32"/>
    </row>
    <row r="172" spans="1:7" x14ac:dyDescent="0.25">
      <c r="A172" s="2" t="s">
        <v>118</v>
      </c>
      <c r="B172" s="22">
        <v>5477437.5</v>
      </c>
      <c r="C172" s="22">
        <v>6959500</v>
      </c>
      <c r="D172" s="22">
        <v>6518500</v>
      </c>
      <c r="E172" s="22">
        <v>6199358.8300000001</v>
      </c>
      <c r="F172" s="22">
        <f t="shared" si="13"/>
        <v>95.104070414972767</v>
      </c>
      <c r="G172" s="32"/>
    </row>
    <row r="173" spans="1:7" x14ac:dyDescent="0.25">
      <c r="A173" s="2" t="s">
        <v>114</v>
      </c>
      <c r="B173" s="23">
        <f>B155+B157+B159+B161+B166+B168</f>
        <v>6381676.3999999994</v>
      </c>
      <c r="C173" s="23">
        <f>C155+C157+C159+C161+C166+C168</f>
        <v>8046150</v>
      </c>
      <c r="D173" s="23">
        <f>D155+D157+D159+D161+D166+D168</f>
        <v>7532275</v>
      </c>
      <c r="E173" s="23">
        <f>E155+E157+E159+E161+E166+E168</f>
        <v>7073376.8700000001</v>
      </c>
      <c r="F173" s="22">
        <f t="shared" si="13"/>
        <v>93.907575997955462</v>
      </c>
      <c r="G173" s="32"/>
    </row>
    <row r="176" spans="1:7" ht="15.75" x14ac:dyDescent="0.25">
      <c r="A176" s="47" t="s">
        <v>41</v>
      </c>
      <c r="B176" s="47"/>
      <c r="C176" s="47"/>
      <c r="D176" s="47"/>
      <c r="E176" s="47"/>
      <c r="F176" s="47"/>
      <c r="G176" s="33"/>
    </row>
    <row r="177" spans="1:7" ht="30" x14ac:dyDescent="0.25">
      <c r="A177" s="9" t="s">
        <v>90</v>
      </c>
      <c r="B177" s="8" t="s">
        <v>146</v>
      </c>
      <c r="C177" s="10" t="s">
        <v>116</v>
      </c>
      <c r="D177" s="9" t="s">
        <v>147</v>
      </c>
      <c r="E177" s="9" t="s">
        <v>148</v>
      </c>
      <c r="F177" s="10" t="s">
        <v>149</v>
      </c>
      <c r="G177" s="31"/>
    </row>
    <row r="178" spans="1:7" x14ac:dyDescent="0.25">
      <c r="A178" s="19">
        <v>1</v>
      </c>
      <c r="B178" s="19">
        <v>2</v>
      </c>
      <c r="C178" s="19">
        <v>3</v>
      </c>
      <c r="D178" s="19">
        <v>4</v>
      </c>
      <c r="E178" s="19">
        <v>5</v>
      </c>
      <c r="F178" s="19">
        <v>6</v>
      </c>
      <c r="G178" s="38"/>
    </row>
    <row r="179" spans="1:7" x14ac:dyDescent="0.25">
      <c r="A179" s="7" t="s">
        <v>92</v>
      </c>
      <c r="B179" s="23">
        <f>B180</f>
        <v>8432.5300000000007</v>
      </c>
      <c r="C179" s="23">
        <f>C180</f>
        <v>58550</v>
      </c>
      <c r="D179" s="23">
        <f>D180</f>
        <v>51850</v>
      </c>
      <c r="E179" s="23">
        <f>E180</f>
        <v>43214.9</v>
      </c>
      <c r="F179" s="22">
        <f t="shared" ref="F179:F197" si="14">E179/D179*100</f>
        <v>83.345998071359702</v>
      </c>
      <c r="G179" s="32"/>
    </row>
    <row r="180" spans="1:7" x14ac:dyDescent="0.25">
      <c r="A180" s="2" t="s">
        <v>93</v>
      </c>
      <c r="B180" s="22">
        <v>8432.5300000000007</v>
      </c>
      <c r="C180" s="22">
        <v>58550</v>
      </c>
      <c r="D180" s="25">
        <v>51850</v>
      </c>
      <c r="E180" s="22">
        <v>43214.9</v>
      </c>
      <c r="F180" s="22">
        <f t="shared" si="14"/>
        <v>83.345998071359702</v>
      </c>
      <c r="G180" s="32"/>
    </row>
    <row r="181" spans="1:7" x14ac:dyDescent="0.25">
      <c r="A181" s="7" t="s">
        <v>94</v>
      </c>
      <c r="B181" s="23">
        <f>B182</f>
        <v>100</v>
      </c>
      <c r="C181" s="23">
        <f>C182</f>
        <v>500</v>
      </c>
      <c r="D181" s="23">
        <f>D182</f>
        <v>2140</v>
      </c>
      <c r="E181" s="23">
        <f>E182</f>
        <v>1066.5899999999999</v>
      </c>
      <c r="F181" s="22">
        <f t="shared" si="14"/>
        <v>49.840654205607471</v>
      </c>
      <c r="G181" s="32"/>
    </row>
    <row r="182" spans="1:7" x14ac:dyDescent="0.25">
      <c r="A182" s="2" t="s">
        <v>95</v>
      </c>
      <c r="B182" s="22">
        <v>100</v>
      </c>
      <c r="C182" s="22">
        <v>500</v>
      </c>
      <c r="D182" s="22">
        <v>2140</v>
      </c>
      <c r="E182" s="22">
        <v>1066.5899999999999</v>
      </c>
      <c r="F182" s="22">
        <f t="shared" si="14"/>
        <v>49.840654205607471</v>
      </c>
      <c r="G182" s="32"/>
    </row>
    <row r="183" spans="1:7" x14ac:dyDescent="0.25">
      <c r="A183" s="7" t="s">
        <v>96</v>
      </c>
      <c r="B183" s="23">
        <f>B184</f>
        <v>133874.23000000001</v>
      </c>
      <c r="C183" s="23">
        <f>C184</f>
        <v>149200</v>
      </c>
      <c r="D183" s="23">
        <f>D184</f>
        <v>124667</v>
      </c>
      <c r="E183" s="23">
        <f>E184</f>
        <v>131118.28</v>
      </c>
      <c r="F183" s="22">
        <f t="shared" si="14"/>
        <v>105.17480969302223</v>
      </c>
      <c r="G183" s="32"/>
    </row>
    <row r="184" spans="1:7" x14ac:dyDescent="0.25">
      <c r="A184" s="2" t="s">
        <v>97</v>
      </c>
      <c r="B184" s="22">
        <v>133874.23000000001</v>
      </c>
      <c r="C184" s="22">
        <v>149200</v>
      </c>
      <c r="D184" s="22">
        <v>124667</v>
      </c>
      <c r="E184" s="22">
        <v>131118.28</v>
      </c>
      <c r="F184" s="22">
        <f t="shared" si="14"/>
        <v>105.17480969302223</v>
      </c>
      <c r="G184" s="32"/>
    </row>
    <row r="185" spans="1:7" x14ac:dyDescent="0.25">
      <c r="A185" s="7" t="s">
        <v>98</v>
      </c>
      <c r="B185" s="23">
        <f>B186+B187+B188+B189+B195</f>
        <v>6230632.6799999997</v>
      </c>
      <c r="C185" s="23">
        <f>C186+C187+C188+C189</f>
        <v>877400</v>
      </c>
      <c r="D185" s="23">
        <f>D186+D187+D188+D189+D195</f>
        <v>7327377</v>
      </c>
      <c r="E185" s="23">
        <f>E186+E187+E188+E189+E195</f>
        <v>6935939.2300000004</v>
      </c>
      <c r="F185" s="22">
        <f t="shared" si="14"/>
        <v>94.657873206196442</v>
      </c>
      <c r="G185" s="32"/>
    </row>
    <row r="186" spans="1:7" x14ac:dyDescent="0.25">
      <c r="A186" s="2" t="s">
        <v>99</v>
      </c>
      <c r="B186" s="22">
        <v>0</v>
      </c>
      <c r="C186" s="22">
        <v>1800</v>
      </c>
      <c r="D186" s="22">
        <v>0</v>
      </c>
      <c r="E186" s="22"/>
      <c r="F186" s="22" t="e">
        <f t="shared" si="14"/>
        <v>#DIV/0!</v>
      </c>
      <c r="G186" s="32"/>
    </row>
    <row r="187" spans="1:7" x14ac:dyDescent="0.25">
      <c r="A187" s="2" t="s">
        <v>103</v>
      </c>
      <c r="B187" s="22">
        <v>478543.96</v>
      </c>
      <c r="C187" s="22">
        <v>481400</v>
      </c>
      <c r="D187" s="22">
        <v>481400</v>
      </c>
      <c r="E187" s="22">
        <v>481284.67</v>
      </c>
      <c r="F187" s="22">
        <f t="shared" si="14"/>
        <v>99.976042791857083</v>
      </c>
      <c r="G187" s="32"/>
    </row>
    <row r="188" spans="1:7" x14ac:dyDescent="0.25">
      <c r="A188" s="2" t="s">
        <v>100</v>
      </c>
      <c r="B188" s="22">
        <v>238969.51</v>
      </c>
      <c r="C188" s="22">
        <v>292600</v>
      </c>
      <c r="D188" s="22">
        <v>192865</v>
      </c>
      <c r="E188" s="22">
        <v>129496.17</v>
      </c>
      <c r="F188" s="22">
        <f t="shared" si="14"/>
        <v>67.143426749280593</v>
      </c>
      <c r="G188" s="32"/>
    </row>
    <row r="189" spans="1:7" x14ac:dyDescent="0.25">
      <c r="A189" s="2" t="s">
        <v>101</v>
      </c>
      <c r="B189" s="22">
        <v>35681.71</v>
      </c>
      <c r="C189" s="22">
        <v>101600</v>
      </c>
      <c r="D189" s="22">
        <v>134612</v>
      </c>
      <c r="E189" s="22">
        <v>90612.73</v>
      </c>
      <c r="F189" s="22">
        <f t="shared" si="14"/>
        <v>67.314006180726821</v>
      </c>
      <c r="G189" s="32"/>
    </row>
    <row r="190" spans="1:7" x14ac:dyDescent="0.25">
      <c r="A190" s="7" t="s">
        <v>102</v>
      </c>
      <c r="B190" s="23">
        <f>B191</f>
        <v>1122.8</v>
      </c>
      <c r="C190" s="23">
        <f>C191</f>
        <v>1000</v>
      </c>
      <c r="D190" s="23">
        <f>D191</f>
        <v>4439</v>
      </c>
      <c r="E190" s="23">
        <f>E191</f>
        <v>1249.5</v>
      </c>
      <c r="F190" s="22">
        <f t="shared" si="14"/>
        <v>28.14823158369002</v>
      </c>
      <c r="G190" s="32"/>
    </row>
    <row r="191" spans="1:7" x14ac:dyDescent="0.25">
      <c r="A191" s="2" t="s">
        <v>136</v>
      </c>
      <c r="B191" s="22">
        <v>1122.8</v>
      </c>
      <c r="C191" s="22">
        <v>1000</v>
      </c>
      <c r="D191" s="22">
        <v>4439</v>
      </c>
      <c r="E191" s="22">
        <v>1249.5</v>
      </c>
      <c r="F191" s="22">
        <f t="shared" si="14"/>
        <v>28.14823158369002</v>
      </c>
      <c r="G191" s="32"/>
    </row>
    <row r="192" spans="1:7" x14ac:dyDescent="0.25">
      <c r="A192" s="7" t="s">
        <v>104</v>
      </c>
      <c r="B192" s="23">
        <f>B193+B194</f>
        <v>3051.2400000000002</v>
      </c>
      <c r="C192" s="23">
        <f>C193</f>
        <v>0</v>
      </c>
      <c r="D192" s="23">
        <v>0</v>
      </c>
      <c r="E192" s="22">
        <v>0</v>
      </c>
      <c r="F192" s="22" t="e">
        <f t="shared" si="14"/>
        <v>#DIV/0!</v>
      </c>
      <c r="G192" s="32"/>
    </row>
    <row r="193" spans="1:7" x14ac:dyDescent="0.25">
      <c r="A193" s="2" t="s">
        <v>105</v>
      </c>
      <c r="B193" s="22">
        <v>279.55</v>
      </c>
      <c r="C193" s="22">
        <v>0</v>
      </c>
      <c r="D193" s="22">
        <v>0</v>
      </c>
      <c r="E193" s="22">
        <v>0</v>
      </c>
      <c r="F193" s="22" t="e">
        <f t="shared" si="14"/>
        <v>#DIV/0!</v>
      </c>
      <c r="G193" s="32"/>
    </row>
    <row r="194" spans="1:7" x14ac:dyDescent="0.25">
      <c r="A194" s="2" t="s">
        <v>155</v>
      </c>
      <c r="B194" s="22">
        <v>2771.69</v>
      </c>
      <c r="C194" s="22"/>
      <c r="D194" s="22"/>
      <c r="E194" s="22"/>
      <c r="F194" s="22"/>
      <c r="G194" s="32"/>
    </row>
    <row r="195" spans="1:7" x14ac:dyDescent="0.25">
      <c r="A195" s="7" t="s">
        <v>117</v>
      </c>
      <c r="B195" s="23">
        <f>B196</f>
        <v>5477437.5</v>
      </c>
      <c r="C195" s="23">
        <f>C196</f>
        <v>6959500</v>
      </c>
      <c r="D195" s="23">
        <f>D196</f>
        <v>6518500</v>
      </c>
      <c r="E195" s="23">
        <f>E196</f>
        <v>6234545.6600000001</v>
      </c>
      <c r="F195" s="22">
        <f t="shared" si="14"/>
        <v>95.643869908721342</v>
      </c>
      <c r="G195" s="32"/>
    </row>
    <row r="196" spans="1:7" x14ac:dyDescent="0.25">
      <c r="A196" s="2" t="s">
        <v>118</v>
      </c>
      <c r="B196" s="22">
        <v>5477437.5</v>
      </c>
      <c r="C196" s="22">
        <v>6959500</v>
      </c>
      <c r="D196" s="22">
        <v>6518500</v>
      </c>
      <c r="E196" s="22">
        <v>6234545.6600000001</v>
      </c>
      <c r="F196" s="22">
        <f t="shared" si="14"/>
        <v>95.643869908721342</v>
      </c>
      <c r="G196" s="32"/>
    </row>
    <row r="197" spans="1:7" x14ac:dyDescent="0.25">
      <c r="A197" s="7" t="s">
        <v>113</v>
      </c>
      <c r="B197" s="23">
        <f>B179+B181+B183+B185+B190+B192</f>
        <v>6377213.4799999995</v>
      </c>
      <c r="C197" s="23">
        <f>C179+C181+C183+C185+C190+C192+C195</f>
        <v>8046150</v>
      </c>
      <c r="D197" s="23">
        <f>D179+D181+D183+D185+D190+D192</f>
        <v>7510473</v>
      </c>
      <c r="E197" s="23">
        <f>E179+E181+E183+E185+E190+E192</f>
        <v>7112588.5</v>
      </c>
      <c r="F197" s="22">
        <f t="shared" si="14"/>
        <v>94.702271081994439</v>
      </c>
      <c r="G197" s="32"/>
    </row>
    <row r="199" spans="1:7" x14ac:dyDescent="0.25">
      <c r="E199" s="18" t="s">
        <v>151</v>
      </c>
    </row>
    <row r="200" spans="1:7" x14ac:dyDescent="0.25">
      <c r="A200" t="s">
        <v>161</v>
      </c>
      <c r="E200" s="18" t="s">
        <v>152</v>
      </c>
    </row>
  </sheetData>
  <mergeCells count="4">
    <mergeCell ref="A46:F46"/>
    <mergeCell ref="A81:F81"/>
    <mergeCell ref="A152:F152"/>
    <mergeCell ref="A176:F176"/>
  </mergeCells>
  <pageMargins left="0.11811023622047245" right="0.11811023622047245" top="0.74803149606299213" bottom="0.74803149606299213" header="0.31496062992125984" footer="0.31496062992125984"/>
  <pageSetup paperSize="9" scale="83" orientation="landscape" r:id="rId1"/>
  <rowBreaks count="3" manualBreakCount="3">
    <brk id="36" max="8" man="1"/>
    <brk id="79" max="7" man="1"/>
    <brk id="1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Izvršenje proračuna 2021.</vt:lpstr>
      <vt:lpstr>List2</vt:lpstr>
      <vt:lpstr>List3</vt:lpstr>
      <vt:lpstr>Sheet1</vt:lpstr>
      <vt:lpstr>'Izvršenje proračuna 2021.'!Print_Area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Škola</dc:creator>
  <cp:lastModifiedBy>Racunovoda</cp:lastModifiedBy>
  <cp:lastPrinted>2022-02-10T12:03:54Z</cp:lastPrinted>
  <dcterms:created xsi:type="dcterms:W3CDTF">2020-03-06T06:18:22Z</dcterms:created>
  <dcterms:modified xsi:type="dcterms:W3CDTF">2022-02-14T06:20:48Z</dcterms:modified>
</cp:coreProperties>
</file>