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Škola\Desktop\dokumenti\dokumenti 2020\FIN-a izvještaji 2020\izvještaj 1.1.-31.12.2020\"/>
    </mc:Choice>
  </mc:AlternateContent>
  <xr:revisionPtr revIDLastSave="0" documentId="13_ncr:1_{F9326702-59E0-4ECA-AB0B-F7E84B1938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stvarenje proračuna 2020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D77" i="1"/>
  <c r="D32" i="1"/>
  <c r="B32" i="1"/>
  <c r="F188" i="1"/>
  <c r="D186" i="1"/>
  <c r="C186" i="1"/>
  <c r="D162" i="1"/>
  <c r="F164" i="1"/>
  <c r="C162" i="1"/>
  <c r="D126" i="1"/>
  <c r="C82" i="1"/>
  <c r="C126" i="1"/>
  <c r="C122" i="1"/>
  <c r="C47" i="1"/>
  <c r="B105" i="1"/>
  <c r="B138" i="1"/>
  <c r="F15" i="1" l="1"/>
  <c r="F18" i="1"/>
  <c r="F19" i="1"/>
  <c r="F14" i="1"/>
  <c r="E15" i="1"/>
  <c r="E18" i="1"/>
  <c r="E19" i="1"/>
  <c r="E14" i="1"/>
  <c r="C20" i="1"/>
  <c r="D20" i="1"/>
  <c r="B20" i="1"/>
  <c r="C16" i="1"/>
  <c r="D16" i="1"/>
  <c r="B16" i="1"/>
  <c r="C21" i="1" l="1"/>
  <c r="F20" i="1"/>
  <c r="F16" i="1"/>
  <c r="B21" i="1"/>
  <c r="D21" i="1"/>
  <c r="E16" i="1"/>
  <c r="E20" i="1"/>
  <c r="F150" i="1"/>
  <c r="F152" i="1"/>
  <c r="F154" i="1"/>
  <c r="F156" i="1"/>
  <c r="F157" i="1"/>
  <c r="F158" i="1"/>
  <c r="F159" i="1"/>
  <c r="F161" i="1"/>
  <c r="F163" i="1"/>
  <c r="F166" i="1"/>
  <c r="E150" i="1"/>
  <c r="E152" i="1"/>
  <c r="E154" i="1"/>
  <c r="E156" i="1"/>
  <c r="E157" i="1"/>
  <c r="E158" i="1"/>
  <c r="E159" i="1"/>
  <c r="E161" i="1"/>
  <c r="E163" i="1"/>
  <c r="E166" i="1"/>
  <c r="B189" i="1"/>
  <c r="B186" i="1"/>
  <c r="B184" i="1"/>
  <c r="B179" i="1"/>
  <c r="B177" i="1"/>
  <c r="B175" i="1"/>
  <c r="B173" i="1"/>
  <c r="B149" i="1"/>
  <c r="B151" i="1"/>
  <c r="B153" i="1"/>
  <c r="B155" i="1"/>
  <c r="B160" i="1"/>
  <c r="B162" i="1"/>
  <c r="B165" i="1"/>
  <c r="E21" i="1" l="1"/>
  <c r="B191" i="1"/>
  <c r="B167" i="1"/>
  <c r="D165" i="1"/>
  <c r="D160" i="1"/>
  <c r="D155" i="1"/>
  <c r="D153" i="1"/>
  <c r="D151" i="1"/>
  <c r="D149" i="1"/>
  <c r="C165" i="1"/>
  <c r="C160" i="1"/>
  <c r="C155" i="1"/>
  <c r="C153" i="1"/>
  <c r="C151" i="1"/>
  <c r="C149" i="1"/>
  <c r="F149" i="1" l="1"/>
  <c r="E149" i="1"/>
  <c r="F153" i="1"/>
  <c r="E153" i="1"/>
  <c r="F160" i="1"/>
  <c r="E160" i="1"/>
  <c r="F165" i="1"/>
  <c r="E165" i="1"/>
  <c r="C167" i="1"/>
  <c r="F151" i="1"/>
  <c r="E151" i="1"/>
  <c r="F155" i="1"/>
  <c r="E155" i="1"/>
  <c r="F162" i="1"/>
  <c r="E162" i="1"/>
  <c r="D167" i="1"/>
  <c r="D189" i="1"/>
  <c r="E186" i="1"/>
  <c r="D184" i="1"/>
  <c r="D179" i="1"/>
  <c r="E179" i="1" s="1"/>
  <c r="D177" i="1"/>
  <c r="D175" i="1"/>
  <c r="F175" i="1" s="1"/>
  <c r="D173" i="1"/>
  <c r="E173" i="1" s="1"/>
  <c r="C189" i="1"/>
  <c r="C184" i="1"/>
  <c r="F184" i="1" s="1"/>
  <c r="C179" i="1"/>
  <c r="C177" i="1"/>
  <c r="F177" i="1" s="1"/>
  <c r="C175" i="1"/>
  <c r="C173" i="1"/>
  <c r="F173" i="1" s="1"/>
  <c r="F174" i="1"/>
  <c r="F176" i="1"/>
  <c r="F178" i="1"/>
  <c r="F180" i="1"/>
  <c r="F181" i="1"/>
  <c r="F182" i="1"/>
  <c r="F183" i="1"/>
  <c r="F185" i="1"/>
  <c r="F187" i="1"/>
  <c r="F190" i="1"/>
  <c r="E174" i="1"/>
  <c r="E176" i="1"/>
  <c r="E177" i="1"/>
  <c r="E178" i="1"/>
  <c r="E180" i="1"/>
  <c r="E181" i="1"/>
  <c r="E182" i="1"/>
  <c r="E183" i="1"/>
  <c r="E184" i="1"/>
  <c r="E185" i="1"/>
  <c r="E187" i="1"/>
  <c r="E189" i="1"/>
  <c r="E190" i="1"/>
  <c r="E76" i="1"/>
  <c r="F88" i="1"/>
  <c r="F115" i="1"/>
  <c r="C92" i="1"/>
  <c r="D139" i="1"/>
  <c r="D105" i="1"/>
  <c r="F105" i="1" s="1"/>
  <c r="D136" i="1"/>
  <c r="F136" i="1" s="1"/>
  <c r="D130" i="1"/>
  <c r="D129" i="1" s="1"/>
  <c r="D123" i="1"/>
  <c r="D122" i="1" s="1"/>
  <c r="D116" i="1"/>
  <c r="F116" i="1" s="1"/>
  <c r="D98" i="1"/>
  <c r="F98" i="1" s="1"/>
  <c r="D93" i="1"/>
  <c r="D89" i="1"/>
  <c r="D84" i="1"/>
  <c r="B98" i="1"/>
  <c r="B130" i="1"/>
  <c r="B136" i="1"/>
  <c r="B123" i="1"/>
  <c r="B116" i="1"/>
  <c r="B93" i="1"/>
  <c r="E93" i="1" s="1"/>
  <c r="B89" i="1"/>
  <c r="B84" i="1"/>
  <c r="E84" i="1" s="1"/>
  <c r="E125" i="1"/>
  <c r="E91" i="1"/>
  <c r="E94" i="1"/>
  <c r="E95" i="1"/>
  <c r="E96" i="1"/>
  <c r="E97" i="1"/>
  <c r="E99" i="1"/>
  <c r="E100" i="1"/>
  <c r="E101" i="1"/>
  <c r="E102" i="1"/>
  <c r="E103" i="1"/>
  <c r="E104" i="1"/>
  <c r="E106" i="1"/>
  <c r="E107" i="1"/>
  <c r="E108" i="1"/>
  <c r="E109" i="1"/>
  <c r="E111" i="1"/>
  <c r="E112" i="1"/>
  <c r="E113" i="1"/>
  <c r="E119" i="1"/>
  <c r="E120" i="1"/>
  <c r="E121" i="1"/>
  <c r="E124" i="1"/>
  <c r="E131" i="1"/>
  <c r="E135" i="1"/>
  <c r="E136" i="1"/>
  <c r="E137" i="1"/>
  <c r="E85" i="1"/>
  <c r="E86" i="1"/>
  <c r="E87" i="1"/>
  <c r="E88" i="1"/>
  <c r="E90" i="1"/>
  <c r="D70" i="1"/>
  <c r="D69" i="1" s="1"/>
  <c r="D47" i="1" s="1"/>
  <c r="D64" i="1"/>
  <c r="F64" i="1" s="1"/>
  <c r="D60" i="1"/>
  <c r="D59" i="1" s="1"/>
  <c r="D67" i="1"/>
  <c r="F67" i="1" s="1"/>
  <c r="F50" i="1"/>
  <c r="F57" i="1"/>
  <c r="D53" i="1"/>
  <c r="F75" i="1"/>
  <c r="E58" i="1"/>
  <c r="E54" i="1"/>
  <c r="E55" i="1"/>
  <c r="E61" i="1"/>
  <c r="E62" i="1"/>
  <c r="E65" i="1"/>
  <c r="E66" i="1"/>
  <c r="E68" i="1"/>
  <c r="E71" i="1"/>
  <c r="E72" i="1"/>
  <c r="E51" i="1"/>
  <c r="E52" i="1"/>
  <c r="D49" i="1"/>
  <c r="B67" i="1"/>
  <c r="E67" i="1" s="1"/>
  <c r="B57" i="1"/>
  <c r="B56" i="1" s="1"/>
  <c r="B75" i="1"/>
  <c r="B74" i="1" s="1"/>
  <c r="B70" i="1"/>
  <c r="B69" i="1" s="1"/>
  <c r="B64" i="1"/>
  <c r="B60" i="1"/>
  <c r="B59" i="1" s="1"/>
  <c r="B53" i="1"/>
  <c r="B49" i="1"/>
  <c r="F70" i="1" l="1"/>
  <c r="E64" i="1"/>
  <c r="F60" i="1"/>
  <c r="F189" i="1"/>
  <c r="F84" i="1"/>
  <c r="D83" i="1"/>
  <c r="F93" i="1"/>
  <c r="D92" i="1"/>
  <c r="E175" i="1"/>
  <c r="D138" i="1"/>
  <c r="F123" i="1"/>
  <c r="E123" i="1"/>
  <c r="E116" i="1"/>
  <c r="E98" i="1"/>
  <c r="B92" i="1"/>
  <c r="B129" i="1"/>
  <c r="E129" i="1" s="1"/>
  <c r="B128" i="1"/>
  <c r="E89" i="1"/>
  <c r="E59" i="1"/>
  <c r="B48" i="1"/>
  <c r="B63" i="1"/>
  <c r="E70" i="1"/>
  <c r="E60" i="1"/>
  <c r="E69" i="1"/>
  <c r="D63" i="1"/>
  <c r="B83" i="1"/>
  <c r="B82" i="1" s="1"/>
  <c r="F167" i="1"/>
  <c r="E167" i="1"/>
  <c r="E75" i="1"/>
  <c r="E57" i="1"/>
  <c r="E53" i="1"/>
  <c r="D56" i="1"/>
  <c r="E56" i="1" s="1"/>
  <c r="D74" i="1"/>
  <c r="E74" i="1" s="1"/>
  <c r="E130" i="1"/>
  <c r="B122" i="1"/>
  <c r="D128" i="1"/>
  <c r="E128" i="1" s="1"/>
  <c r="F130" i="1"/>
  <c r="F89" i="1"/>
  <c r="D191" i="1"/>
  <c r="E191" i="1" s="1"/>
  <c r="F186" i="1"/>
  <c r="F179" i="1"/>
  <c r="C191" i="1"/>
  <c r="E122" i="1"/>
  <c r="E105" i="1"/>
  <c r="F53" i="1"/>
  <c r="D48" i="1"/>
  <c r="E63" i="1"/>
  <c r="E49" i="1"/>
  <c r="F49" i="1"/>
  <c r="B73" i="1"/>
  <c r="E73" i="1" s="1"/>
  <c r="E48" i="1" l="1"/>
  <c r="F191" i="1"/>
  <c r="D82" i="1"/>
  <c r="F47" i="1"/>
  <c r="E92" i="1"/>
  <c r="E83" i="1"/>
  <c r="F92" i="1"/>
  <c r="B47" i="1"/>
  <c r="E47" i="1" l="1"/>
  <c r="E82" i="1"/>
  <c r="F82" i="1"/>
</calcChain>
</file>

<file path=xl/sharedStrings.xml><?xml version="1.0" encoding="utf-8"?>
<sst xmlns="http://schemas.openxmlformats.org/spreadsheetml/2006/main" count="194" uniqueCount="156">
  <si>
    <t>Račun/opis</t>
  </si>
  <si>
    <t>indeks 4/2</t>
  </si>
  <si>
    <t>indeks 4/3</t>
  </si>
  <si>
    <t>A. RAČUN PRIHODA</t>
  </si>
  <si>
    <t>Prihodi poslovanja</t>
  </si>
  <si>
    <t>prihodi od prodaje nefinancijske imovine</t>
  </si>
  <si>
    <t>UKUPNO PRIHODI:</t>
  </si>
  <si>
    <t>Rashodi poslovanja</t>
  </si>
  <si>
    <t>Rashodi za nabavu nefinancijske imovine</t>
  </si>
  <si>
    <t>UKUPNO RASHODI</t>
  </si>
  <si>
    <t>VIŠAK/MANJAK</t>
  </si>
  <si>
    <t>B. RAČUN FINANCIRANJA</t>
  </si>
  <si>
    <t>Primici od financisjke imovine i zaduživanja</t>
  </si>
  <si>
    <t>Izdaci za nefinancijsku imovinu i otplate zajmova</t>
  </si>
  <si>
    <t>NETO FINANCIRANJE</t>
  </si>
  <si>
    <t>C. VIŠAK/MANJAK IZ tekućeg razdoblja</t>
  </si>
  <si>
    <t>RASPOLOŽIVA SREDSTVA IZ PRETHODNIH GOD</t>
  </si>
  <si>
    <t>preneseni višak/manjka prethodnih godina</t>
  </si>
  <si>
    <t>višak/manjka za pokriće u narednom razdoblju</t>
  </si>
  <si>
    <t>Članak 2.</t>
  </si>
  <si>
    <t>Prihodi i rashodi te primici i izdaci u Računu prihoda i rashoda i Računu financiranja iskazani prema ekonomskoj klasifikaciji, prema izvorima</t>
  </si>
  <si>
    <t>financiranja i prema funkcijskoj klasifikaciji prikazani su kako slijedi</t>
  </si>
  <si>
    <t>A. RAČUN PRIHODA I RASHODA</t>
  </si>
  <si>
    <t>Tablica 1. prihodi i rashodi po ekonomskoj klasifikaciji</t>
  </si>
  <si>
    <t>PRIHODI</t>
  </si>
  <si>
    <t>Brojčana oznaka i naziv računa prihoda ekonomske klasifikacije na razini razreda, skupine,podskupine i odjeljka</t>
  </si>
  <si>
    <t>ostvarenje 2019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</si>
  <si>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</si>
  <si>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</si>
  <si>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</si>
  <si>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639 Prijenosi između proračunskih korisnika istog proračuna</t>
  </si>
  <si>
    <t>6391 Tekući prijenosi između proračunskoh korisnika istog proračuna</t>
  </si>
  <si>
    <t>6393Tekući prijenosi između proračunskih korisnika istog proračuna temeljem prijenosa EU sredstava</t>
  </si>
  <si>
    <t>64 Prihodi od imovine</t>
  </si>
  <si>
    <t>641 Prihodi od financijske imovine</t>
  </si>
  <si>
    <t>6413 Kamate na oročena sredstva i depozite po viđenju</t>
  </si>
  <si>
    <t>65  Prihodi od upravnih i administrativnih pristojbi, pristojbi po posebnim propisima i naknada</t>
  </si>
  <si>
    <t>652 Prihodi po posebnim propisima</t>
  </si>
  <si>
    <t>6526 Ostali nespomenuti prihodi</t>
  </si>
  <si>
    <t>6528 Prihodi od novčane naknade poslodavca zbor nezapošljavanja invalida</t>
  </si>
  <si>
    <t>66 Prihodi od prodaje proizvoda i robe te pruženih usluga i prihodi od donacija</t>
  </si>
  <si>
    <t>661 Prihodi od prodaje proizvoda i robe te pruženih usluga</t>
  </si>
  <si>
    <t>6614  Prihodi od prodaje proizvoda i robe</t>
  </si>
  <si>
    <t>6615 Prihodi od pruženih usluga</t>
  </si>
  <si>
    <t>663 Donacije od pravnih i fizičkih osoba izvan općeg proračuna</t>
  </si>
  <si>
    <t>6631 Tekuće donacije</t>
  </si>
  <si>
    <t>67 Prihodi od nadležnog  proračuna i od HZZO-a temeljem ugovornih obveza</t>
  </si>
  <si>
    <t>671 Prihodi od nadležnog proračuna za financiranje rashoda poslovanja</t>
  </si>
  <si>
    <t>6711 Prihodi od nadležnog proračuna za financiranje rashoda poslovanja</t>
  </si>
  <si>
    <t>6712 Prihodi iz nadležnog proračuna za financiranje rashoda za nabavu nefinancijske imovine</t>
  </si>
  <si>
    <t>7 Prihodi od prodaje</t>
  </si>
  <si>
    <t>72 Prihodi od prodaje proizvedene dugotrajne imovine</t>
  </si>
  <si>
    <t>721 Prihodi od prodaje građevinskih objekata</t>
  </si>
  <si>
    <t>7211 Stambeni objekti</t>
  </si>
  <si>
    <t>63 Pomoći iz inozemstva i od subjekata unutar općeg proračuna</t>
  </si>
  <si>
    <t>RASHODI</t>
  </si>
  <si>
    <t>31 Rashodi za zaposlene</t>
  </si>
  <si>
    <t>311 Plaće</t>
  </si>
  <si>
    <t>3111 Plaće za redovan rad</t>
  </si>
  <si>
    <t>3113 Plaće za prekovremeni rad</t>
  </si>
  <si>
    <t>3114 Plaće za posebne uvjete</t>
  </si>
  <si>
    <t>312 Ostali rashodi za zaposlene</t>
  </si>
  <si>
    <t>313 Doprinosi na plaće</t>
  </si>
  <si>
    <t>3132 Doprinos za obvezno zdravstveno osiguranje</t>
  </si>
  <si>
    <t>3133 Doprinos za obvezno zdravstveno osiguranje u slučaju nezaposlenosti</t>
  </si>
  <si>
    <t>32 Materijalni rashodi</t>
  </si>
  <si>
    <t>321 Naknade troškova zaposlenima</t>
  </si>
  <si>
    <t>3211 Službena putovanja</t>
  </si>
  <si>
    <t>3212 Naknada za prijevoz  za rad na terenu i odvojen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</si>
  <si>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</si>
  <si>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</si>
  <si>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</si>
  <si>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</si>
  <si>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</si>
  <si>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</si>
  <si>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inveticijsko održavanje</t>
  </si>
  <si>
    <t>3225 Sitni inventar i auto gume</t>
  </si>
  <si>
    <t>3227 Službena 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</si>
  <si>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</si>
  <si>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</si>
  <si>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</si>
  <si>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</si>
  <si>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</si>
  <si>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</si>
  <si>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</si>
  <si>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</si>
  <si>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</si>
  <si>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329 Ostali nespomenuti rashodi poslovanja</t>
  </si>
  <si>
    <t>3293 Reprezentacija</t>
  </si>
  <si>
    <t>3294 Članarine i norme</t>
  </si>
  <si>
    <t>3295 Pritojbe i naknade</t>
  </si>
  <si>
    <t>3299 Ostali nespomenuti rashodi poslovanja</t>
  </si>
  <si>
    <t>34 Fnancijski rashodi</t>
  </si>
  <si>
    <t>343 Ostali financijski rashodi</t>
  </si>
  <si>
    <t>3431 Bankarske usluge i usluge platnog prometa</t>
  </si>
  <si>
    <t>4 Rashodi za nnabavu nefinancijske imovine</t>
  </si>
  <si>
    <t>42 Rashodi za nabavu proizvedene nefinancijske imovine</t>
  </si>
  <si>
    <t>422 Postrojenja i oprema</t>
  </si>
  <si>
    <t>4221 Uredska oprema i namještaj</t>
  </si>
  <si>
    <t>4226 Sportska i glazbena oprema</t>
  </si>
  <si>
    <t>4227 Uređaji, strojevi im oprema za ostale namjene</t>
  </si>
  <si>
    <t>424 Knjige, umjetnička djela i ostale izložbene vrijednosti</t>
  </si>
  <si>
    <t>4241 Knjige</t>
  </si>
  <si>
    <t>45 Rashodi za dodatna ulaganja na nefinancijskoj imovine</t>
  </si>
  <si>
    <t>451 Dodatna ulaganja na građevinskim objektima</t>
  </si>
  <si>
    <t>4511 Dodatna ulaganja na građevinskim objektima</t>
  </si>
  <si>
    <t>Tablica2  . Prihodi i rashodi prema izvorima financiranja</t>
  </si>
  <si>
    <t>Brojčana oznaka i naziv izvora financiranja na razini razreda i skupine</t>
  </si>
  <si>
    <t>Brojčana oznaka i naziv računa rashoda ekonomske klasifikacije na razini razreda, skupine,podskupine i odjeljka</t>
  </si>
  <si>
    <t>Izvor 1. Opći prihodi i primici</t>
  </si>
  <si>
    <t>Izvor 1.1. Prihodi od poreza za redovnu djelatnost</t>
  </si>
  <si>
    <t>Izvor 3. Vlastiti prihodi</t>
  </si>
  <si>
    <t>Izvor 3.1. Vlastiti prihodi-proračunski korisnik</t>
  </si>
  <si>
    <t>Izvor 4. Prihodi za posebne namjene</t>
  </si>
  <si>
    <t>Izvor 4.5. Ostali nespomenuti prihodi-proračunski korisnik</t>
  </si>
  <si>
    <t>Izvor 5. Pomoći</t>
  </si>
  <si>
    <t>Izvor 5.2. pomoći iz proračuna</t>
  </si>
  <si>
    <t>Izvor 5.5. Pomoći-proračunski korisnik</t>
  </si>
  <si>
    <t>Izvor 5.6. pomoći iz proračuna -EU Županija</t>
  </si>
  <si>
    <t>Izvor 6. Donacije</t>
  </si>
  <si>
    <t>Izvor 6.3. Donacije- PK</t>
  </si>
  <si>
    <t>Izv or 5.4 Pomoći izravnanja za decentralizirane funkcije</t>
  </si>
  <si>
    <t>Izvor 7. Prihodi od prodaje imovine</t>
  </si>
  <si>
    <t>Izvor 7.2. Prihodi od prodaje dugotrajne imovine -PK</t>
  </si>
  <si>
    <t>Izvor 9. Ministarstvo-škole</t>
  </si>
  <si>
    <t>Izvor 9.1. Ministarstvo</t>
  </si>
  <si>
    <t>I. OPĆI DIO</t>
  </si>
  <si>
    <t>Članak 1.</t>
  </si>
  <si>
    <t>6  + 7 Prihodi poslovanja</t>
  </si>
  <si>
    <t>634 Pomoć od izvanproračunskih korisnika</t>
  </si>
  <si>
    <t>indeks 4/2*100</t>
  </si>
  <si>
    <t>3292 Premija osiguranja</t>
  </si>
  <si>
    <t>3433 Zatezne kamate</t>
  </si>
  <si>
    <t>4225 Instrumenti, uređaji i strojevi</t>
  </si>
  <si>
    <t>3 + 4  Rashodi poslovanja</t>
  </si>
  <si>
    <t>4223 Oprema za održavanje i zaštitu</t>
  </si>
  <si>
    <t>3239 Ostale usluge</t>
  </si>
  <si>
    <t>324 Naknade troškova osobama izvan radnog odnosa</t>
  </si>
  <si>
    <t>UKUPNO SVI IZVORI</t>
  </si>
  <si>
    <t>ukupno:</t>
  </si>
  <si>
    <t>Računovođa:</t>
  </si>
  <si>
    <t>Ravnatelj:</t>
  </si>
  <si>
    <t>Marina borić</t>
  </si>
  <si>
    <t>Lidija Peroš, prof.</t>
  </si>
  <si>
    <t>IZVRŠENJE PRORAČUNA ZA 2020. GODINU ZA OŠ PROF. BLAŽ MAĐER, NOVIGRAD PODRAVSKI</t>
  </si>
  <si>
    <t>Proračun OŠ Prof. Blaž Mađer za 2020. godinu  ostvaren je kako slijedi:</t>
  </si>
  <si>
    <t>ostvarenje/izvršenje  2019</t>
  </si>
  <si>
    <t>izvorni plan 2020</t>
  </si>
  <si>
    <t>ostvarenje/izvršenje 2020</t>
  </si>
  <si>
    <t>Izvorni plan 2020</t>
  </si>
  <si>
    <t>ostvarenje 2020</t>
  </si>
  <si>
    <t>7.3. prihod od naknade štete s osnova osiguranja</t>
  </si>
  <si>
    <t>37 Naknade građanima i kućanstvima na temelju osiguranja</t>
  </si>
  <si>
    <t>372 Ostale naknade građanima i kućanstvima iz proračuna</t>
  </si>
  <si>
    <t>Izvor 7.3. prihodi od naknade šteta s osnova osiguranja</t>
  </si>
  <si>
    <t>U Novigradu Podravskom, 28.1.2021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</si>
</sst>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0" fillId="0" borderId="0" xfId="0" applyBorder="1"/>
    <xf numFmtId="0" fontId="1" fillId="0" borderId="0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0" xfId="0" applyFont="1"/>
    <xf numFmtId="164" fontId="0" fillId="0" borderId="1" xfId="1" applyFont="1" applyBorder="1"/>
    <xf numFmtId="164" fontId="4" fillId="0" borderId="1" xfId="1" applyFont="1" applyBorder="1"/>
    <xf numFmtId="0" fontId="0" fillId="0" borderId="1" xfId="0" applyFont="1" applyBorder="1"/>
    <xf numFmtId="164" fontId="7" fillId="0" borderId="1" xfId="1" applyFont="1" applyBorder="1"/>
    <xf numFmtId="164" fontId="4" fillId="0" borderId="1" xfId="0" applyNumberFormat="1" applyFont="1" applyBorder="1"/>
    <xf numFmtId="0" fontId="4" fillId="0" borderId="1" xfId="0" applyFont="1" applyFill="1" applyBorder="1"/>
    <xf numFmtId="164" fontId="4" fillId="0" borderId="1" xfId="1" applyFont="1" applyFill="1" applyBorder="1"/>
    <xf numFmtId="0" fontId="0" fillId="0" borderId="1" xfId="0" applyBorder="1" applyAlignment="1">
      <alignment horizontal="left"/>
    </xf>
    <xf numFmtId="164" fontId="0" fillId="0" borderId="1" xfId="1" applyFont="1" applyFill="1" applyBorder="1"/>
    <xf numFmtId="164" fontId="0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7"/>
  <sheetViews>
    <sheetView tabSelected="1" workbookViewId="0">
      <selection activeCell="D72" sqref="D72"/>
    </sheetView>
  </sheetViews>
  <sheetFormatPr defaultRowHeight="15" x14ac:dyDescent="0.25"/>
  <cols>
    <col min="1" max="1" width="56.7109375" customWidth="1"/>
    <col min="2" max="2" width="20.42578125" customWidth="1"/>
    <col min="3" max="3" width="17.28515625" customWidth="1"/>
    <col min="4" max="4" width="20.140625" customWidth="1"/>
    <col min="5" max="5" width="15" customWidth="1"/>
    <col min="6" max="6" width="14.7109375" customWidth="1"/>
  </cols>
  <sheetData>
    <row r="1" spans="1:9" ht="15.75" x14ac:dyDescent="0.25">
      <c r="A1" s="1"/>
      <c r="B1" s="35" t="s">
        <v>144</v>
      </c>
      <c r="C1" s="36"/>
      <c r="D1" s="36"/>
      <c r="E1" s="36"/>
      <c r="F1" s="1"/>
      <c r="G1" s="1"/>
      <c r="H1" s="1"/>
      <c r="I1" s="1"/>
    </row>
    <row r="2" spans="1:9" ht="15.75" x14ac:dyDescent="0.25">
      <c r="A2" s="1"/>
      <c r="B2" s="36"/>
      <c r="C2" s="36"/>
      <c r="D2" s="36"/>
      <c r="E2" s="36"/>
      <c r="F2" s="1"/>
      <c r="G2" s="1"/>
      <c r="H2" s="1"/>
      <c r="I2" s="1"/>
    </row>
    <row r="3" spans="1:9" ht="15.75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 t="s">
        <v>126</v>
      </c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.75" x14ac:dyDescent="0.25">
      <c r="A6" s="1"/>
      <c r="B6" s="1" t="s">
        <v>127</v>
      </c>
      <c r="C6" s="1"/>
      <c r="D6" s="1"/>
      <c r="E6" s="1"/>
      <c r="F6" s="1"/>
      <c r="G6" s="1"/>
      <c r="H6" s="1"/>
      <c r="I6" s="1"/>
    </row>
    <row r="7" spans="1:9" ht="15.75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s="21" customFormat="1" ht="15.75" x14ac:dyDescent="0.25">
      <c r="A8" s="20" t="s">
        <v>145</v>
      </c>
      <c r="B8" s="20"/>
      <c r="C8" s="20"/>
      <c r="D8" s="20"/>
      <c r="E8" s="20"/>
      <c r="F8" s="20"/>
      <c r="G8" s="20"/>
      <c r="H8" s="20"/>
      <c r="I8" s="20"/>
    </row>
    <row r="9" spans="1:9" ht="15.75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24" customHeight="1" x14ac:dyDescent="0.25"/>
    <row r="11" spans="1:9" ht="30" x14ac:dyDescent="0.25">
      <c r="A11" s="7" t="s">
        <v>0</v>
      </c>
      <c r="B11" s="8" t="s">
        <v>146</v>
      </c>
      <c r="C11" s="9" t="s">
        <v>147</v>
      </c>
      <c r="D11" s="9" t="s">
        <v>148</v>
      </c>
      <c r="E11" s="10" t="s">
        <v>1</v>
      </c>
      <c r="F11" s="10" t="s">
        <v>2</v>
      </c>
    </row>
    <row r="12" spans="1:9" x14ac:dyDescent="0.25">
      <c r="A12" s="10">
        <v>1</v>
      </c>
      <c r="B12" s="8">
        <v>2</v>
      </c>
      <c r="C12" s="9">
        <v>3</v>
      </c>
      <c r="D12" s="9">
        <v>4</v>
      </c>
      <c r="E12" s="10">
        <v>5</v>
      </c>
      <c r="F12" s="10">
        <v>6</v>
      </c>
    </row>
    <row r="13" spans="1:9" x14ac:dyDescent="0.25">
      <c r="A13" s="7" t="s">
        <v>3</v>
      </c>
      <c r="B13" s="26"/>
      <c r="C13" s="26"/>
      <c r="D13" s="26"/>
      <c r="E13" s="2"/>
      <c r="F13" s="2"/>
    </row>
    <row r="14" spans="1:9" x14ac:dyDescent="0.25">
      <c r="A14" s="4" t="s">
        <v>4</v>
      </c>
      <c r="B14" s="22">
        <v>5060802</v>
      </c>
      <c r="C14" s="22">
        <v>6420600</v>
      </c>
      <c r="D14" s="22">
        <v>4715017</v>
      </c>
      <c r="E14" s="22">
        <f>D14/B14*100</f>
        <v>93.167387303435305</v>
      </c>
      <c r="F14" s="22">
        <f>D14/C14*100</f>
        <v>73.435769242749899</v>
      </c>
    </row>
    <row r="15" spans="1:9" x14ac:dyDescent="0.25">
      <c r="A15" s="5" t="s">
        <v>5</v>
      </c>
      <c r="B15" s="22">
        <v>170308</v>
      </c>
      <c r="C15" s="22">
        <v>222000</v>
      </c>
      <c r="D15" s="22">
        <v>183305</v>
      </c>
      <c r="E15" s="22">
        <f t="shared" ref="E15:E21" si="0">D15/B15*100</f>
        <v>107.6314676938253</v>
      </c>
      <c r="F15" s="22">
        <f t="shared" ref="F15:F20" si="1">D15/C15*100</f>
        <v>82.569819819819827</v>
      </c>
    </row>
    <row r="16" spans="1:9" x14ac:dyDescent="0.25">
      <c r="A16" s="2" t="s">
        <v>6</v>
      </c>
      <c r="B16" s="23">
        <f>B14+B15</f>
        <v>5231110</v>
      </c>
      <c r="C16" s="23">
        <f t="shared" ref="C16:D16" si="2">C14+C15</f>
        <v>6642600</v>
      </c>
      <c r="D16" s="23">
        <f t="shared" si="2"/>
        <v>4898322</v>
      </c>
      <c r="E16" s="22">
        <f t="shared" si="0"/>
        <v>93.638290917224069</v>
      </c>
      <c r="F16" s="22">
        <f t="shared" si="1"/>
        <v>73.741035136844005</v>
      </c>
    </row>
    <row r="17" spans="1:6" x14ac:dyDescent="0.25">
      <c r="A17" s="2"/>
      <c r="B17" s="26"/>
      <c r="C17" s="26"/>
      <c r="D17" s="26"/>
      <c r="E17" s="22">
        <v>0</v>
      </c>
      <c r="F17" s="22">
        <v>0</v>
      </c>
    </row>
    <row r="18" spans="1:6" x14ac:dyDescent="0.25">
      <c r="A18" s="2" t="s">
        <v>7</v>
      </c>
      <c r="B18" s="22">
        <v>5068401</v>
      </c>
      <c r="C18" s="22">
        <v>6420600</v>
      </c>
      <c r="D18" s="22">
        <v>4737549</v>
      </c>
      <c r="E18" s="22">
        <f t="shared" si="0"/>
        <v>93.47226077810339</v>
      </c>
      <c r="F18" s="22">
        <f t="shared" si="1"/>
        <v>73.786702177366607</v>
      </c>
    </row>
    <row r="19" spans="1:6" x14ac:dyDescent="0.25">
      <c r="A19" s="2" t="s">
        <v>8</v>
      </c>
      <c r="B19" s="22">
        <v>170308</v>
      </c>
      <c r="C19" s="22">
        <v>222000</v>
      </c>
      <c r="D19" s="22">
        <v>183305</v>
      </c>
      <c r="E19" s="22">
        <f t="shared" si="0"/>
        <v>107.6314676938253</v>
      </c>
      <c r="F19" s="22">
        <f t="shared" si="1"/>
        <v>82.569819819819827</v>
      </c>
    </row>
    <row r="20" spans="1:6" x14ac:dyDescent="0.25">
      <c r="A20" s="2" t="s">
        <v>9</v>
      </c>
      <c r="B20" s="23">
        <f>B18+B19</f>
        <v>5238709</v>
      </c>
      <c r="C20" s="23">
        <f t="shared" ref="C20:D20" si="3">C18+C19</f>
        <v>6642600</v>
      </c>
      <c r="D20" s="23">
        <f t="shared" si="3"/>
        <v>4920854</v>
      </c>
      <c r="E20" s="22">
        <f t="shared" si="0"/>
        <v>93.932570028226422</v>
      </c>
      <c r="F20" s="22">
        <f t="shared" si="1"/>
        <v>74.080239665191343</v>
      </c>
    </row>
    <row r="21" spans="1:6" x14ac:dyDescent="0.25">
      <c r="A21" s="2" t="s">
        <v>10</v>
      </c>
      <c r="B21" s="23">
        <f>B16-B20</f>
        <v>-7599</v>
      </c>
      <c r="C21" s="23">
        <f t="shared" ref="C21:D21" si="4">C16-C20</f>
        <v>0</v>
      </c>
      <c r="D21" s="23">
        <f t="shared" si="4"/>
        <v>-22532</v>
      </c>
      <c r="E21" s="22">
        <f t="shared" si="0"/>
        <v>296.5126990393473</v>
      </c>
      <c r="F21" s="22">
        <v>0</v>
      </c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7" t="s">
        <v>11</v>
      </c>
      <c r="B23" s="2"/>
      <c r="C23" s="2"/>
      <c r="D23" s="2"/>
      <c r="E23" s="2"/>
      <c r="F23" s="2"/>
    </row>
    <row r="24" spans="1:6" x14ac:dyDescent="0.25">
      <c r="A24" s="4" t="s">
        <v>12</v>
      </c>
      <c r="B24" s="2"/>
      <c r="C24" s="2"/>
      <c r="D24" s="2"/>
      <c r="E24" s="2"/>
      <c r="F24" s="2"/>
    </row>
    <row r="25" spans="1:6" x14ac:dyDescent="0.25">
      <c r="A25" s="4" t="s">
        <v>13</v>
      </c>
      <c r="B25" s="2"/>
      <c r="C25" s="2"/>
      <c r="D25" s="2"/>
      <c r="E25" s="2"/>
      <c r="F25" s="2"/>
    </row>
    <row r="26" spans="1:6" x14ac:dyDescent="0.25">
      <c r="A26" s="2" t="s">
        <v>14</v>
      </c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7" t="s">
        <v>15</v>
      </c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4" t="s">
        <v>16</v>
      </c>
      <c r="B30" s="22"/>
      <c r="C30" s="2"/>
      <c r="D30" s="22"/>
      <c r="E30" s="2"/>
      <c r="F30" s="2"/>
    </row>
    <row r="31" spans="1:6" x14ac:dyDescent="0.25">
      <c r="A31" s="2" t="s">
        <v>17</v>
      </c>
      <c r="B31" s="23">
        <v>470</v>
      </c>
      <c r="C31" s="7"/>
      <c r="D31" s="23">
        <v>0</v>
      </c>
      <c r="E31" s="2"/>
      <c r="F31" s="2"/>
    </row>
    <row r="32" spans="1:6" x14ac:dyDescent="0.25">
      <c r="A32" s="2" t="s">
        <v>18</v>
      </c>
      <c r="B32" s="26">
        <f>B31+B21</f>
        <v>-7129</v>
      </c>
      <c r="C32" s="7"/>
      <c r="D32" s="26">
        <f>-12129+D21</f>
        <v>-34661</v>
      </c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5" spans="1:6" x14ac:dyDescent="0.25">
      <c r="B35" t="s">
        <v>19</v>
      </c>
    </row>
    <row r="37" spans="1:6" x14ac:dyDescent="0.25">
      <c r="A37" t="s">
        <v>20</v>
      </c>
    </row>
    <row r="38" spans="1:6" x14ac:dyDescent="0.25">
      <c r="A38" t="s">
        <v>21</v>
      </c>
    </row>
    <row r="40" spans="1:6" x14ac:dyDescent="0.25">
      <c r="A40" s="6" t="s">
        <v>22</v>
      </c>
    </row>
    <row r="42" spans="1:6" x14ac:dyDescent="0.25">
      <c r="A42" s="6" t="s">
        <v>23</v>
      </c>
    </row>
    <row r="44" spans="1:6" ht="15.75" x14ac:dyDescent="0.25">
      <c r="A44" s="33" t="s">
        <v>24</v>
      </c>
      <c r="B44" s="33"/>
      <c r="C44" s="33"/>
      <c r="D44" s="33"/>
      <c r="E44" s="33"/>
      <c r="F44" s="33"/>
    </row>
    <row r="45" spans="1:6" ht="25.5" x14ac:dyDescent="0.25">
      <c r="A45" s="11" t="s">
        <v>25</v>
      </c>
      <c r="B45" s="10" t="s">
        <v>26</v>
      </c>
      <c r="C45" s="10" t="s">
        <v>149</v>
      </c>
      <c r="D45" s="10" t="s">
        <v>150</v>
      </c>
      <c r="E45" s="10" t="s">
        <v>130</v>
      </c>
      <c r="F45" s="10" t="s">
        <v>2</v>
      </c>
    </row>
    <row r="46" spans="1:6" x14ac:dyDescent="0.25">
      <c r="A46" s="11">
        <v>1</v>
      </c>
      <c r="B46" s="10">
        <v>2</v>
      </c>
      <c r="C46" s="10">
        <v>3</v>
      </c>
      <c r="D46" s="10">
        <v>4</v>
      </c>
      <c r="E46" s="10">
        <v>5</v>
      </c>
      <c r="F46" s="10">
        <v>6</v>
      </c>
    </row>
    <row r="47" spans="1:6" x14ac:dyDescent="0.25">
      <c r="A47" s="7" t="s">
        <v>128</v>
      </c>
      <c r="B47" s="23">
        <f>B48+B56+B59+B63+B69+B73</f>
        <v>5231110.5</v>
      </c>
      <c r="C47" s="23">
        <f>C49+C50+C53+C57+C60+C64+C67+C75+C70+C77</f>
        <v>6642600</v>
      </c>
      <c r="D47" s="23">
        <f>D48+D56+D59+D63+D69+D74+D77</f>
        <v>4898322.37</v>
      </c>
      <c r="E47" s="23">
        <f>D47/B47*100</f>
        <v>93.638289040156963</v>
      </c>
      <c r="F47" s="23">
        <f>D47/C47*100</f>
        <v>73.741040706952106</v>
      </c>
    </row>
    <row r="48" spans="1:6" x14ac:dyDescent="0.25">
      <c r="A48" s="7" t="s">
        <v>54</v>
      </c>
      <c r="B48" s="23">
        <f>B49+B53</f>
        <v>4576503</v>
      </c>
      <c r="C48" s="22">
        <v>0</v>
      </c>
      <c r="D48" s="23">
        <f>D49+D53</f>
        <v>4344155</v>
      </c>
      <c r="E48" s="22">
        <f t="shared" ref="E48:E75" si="5">D48/B48*100</f>
        <v>94.92302310301119</v>
      </c>
      <c r="F48" s="22">
        <v>0</v>
      </c>
    </row>
    <row r="49" spans="1:6" ht="30" x14ac:dyDescent="0.25">
      <c r="A49" s="15" t="s">
        <v>27</v>
      </c>
      <c r="B49" s="23">
        <f>B51+B52</f>
        <v>4376648</v>
      </c>
      <c r="C49" s="23">
        <v>5622500</v>
      </c>
      <c r="D49" s="23">
        <f>D51+D52</f>
        <v>4183631</v>
      </c>
      <c r="E49" s="22">
        <f t="shared" si="5"/>
        <v>95.589844099868202</v>
      </c>
      <c r="F49" s="22">
        <f t="shared" ref="F49:F75" si="6">D49/C49*100</f>
        <v>74.408732770120054</v>
      </c>
    </row>
    <row r="50" spans="1:6" x14ac:dyDescent="0.25">
      <c r="A50" s="15" t="s">
        <v>129</v>
      </c>
      <c r="B50" s="23">
        <v>0</v>
      </c>
      <c r="C50" s="23">
        <v>10000</v>
      </c>
      <c r="D50" s="22">
        <v>0</v>
      </c>
      <c r="E50" s="22">
        <v>0</v>
      </c>
      <c r="F50" s="22">
        <f t="shared" si="6"/>
        <v>0</v>
      </c>
    </row>
    <row r="51" spans="1:6" ht="26.25" x14ac:dyDescent="0.25">
      <c r="A51" s="14" t="s">
        <v>28</v>
      </c>
      <c r="B51" s="22">
        <v>4278770</v>
      </c>
      <c r="C51" s="22">
        <v>0</v>
      </c>
      <c r="D51" s="22">
        <v>4086822</v>
      </c>
      <c r="E51" s="22">
        <f t="shared" si="5"/>
        <v>95.513944427954769</v>
      </c>
      <c r="F51" s="22">
        <v>0</v>
      </c>
    </row>
    <row r="52" spans="1:6" ht="26.25" x14ac:dyDescent="0.25">
      <c r="A52" s="13" t="s">
        <v>29</v>
      </c>
      <c r="B52" s="22">
        <v>97878</v>
      </c>
      <c r="C52" s="22">
        <v>0</v>
      </c>
      <c r="D52" s="22">
        <v>96809</v>
      </c>
      <c r="E52" s="22">
        <f t="shared" si="5"/>
        <v>98.907824025828077</v>
      </c>
      <c r="F52" s="22">
        <v>0</v>
      </c>
    </row>
    <row r="53" spans="1:6" x14ac:dyDescent="0.25">
      <c r="A53" s="7" t="s">
        <v>30</v>
      </c>
      <c r="B53" s="23">
        <f>B54+B55</f>
        <v>199855</v>
      </c>
      <c r="C53" s="23">
        <v>196170</v>
      </c>
      <c r="D53" s="23">
        <f>D54+D55</f>
        <v>160524</v>
      </c>
      <c r="E53" s="22">
        <f t="shared" si="5"/>
        <v>80.320232168322036</v>
      </c>
      <c r="F53" s="22">
        <f t="shared" si="6"/>
        <v>81.829025844930413</v>
      </c>
    </row>
    <row r="54" spans="1:6" x14ac:dyDescent="0.25">
      <c r="A54" s="4" t="s">
        <v>31</v>
      </c>
      <c r="B54" s="22">
        <v>5511</v>
      </c>
      <c r="C54" s="22">
        <v>0</v>
      </c>
      <c r="D54" s="22">
        <v>5402</v>
      </c>
      <c r="E54" s="22">
        <f t="shared" si="5"/>
        <v>98.022137543095624</v>
      </c>
      <c r="F54" s="22">
        <v>0</v>
      </c>
    </row>
    <row r="55" spans="1:6" ht="30" x14ac:dyDescent="0.25">
      <c r="A55" s="12" t="s">
        <v>32</v>
      </c>
      <c r="B55" s="22">
        <v>194344</v>
      </c>
      <c r="C55" s="22">
        <v>0</v>
      </c>
      <c r="D55" s="22">
        <v>155122</v>
      </c>
      <c r="E55" s="22">
        <f t="shared" si="5"/>
        <v>79.818260404231665</v>
      </c>
      <c r="F55" s="22">
        <v>0</v>
      </c>
    </row>
    <row r="56" spans="1:6" x14ac:dyDescent="0.25">
      <c r="A56" s="7" t="s">
        <v>33</v>
      </c>
      <c r="B56" s="23">
        <f>B57</f>
        <v>0.5</v>
      </c>
      <c r="C56" s="22">
        <v>0</v>
      </c>
      <c r="D56" s="23">
        <f>D57</f>
        <v>0.37</v>
      </c>
      <c r="E56" s="22">
        <f t="shared" si="5"/>
        <v>74</v>
      </c>
      <c r="F56" s="22">
        <v>0</v>
      </c>
    </row>
    <row r="57" spans="1:6" x14ac:dyDescent="0.25">
      <c r="A57" s="7" t="s">
        <v>34</v>
      </c>
      <c r="B57" s="22">
        <f>B58</f>
        <v>0.5</v>
      </c>
      <c r="C57" s="23">
        <v>200</v>
      </c>
      <c r="D57" s="22">
        <v>0.37</v>
      </c>
      <c r="E57" s="22">
        <f t="shared" si="5"/>
        <v>74</v>
      </c>
      <c r="F57" s="22">
        <f>D57/C57*100</f>
        <v>0.185</v>
      </c>
    </row>
    <row r="58" spans="1:6" x14ac:dyDescent="0.25">
      <c r="A58" s="2" t="s">
        <v>35</v>
      </c>
      <c r="B58" s="22">
        <v>0.5</v>
      </c>
      <c r="C58" s="22">
        <v>0</v>
      </c>
      <c r="D58" s="22">
        <v>0.37</v>
      </c>
      <c r="E58" s="22">
        <f t="shared" si="5"/>
        <v>74</v>
      </c>
      <c r="F58" s="22">
        <v>0</v>
      </c>
    </row>
    <row r="59" spans="1:6" ht="30" x14ac:dyDescent="0.25">
      <c r="A59" s="15" t="s">
        <v>36</v>
      </c>
      <c r="B59" s="23">
        <f>B60</f>
        <v>76110</v>
      </c>
      <c r="C59" s="22">
        <v>0</v>
      </c>
      <c r="D59" s="23">
        <f>D60</f>
        <v>56537</v>
      </c>
      <c r="E59" s="22">
        <f t="shared" si="5"/>
        <v>74.283274208382593</v>
      </c>
      <c r="F59" s="22">
        <v>0</v>
      </c>
    </row>
    <row r="60" spans="1:6" x14ac:dyDescent="0.25">
      <c r="A60" s="7" t="s">
        <v>37</v>
      </c>
      <c r="B60" s="23">
        <f>B61+B62</f>
        <v>76110</v>
      </c>
      <c r="C60" s="23">
        <v>134000</v>
      </c>
      <c r="D60" s="23">
        <f>D61+D62</f>
        <v>56537</v>
      </c>
      <c r="E60" s="22">
        <f t="shared" si="5"/>
        <v>74.283274208382593</v>
      </c>
      <c r="F60" s="22">
        <f t="shared" si="6"/>
        <v>42.191791044776117</v>
      </c>
    </row>
    <row r="61" spans="1:6" x14ac:dyDescent="0.25">
      <c r="A61" s="2" t="s">
        <v>38</v>
      </c>
      <c r="B61" s="22">
        <v>69453</v>
      </c>
      <c r="C61" s="22">
        <v>0</v>
      </c>
      <c r="D61" s="22">
        <v>56537</v>
      </c>
      <c r="E61" s="22">
        <f t="shared" si="5"/>
        <v>81.403251119462084</v>
      </c>
      <c r="F61" s="2">
        <v>0</v>
      </c>
    </row>
    <row r="62" spans="1:6" ht="30" x14ac:dyDescent="0.25">
      <c r="A62" s="3" t="s">
        <v>39</v>
      </c>
      <c r="B62" s="22">
        <v>6657</v>
      </c>
      <c r="C62" s="22">
        <v>0</v>
      </c>
      <c r="D62" s="22">
        <v>0</v>
      </c>
      <c r="E62" s="22">
        <f t="shared" si="5"/>
        <v>0</v>
      </c>
      <c r="F62" s="2">
        <v>0</v>
      </c>
    </row>
    <row r="63" spans="1:6" ht="30" x14ac:dyDescent="0.25">
      <c r="A63" s="15" t="s">
        <v>40</v>
      </c>
      <c r="B63" s="23">
        <f>B64+B67</f>
        <v>37740</v>
      </c>
      <c r="C63" s="22">
        <v>0</v>
      </c>
      <c r="D63" s="23">
        <f>D64+D67</f>
        <v>38252</v>
      </c>
      <c r="E63" s="22">
        <f t="shared" si="5"/>
        <v>101.35665076841546</v>
      </c>
      <c r="F63" s="2">
        <v>0</v>
      </c>
    </row>
    <row r="64" spans="1:6" x14ac:dyDescent="0.25">
      <c r="A64" s="7" t="s">
        <v>41</v>
      </c>
      <c r="B64" s="23">
        <f>B65+B66</f>
        <v>25270</v>
      </c>
      <c r="C64" s="23">
        <v>145500</v>
      </c>
      <c r="D64" s="23">
        <f>D65+D66</f>
        <v>35140</v>
      </c>
      <c r="E64" s="22">
        <f t="shared" si="5"/>
        <v>139.05817174515235</v>
      </c>
      <c r="F64" s="22">
        <f t="shared" si="6"/>
        <v>24.151202749140893</v>
      </c>
    </row>
    <row r="65" spans="1:6" x14ac:dyDescent="0.25">
      <c r="A65" s="2" t="s">
        <v>42</v>
      </c>
      <c r="B65" s="22">
        <v>3975</v>
      </c>
      <c r="C65" s="22">
        <v>0</v>
      </c>
      <c r="D65" s="22">
        <v>4420</v>
      </c>
      <c r="E65" s="22">
        <f t="shared" si="5"/>
        <v>111.19496855345912</v>
      </c>
      <c r="F65" s="22">
        <v>0</v>
      </c>
    </row>
    <row r="66" spans="1:6" x14ac:dyDescent="0.25">
      <c r="A66" s="2" t="s">
        <v>43</v>
      </c>
      <c r="B66" s="22">
        <v>21295</v>
      </c>
      <c r="C66" s="22">
        <v>0</v>
      </c>
      <c r="D66" s="22">
        <v>30720</v>
      </c>
      <c r="E66" s="22">
        <f t="shared" si="5"/>
        <v>144.25921577835172</v>
      </c>
      <c r="F66" s="22">
        <v>0</v>
      </c>
    </row>
    <row r="67" spans="1:6" x14ac:dyDescent="0.25">
      <c r="A67" s="7" t="s">
        <v>44</v>
      </c>
      <c r="B67" s="23">
        <f>B68</f>
        <v>12470</v>
      </c>
      <c r="C67" s="23">
        <v>18000</v>
      </c>
      <c r="D67" s="23">
        <f>D68</f>
        <v>3112</v>
      </c>
      <c r="E67" s="22">
        <f t="shared" si="5"/>
        <v>24.955894145950282</v>
      </c>
      <c r="F67" s="22">
        <f t="shared" si="6"/>
        <v>17.288888888888891</v>
      </c>
    </row>
    <row r="68" spans="1:6" x14ac:dyDescent="0.25">
      <c r="A68" s="2" t="s">
        <v>45</v>
      </c>
      <c r="B68" s="22">
        <v>12470</v>
      </c>
      <c r="C68" s="22">
        <v>0</v>
      </c>
      <c r="D68" s="22">
        <v>3112</v>
      </c>
      <c r="E68" s="22">
        <f t="shared" si="5"/>
        <v>24.955894145950282</v>
      </c>
      <c r="F68" s="22">
        <v>0</v>
      </c>
    </row>
    <row r="69" spans="1:6" ht="30" x14ac:dyDescent="0.25">
      <c r="A69" s="15" t="s">
        <v>46</v>
      </c>
      <c r="B69" s="23">
        <f>B70</f>
        <v>537358</v>
      </c>
      <c r="C69" s="22">
        <v>0</v>
      </c>
      <c r="D69" s="23">
        <f>D70</f>
        <v>441134</v>
      </c>
      <c r="E69" s="22">
        <f t="shared" si="5"/>
        <v>82.093129719851561</v>
      </c>
      <c r="F69" s="22">
        <v>0</v>
      </c>
    </row>
    <row r="70" spans="1:6" ht="30" x14ac:dyDescent="0.25">
      <c r="A70" s="15" t="s">
        <v>47</v>
      </c>
      <c r="B70" s="23">
        <f>B71+B72</f>
        <v>537358</v>
      </c>
      <c r="C70" s="23">
        <v>492630</v>
      </c>
      <c r="D70" s="23">
        <f>D71+D72</f>
        <v>441134</v>
      </c>
      <c r="E70" s="22">
        <f t="shared" si="5"/>
        <v>82.093129719851561</v>
      </c>
      <c r="F70" s="22">
        <f t="shared" si="6"/>
        <v>89.546718632645195</v>
      </c>
    </row>
    <row r="71" spans="1:6" ht="30" x14ac:dyDescent="0.25">
      <c r="A71" s="3" t="s">
        <v>48</v>
      </c>
      <c r="B71" s="22">
        <v>368550</v>
      </c>
      <c r="C71" s="22">
        <v>0</v>
      </c>
      <c r="D71" s="22">
        <v>361151</v>
      </c>
      <c r="E71" s="22">
        <f t="shared" si="5"/>
        <v>97.992402659069327</v>
      </c>
      <c r="F71" s="22">
        <v>0</v>
      </c>
    </row>
    <row r="72" spans="1:6" ht="30" x14ac:dyDescent="0.25">
      <c r="A72" s="3" t="s">
        <v>49</v>
      </c>
      <c r="B72" s="22">
        <v>168808</v>
      </c>
      <c r="C72" s="22">
        <v>0</v>
      </c>
      <c r="D72" s="22">
        <v>79983</v>
      </c>
      <c r="E72" s="22">
        <f t="shared" si="5"/>
        <v>47.381048291550165</v>
      </c>
      <c r="F72" s="2">
        <v>0</v>
      </c>
    </row>
    <row r="73" spans="1:6" x14ac:dyDescent="0.25">
      <c r="A73" s="7" t="s">
        <v>50</v>
      </c>
      <c r="B73" s="23">
        <f>B74</f>
        <v>3399</v>
      </c>
      <c r="C73" s="22">
        <v>0</v>
      </c>
      <c r="D73" s="23">
        <f>D74</f>
        <v>3700</v>
      </c>
      <c r="E73" s="22">
        <f t="shared" si="5"/>
        <v>108.85554574874962</v>
      </c>
      <c r="F73" s="2">
        <v>0</v>
      </c>
    </row>
    <row r="74" spans="1:6" x14ac:dyDescent="0.25">
      <c r="A74" s="7" t="s">
        <v>51</v>
      </c>
      <c r="B74" s="23">
        <f>B75</f>
        <v>3399</v>
      </c>
      <c r="C74" s="22">
        <v>0</v>
      </c>
      <c r="D74" s="23">
        <f>D75</f>
        <v>3700</v>
      </c>
      <c r="E74" s="22">
        <f t="shared" si="5"/>
        <v>108.85554574874962</v>
      </c>
      <c r="F74" s="2"/>
    </row>
    <row r="75" spans="1:6" x14ac:dyDescent="0.25">
      <c r="A75" s="7" t="s">
        <v>52</v>
      </c>
      <c r="B75" s="23">
        <f>B76</f>
        <v>3399</v>
      </c>
      <c r="C75" s="23">
        <v>9000</v>
      </c>
      <c r="D75" s="22">
        <v>3700</v>
      </c>
      <c r="E75" s="22">
        <f t="shared" si="5"/>
        <v>108.85554574874962</v>
      </c>
      <c r="F75" s="22">
        <f t="shared" si="6"/>
        <v>41.111111111111107</v>
      </c>
    </row>
    <row r="76" spans="1:6" x14ac:dyDescent="0.25">
      <c r="A76" s="2" t="s">
        <v>53</v>
      </c>
      <c r="B76" s="22">
        <v>3399</v>
      </c>
      <c r="C76" s="22">
        <v>0</v>
      </c>
      <c r="D76" s="22">
        <v>3700</v>
      </c>
      <c r="E76" s="22">
        <f>D76/B76*100</f>
        <v>108.85554574874962</v>
      </c>
      <c r="F76" s="2"/>
    </row>
    <row r="77" spans="1:6" x14ac:dyDescent="0.25">
      <c r="A77" s="27" t="s">
        <v>151</v>
      </c>
      <c r="B77" s="2"/>
      <c r="C77" s="28">
        <v>14600</v>
      </c>
      <c r="D77" s="26">
        <f>D78</f>
        <v>14544</v>
      </c>
      <c r="E77" s="2"/>
      <c r="F77" s="2"/>
    </row>
    <row r="78" spans="1:6" x14ac:dyDescent="0.25">
      <c r="A78" s="29" t="s">
        <v>37</v>
      </c>
      <c r="B78" s="2"/>
      <c r="C78" s="30">
        <v>14600</v>
      </c>
      <c r="D78" s="22">
        <v>14544</v>
      </c>
      <c r="E78" s="2"/>
      <c r="F78" s="2"/>
    </row>
    <row r="79" spans="1:6" ht="15.75" x14ac:dyDescent="0.25">
      <c r="A79" s="34" t="s">
        <v>55</v>
      </c>
      <c r="B79" s="34"/>
      <c r="C79" s="34"/>
      <c r="D79" s="34"/>
      <c r="E79" s="34"/>
      <c r="F79" s="34"/>
    </row>
    <row r="80" spans="1:6" ht="25.5" x14ac:dyDescent="0.25">
      <c r="A80" s="11" t="s">
        <v>108</v>
      </c>
      <c r="B80" s="10" t="s">
        <v>26</v>
      </c>
      <c r="C80" s="10" t="s">
        <v>149</v>
      </c>
      <c r="D80" s="10" t="s">
        <v>150</v>
      </c>
      <c r="E80" s="10" t="s">
        <v>1</v>
      </c>
      <c r="F80" s="10" t="s">
        <v>2</v>
      </c>
    </row>
    <row r="81" spans="1:6" x14ac:dyDescent="0.25">
      <c r="A81" s="11">
        <v>1</v>
      </c>
      <c r="B81" s="10">
        <v>2</v>
      </c>
      <c r="C81" s="10">
        <v>3</v>
      </c>
      <c r="D81" s="10">
        <v>4</v>
      </c>
      <c r="E81" s="10">
        <v>5</v>
      </c>
      <c r="F81" s="10">
        <v>6</v>
      </c>
    </row>
    <row r="82" spans="1:6" x14ac:dyDescent="0.25">
      <c r="A82" s="7" t="s">
        <v>134</v>
      </c>
      <c r="B82" s="23">
        <f>B83+B92+B122+B129+B138</f>
        <v>5238709</v>
      </c>
      <c r="C82" s="23">
        <f>C84+C88+C89+C93+C98+C105+C115+C116+C123+C130+C136+C139+C127</f>
        <v>6642600</v>
      </c>
      <c r="D82" s="23">
        <f>D83+D92+D122+D129+D138+D126</f>
        <v>4920854</v>
      </c>
      <c r="E82" s="22">
        <f>D82/B82*100</f>
        <v>93.932570028226422</v>
      </c>
      <c r="F82" s="22">
        <f>D82/C82*100</f>
        <v>74.080239665191343</v>
      </c>
    </row>
    <row r="83" spans="1:6" x14ac:dyDescent="0.25">
      <c r="A83" s="7" t="s">
        <v>56</v>
      </c>
      <c r="B83" s="23">
        <f>B84+B88+B89</f>
        <v>4057604</v>
      </c>
      <c r="C83" s="23">
        <v>0</v>
      </c>
      <c r="D83" s="23">
        <f>D84+D88+D89</f>
        <v>4045824</v>
      </c>
      <c r="E83" s="22">
        <f t="shared" ref="E83:E137" si="7">D83/B83*100</f>
        <v>99.709680885566954</v>
      </c>
      <c r="F83" s="2">
        <v>0</v>
      </c>
    </row>
    <row r="84" spans="1:6" x14ac:dyDescent="0.25">
      <c r="A84" s="7" t="s">
        <v>57</v>
      </c>
      <c r="B84" s="23">
        <f>B85+B86+B87</f>
        <v>3350366</v>
      </c>
      <c r="C84" s="23">
        <v>4240200</v>
      </c>
      <c r="D84" s="23">
        <f t="shared" ref="D84" si="8">D85+D86+D87</f>
        <v>3334744</v>
      </c>
      <c r="E84" s="22">
        <f t="shared" si="7"/>
        <v>99.533722584338548</v>
      </c>
      <c r="F84" s="22">
        <f t="shared" ref="F84:F136" si="9">D84/C84*100</f>
        <v>78.64591292863544</v>
      </c>
    </row>
    <row r="85" spans="1:6" x14ac:dyDescent="0.25">
      <c r="A85" s="2" t="s">
        <v>58</v>
      </c>
      <c r="B85" s="22">
        <v>3254274</v>
      </c>
      <c r="C85" s="22">
        <v>0</v>
      </c>
      <c r="D85" s="22">
        <v>3250459</v>
      </c>
      <c r="E85" s="22">
        <f t="shared" si="7"/>
        <v>99.882769551672652</v>
      </c>
      <c r="F85" s="22">
        <v>0</v>
      </c>
    </row>
    <row r="86" spans="1:6" x14ac:dyDescent="0.25">
      <c r="A86" s="2" t="s">
        <v>59</v>
      </c>
      <c r="B86" s="22">
        <v>40430</v>
      </c>
      <c r="C86" s="22">
        <v>0</v>
      </c>
      <c r="D86" s="22">
        <v>25472</v>
      </c>
      <c r="E86" s="22">
        <f t="shared" si="7"/>
        <v>63.002720751916897</v>
      </c>
      <c r="F86" s="22">
        <v>0</v>
      </c>
    </row>
    <row r="87" spans="1:6" x14ac:dyDescent="0.25">
      <c r="A87" s="2" t="s">
        <v>60</v>
      </c>
      <c r="B87" s="22">
        <v>55662</v>
      </c>
      <c r="C87" s="22">
        <v>0</v>
      </c>
      <c r="D87" s="22">
        <v>58813</v>
      </c>
      <c r="E87" s="22">
        <f t="shared" si="7"/>
        <v>105.66095361287773</v>
      </c>
      <c r="F87" s="22">
        <v>0</v>
      </c>
    </row>
    <row r="88" spans="1:6" x14ac:dyDescent="0.25">
      <c r="A88" s="7" t="s">
        <v>61</v>
      </c>
      <c r="B88" s="23">
        <v>149248</v>
      </c>
      <c r="C88" s="23">
        <v>172500</v>
      </c>
      <c r="D88" s="23">
        <v>158092</v>
      </c>
      <c r="E88" s="22">
        <f t="shared" si="7"/>
        <v>105.92570754716981</v>
      </c>
      <c r="F88" s="22">
        <f t="shared" si="9"/>
        <v>91.647536231884047</v>
      </c>
    </row>
    <row r="89" spans="1:6" x14ac:dyDescent="0.25">
      <c r="A89" s="7" t="s">
        <v>62</v>
      </c>
      <c r="B89" s="23">
        <f>B90+B91</f>
        <v>557990</v>
      </c>
      <c r="C89" s="23">
        <v>630430</v>
      </c>
      <c r="D89" s="23">
        <f t="shared" ref="D89" si="10">D90+D91</f>
        <v>552988</v>
      </c>
      <c r="E89" s="22">
        <f t="shared" si="7"/>
        <v>99.103568164304022</v>
      </c>
      <c r="F89" s="22">
        <f t="shared" si="9"/>
        <v>87.716003362784136</v>
      </c>
    </row>
    <row r="90" spans="1:6" x14ac:dyDescent="0.25">
      <c r="A90" s="2" t="s">
        <v>63</v>
      </c>
      <c r="B90" s="22">
        <v>553193</v>
      </c>
      <c r="C90" s="22">
        <v>0</v>
      </c>
      <c r="D90" s="22">
        <v>552988</v>
      </c>
      <c r="E90" s="22">
        <f t="shared" si="7"/>
        <v>99.96294240888804</v>
      </c>
      <c r="F90" s="22">
        <v>0</v>
      </c>
    </row>
    <row r="91" spans="1:6" ht="30" x14ac:dyDescent="0.25">
      <c r="A91" s="3" t="s">
        <v>64</v>
      </c>
      <c r="B91" s="22">
        <v>4797</v>
      </c>
      <c r="C91" s="22">
        <v>0</v>
      </c>
      <c r="D91" s="22">
        <v>0</v>
      </c>
      <c r="E91" s="22">
        <f t="shared" si="7"/>
        <v>0</v>
      </c>
      <c r="F91" s="22">
        <v>0</v>
      </c>
    </row>
    <row r="92" spans="1:6" x14ac:dyDescent="0.25">
      <c r="A92" s="7" t="s">
        <v>65</v>
      </c>
      <c r="B92" s="23">
        <f>B93+B98+B105+B116</f>
        <v>873923</v>
      </c>
      <c r="C92" s="23">
        <f>C93+C98+C105+C116</f>
        <v>1364370</v>
      </c>
      <c r="D92" s="23">
        <f>D93+D98+D105+D116</f>
        <v>689141</v>
      </c>
      <c r="E92" s="22">
        <f t="shared" si="7"/>
        <v>78.8560319387406</v>
      </c>
      <c r="F92" s="22">
        <f t="shared" si="9"/>
        <v>50.509832376847918</v>
      </c>
    </row>
    <row r="93" spans="1:6" x14ac:dyDescent="0.25">
      <c r="A93" s="7" t="s">
        <v>66</v>
      </c>
      <c r="B93" s="23">
        <f>B94+B95+B96+B97</f>
        <v>294506</v>
      </c>
      <c r="C93" s="23">
        <v>449120</v>
      </c>
      <c r="D93" s="23">
        <f t="shared" ref="D93" si="11">D94+D95+D96+D97</f>
        <v>139672</v>
      </c>
      <c r="E93" s="22">
        <f t="shared" si="7"/>
        <v>47.425858895913834</v>
      </c>
      <c r="F93" s="22">
        <f t="shared" si="9"/>
        <v>31.099038118988243</v>
      </c>
    </row>
    <row r="94" spans="1:6" x14ac:dyDescent="0.25">
      <c r="A94" s="2" t="s">
        <v>67</v>
      </c>
      <c r="B94" s="22">
        <v>22074</v>
      </c>
      <c r="C94" s="22">
        <v>0</v>
      </c>
      <c r="D94" s="22">
        <v>67</v>
      </c>
      <c r="E94" s="22">
        <f t="shared" si="7"/>
        <v>0.30352450847150492</v>
      </c>
      <c r="F94" s="22">
        <v>0</v>
      </c>
    </row>
    <row r="95" spans="1:6" x14ac:dyDescent="0.25">
      <c r="A95" s="2" t="s">
        <v>68</v>
      </c>
      <c r="B95" s="22">
        <v>262485</v>
      </c>
      <c r="C95" s="22">
        <v>0</v>
      </c>
      <c r="D95" s="22">
        <v>136459</v>
      </c>
      <c r="E95" s="22">
        <f t="shared" si="7"/>
        <v>51.987351658189993</v>
      </c>
      <c r="F95" s="22">
        <v>0</v>
      </c>
    </row>
    <row r="96" spans="1:6" x14ac:dyDescent="0.25">
      <c r="A96" s="2" t="s">
        <v>69</v>
      </c>
      <c r="B96" s="22">
        <v>2199</v>
      </c>
      <c r="C96" s="22">
        <v>0</v>
      </c>
      <c r="D96" s="22">
        <v>0</v>
      </c>
      <c r="E96" s="22">
        <f t="shared" si="7"/>
        <v>0</v>
      </c>
      <c r="F96" s="22">
        <v>0</v>
      </c>
    </row>
    <row r="97" spans="1:6" x14ac:dyDescent="0.25">
      <c r="A97" s="2" t="s">
        <v>70</v>
      </c>
      <c r="B97" s="22">
        <v>7748</v>
      </c>
      <c r="C97" s="22">
        <v>0</v>
      </c>
      <c r="D97" s="22">
        <v>3146</v>
      </c>
      <c r="E97" s="22">
        <f t="shared" si="7"/>
        <v>40.604026845637584</v>
      </c>
      <c r="F97" s="22">
        <v>0</v>
      </c>
    </row>
    <row r="98" spans="1:6" x14ac:dyDescent="0.25">
      <c r="A98" s="7" t="s">
        <v>71</v>
      </c>
      <c r="B98" s="23">
        <f>B99+B100+B101+B102+B103+B104</f>
        <v>416199</v>
      </c>
      <c r="C98" s="23">
        <v>567700</v>
      </c>
      <c r="D98" s="23">
        <f t="shared" ref="D98" si="12">D99+D100+D101+D102+D103+D104</f>
        <v>359962</v>
      </c>
      <c r="E98" s="22">
        <f t="shared" si="7"/>
        <v>86.487954079659019</v>
      </c>
      <c r="F98" s="22">
        <f t="shared" si="9"/>
        <v>63.407081204861726</v>
      </c>
    </row>
    <row r="99" spans="1:6" x14ac:dyDescent="0.25">
      <c r="A99" s="2" t="s">
        <v>72</v>
      </c>
      <c r="B99" s="22">
        <v>29340</v>
      </c>
      <c r="C99" s="22">
        <v>0</v>
      </c>
      <c r="D99" s="22">
        <v>34394</v>
      </c>
      <c r="E99" s="22">
        <f t="shared" si="7"/>
        <v>117.22563053851398</v>
      </c>
      <c r="F99" s="22">
        <v>0</v>
      </c>
    </row>
    <row r="100" spans="1:6" x14ac:dyDescent="0.25">
      <c r="A100" s="2" t="s">
        <v>73</v>
      </c>
      <c r="B100" s="22">
        <v>157267</v>
      </c>
      <c r="C100" s="22">
        <v>0</v>
      </c>
      <c r="D100" s="22">
        <v>102892</v>
      </c>
      <c r="E100" s="22">
        <f t="shared" si="7"/>
        <v>65.425041489950203</v>
      </c>
      <c r="F100" s="22">
        <v>0</v>
      </c>
    </row>
    <row r="101" spans="1:6" x14ac:dyDescent="0.25">
      <c r="A101" s="2" t="s">
        <v>74</v>
      </c>
      <c r="B101" s="22">
        <v>193985</v>
      </c>
      <c r="C101" s="22">
        <v>0</v>
      </c>
      <c r="D101" s="22">
        <v>172981</v>
      </c>
      <c r="E101" s="22">
        <f t="shared" si="7"/>
        <v>89.172358687527392</v>
      </c>
      <c r="F101" s="22">
        <v>0</v>
      </c>
    </row>
    <row r="102" spans="1:6" x14ac:dyDescent="0.25">
      <c r="A102" s="2" t="s">
        <v>75</v>
      </c>
      <c r="B102" s="22">
        <v>15337</v>
      </c>
      <c r="C102" s="22">
        <v>0</v>
      </c>
      <c r="D102" s="22">
        <v>24418</v>
      </c>
      <c r="E102" s="22">
        <f t="shared" si="7"/>
        <v>159.2097541892156</v>
      </c>
      <c r="F102" s="22">
        <v>0</v>
      </c>
    </row>
    <row r="103" spans="1:6" x14ac:dyDescent="0.25">
      <c r="A103" s="2" t="s">
        <v>76</v>
      </c>
      <c r="B103" s="22">
        <v>18269</v>
      </c>
      <c r="C103" s="22">
        <v>0</v>
      </c>
      <c r="D103" s="22">
        <v>22277</v>
      </c>
      <c r="E103" s="22">
        <f t="shared" si="7"/>
        <v>121.93880343751711</v>
      </c>
      <c r="F103" s="22">
        <v>0</v>
      </c>
    </row>
    <row r="104" spans="1:6" x14ac:dyDescent="0.25">
      <c r="A104" s="2" t="s">
        <v>77</v>
      </c>
      <c r="B104" s="22">
        <v>2001</v>
      </c>
      <c r="C104" s="22">
        <v>0</v>
      </c>
      <c r="D104" s="22">
        <v>3000</v>
      </c>
      <c r="E104" s="22">
        <f t="shared" si="7"/>
        <v>149.92503748125935</v>
      </c>
      <c r="F104" s="22">
        <v>0</v>
      </c>
    </row>
    <row r="105" spans="1:6" x14ac:dyDescent="0.25">
      <c r="A105" s="7" t="s">
        <v>78</v>
      </c>
      <c r="B105" s="23">
        <f>B106+B107+B108+B109+B111+B112+B113+B114+B110</f>
        <v>120873</v>
      </c>
      <c r="C105" s="23">
        <v>297150</v>
      </c>
      <c r="D105" s="23">
        <f>D106+D107+D108+D109+D111+D112+D113+D114+D110</f>
        <v>167059</v>
      </c>
      <c r="E105" s="22">
        <f t="shared" si="7"/>
        <v>138.21035301514812</v>
      </c>
      <c r="F105" s="22">
        <f t="shared" si="9"/>
        <v>56.220427393572272</v>
      </c>
    </row>
    <row r="106" spans="1:6" x14ac:dyDescent="0.25">
      <c r="A106" s="2" t="s">
        <v>79</v>
      </c>
      <c r="B106" s="22">
        <v>18479</v>
      </c>
      <c r="C106" s="22">
        <v>0</v>
      </c>
      <c r="D106" s="22">
        <v>11613</v>
      </c>
      <c r="E106" s="22">
        <f t="shared" si="7"/>
        <v>62.844309757021492</v>
      </c>
      <c r="F106" s="22">
        <v>0</v>
      </c>
    </row>
    <row r="107" spans="1:6" x14ac:dyDescent="0.25">
      <c r="A107" s="2" t="s">
        <v>80</v>
      </c>
      <c r="B107" s="22">
        <v>45670</v>
      </c>
      <c r="C107" s="22">
        <v>0</v>
      </c>
      <c r="D107" s="22">
        <v>91117</v>
      </c>
      <c r="E107" s="22">
        <f t="shared" si="7"/>
        <v>199.5117144733961</v>
      </c>
      <c r="F107" s="22">
        <v>0</v>
      </c>
    </row>
    <row r="108" spans="1:6" x14ac:dyDescent="0.25">
      <c r="A108" s="2" t="s">
        <v>81</v>
      </c>
      <c r="B108" s="22">
        <v>1920</v>
      </c>
      <c r="C108" s="22">
        <v>0</v>
      </c>
      <c r="D108" s="22">
        <v>1920</v>
      </c>
      <c r="E108" s="22">
        <f t="shared" si="7"/>
        <v>100</v>
      </c>
      <c r="F108" s="22">
        <v>0</v>
      </c>
    </row>
    <row r="109" spans="1:6" x14ac:dyDescent="0.25">
      <c r="A109" s="2" t="s">
        <v>82</v>
      </c>
      <c r="B109" s="22">
        <v>27115</v>
      </c>
      <c r="C109" s="22">
        <v>0</v>
      </c>
      <c r="D109" s="22">
        <v>23863</v>
      </c>
      <c r="E109" s="22">
        <f t="shared" si="7"/>
        <v>88.006638392033935</v>
      </c>
      <c r="F109" s="22">
        <v>0</v>
      </c>
    </row>
    <row r="110" spans="1:6" x14ac:dyDescent="0.25">
      <c r="A110" s="2" t="s">
        <v>83</v>
      </c>
      <c r="B110" s="22">
        <v>3000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25">
      <c r="A111" s="2" t="s">
        <v>84</v>
      </c>
      <c r="B111" s="22">
        <v>9654</v>
      </c>
      <c r="C111" s="22">
        <v>0</v>
      </c>
      <c r="D111" s="22">
        <v>10609</v>
      </c>
      <c r="E111" s="22">
        <f t="shared" si="7"/>
        <v>109.89227263310546</v>
      </c>
      <c r="F111" s="22">
        <v>0</v>
      </c>
    </row>
    <row r="112" spans="1:6" x14ac:dyDescent="0.25">
      <c r="A112" s="2" t="s">
        <v>85</v>
      </c>
      <c r="B112" s="22">
        <v>2160</v>
      </c>
      <c r="C112" s="22">
        <v>0</v>
      </c>
      <c r="D112" s="22">
        <v>9712</v>
      </c>
      <c r="E112" s="22">
        <f t="shared" si="7"/>
        <v>449.62962962962962</v>
      </c>
      <c r="F112" s="22">
        <v>0</v>
      </c>
    </row>
    <row r="113" spans="1:6" x14ac:dyDescent="0.25">
      <c r="A113" s="2" t="s">
        <v>86</v>
      </c>
      <c r="B113" s="22">
        <v>12875</v>
      </c>
      <c r="C113" s="22">
        <v>0</v>
      </c>
      <c r="D113" s="22">
        <v>13350</v>
      </c>
      <c r="E113" s="22">
        <f t="shared" si="7"/>
        <v>103.6893203883495</v>
      </c>
      <c r="F113" s="22">
        <v>0</v>
      </c>
    </row>
    <row r="114" spans="1:6" x14ac:dyDescent="0.25">
      <c r="A114" s="2" t="s">
        <v>136</v>
      </c>
      <c r="B114" s="22">
        <v>0</v>
      </c>
      <c r="C114" s="22">
        <v>0</v>
      </c>
      <c r="D114" s="22">
        <v>4875</v>
      </c>
      <c r="E114" s="22">
        <v>0</v>
      </c>
      <c r="F114" s="22">
        <v>0</v>
      </c>
    </row>
    <row r="115" spans="1:6" x14ac:dyDescent="0.25">
      <c r="A115" s="7" t="s">
        <v>137</v>
      </c>
      <c r="B115" s="22">
        <v>0</v>
      </c>
      <c r="C115" s="23">
        <v>10000</v>
      </c>
      <c r="D115" s="22">
        <v>0</v>
      </c>
      <c r="E115" s="2">
        <v>0</v>
      </c>
      <c r="F115" s="22">
        <f t="shared" si="9"/>
        <v>0</v>
      </c>
    </row>
    <row r="116" spans="1:6" x14ac:dyDescent="0.25">
      <c r="A116" s="7" t="s">
        <v>87</v>
      </c>
      <c r="B116" s="23">
        <f>B117+B118+B119+B120+B121</f>
        <v>42345</v>
      </c>
      <c r="C116" s="23">
        <v>50400</v>
      </c>
      <c r="D116" s="23">
        <f t="shared" ref="D116" si="13">D117+D118+D119+D120+D121</f>
        <v>22448</v>
      </c>
      <c r="E116" s="22">
        <f t="shared" si="7"/>
        <v>53.012162002597705</v>
      </c>
      <c r="F116" s="22">
        <f t="shared" si="9"/>
        <v>44.539682539682538</v>
      </c>
    </row>
    <row r="117" spans="1:6" x14ac:dyDescent="0.25">
      <c r="A117" s="24" t="s">
        <v>131</v>
      </c>
      <c r="B117" s="22">
        <v>0</v>
      </c>
      <c r="C117" s="22"/>
      <c r="D117" s="22"/>
      <c r="E117" s="22"/>
      <c r="F117" s="22">
        <v>0</v>
      </c>
    </row>
    <row r="118" spans="1:6" x14ac:dyDescent="0.25">
      <c r="A118" s="2" t="s">
        <v>88</v>
      </c>
      <c r="B118" s="22">
        <v>406</v>
      </c>
      <c r="C118" s="22">
        <v>0</v>
      </c>
      <c r="D118" s="22">
        <v>208</v>
      </c>
      <c r="E118" s="22">
        <v>0</v>
      </c>
      <c r="F118" s="22">
        <v>0</v>
      </c>
    </row>
    <row r="119" spans="1:6" x14ac:dyDescent="0.25">
      <c r="A119" s="2" t="s">
        <v>89</v>
      </c>
      <c r="B119" s="22">
        <v>1100</v>
      </c>
      <c r="C119" s="22">
        <v>0</v>
      </c>
      <c r="D119" s="22">
        <v>5100</v>
      </c>
      <c r="E119" s="22">
        <f t="shared" si="7"/>
        <v>463.63636363636368</v>
      </c>
      <c r="F119" s="22">
        <v>0</v>
      </c>
    </row>
    <row r="120" spans="1:6" x14ac:dyDescent="0.25">
      <c r="A120" s="2" t="s">
        <v>90</v>
      </c>
      <c r="B120" s="22">
        <v>12329</v>
      </c>
      <c r="C120" s="22">
        <v>0</v>
      </c>
      <c r="D120" s="22">
        <v>9804</v>
      </c>
      <c r="E120" s="22">
        <f t="shared" si="7"/>
        <v>79.519831292075594</v>
      </c>
      <c r="F120" s="22">
        <v>0</v>
      </c>
    </row>
    <row r="121" spans="1:6" x14ac:dyDescent="0.25">
      <c r="A121" s="2" t="s">
        <v>91</v>
      </c>
      <c r="B121" s="22">
        <v>28510</v>
      </c>
      <c r="C121" s="22">
        <v>0</v>
      </c>
      <c r="D121" s="22">
        <v>7336</v>
      </c>
      <c r="E121" s="22">
        <f t="shared" si="7"/>
        <v>25.731322343037533</v>
      </c>
      <c r="F121" s="22">
        <v>0</v>
      </c>
    </row>
    <row r="122" spans="1:6" x14ac:dyDescent="0.25">
      <c r="A122" s="7" t="s">
        <v>92</v>
      </c>
      <c r="B122" s="23">
        <f>B123</f>
        <v>831</v>
      </c>
      <c r="C122" s="23">
        <f>C123</f>
        <v>1300</v>
      </c>
      <c r="D122" s="23">
        <f>D123</f>
        <v>820</v>
      </c>
      <c r="E122" s="22">
        <f t="shared" si="7"/>
        <v>98.676293622141998</v>
      </c>
      <c r="F122" s="22">
        <v>0</v>
      </c>
    </row>
    <row r="123" spans="1:6" x14ac:dyDescent="0.25">
      <c r="A123" s="7" t="s">
        <v>93</v>
      </c>
      <c r="B123" s="23">
        <f>B124+B125</f>
        <v>831</v>
      </c>
      <c r="C123" s="23">
        <v>1300</v>
      </c>
      <c r="D123" s="23">
        <f t="shared" ref="D123" si="14">D124+D125</f>
        <v>820</v>
      </c>
      <c r="E123" s="22">
        <f t="shared" si="7"/>
        <v>98.676293622141998</v>
      </c>
      <c r="F123" s="22">
        <f t="shared" si="9"/>
        <v>63.076923076923073</v>
      </c>
    </row>
    <row r="124" spans="1:6" x14ac:dyDescent="0.25">
      <c r="A124" s="2" t="s">
        <v>94</v>
      </c>
      <c r="B124" s="22">
        <v>767</v>
      </c>
      <c r="C124" s="22">
        <v>0</v>
      </c>
      <c r="D124" s="22">
        <v>747</v>
      </c>
      <c r="E124" s="22">
        <f t="shared" si="7"/>
        <v>97.392438070404168</v>
      </c>
      <c r="F124" s="22">
        <v>0</v>
      </c>
    </row>
    <row r="125" spans="1:6" x14ac:dyDescent="0.25">
      <c r="A125" s="2" t="s">
        <v>132</v>
      </c>
      <c r="B125" s="22">
        <v>64</v>
      </c>
      <c r="C125" s="22"/>
      <c r="D125" s="22">
        <v>73</v>
      </c>
      <c r="E125" s="22">
        <f t="shared" si="7"/>
        <v>114.0625</v>
      </c>
      <c r="F125" s="22">
        <v>0</v>
      </c>
    </row>
    <row r="126" spans="1:6" x14ac:dyDescent="0.25">
      <c r="A126" s="32" t="s">
        <v>152</v>
      </c>
      <c r="B126" s="31"/>
      <c r="C126" s="23">
        <f>C127</f>
        <v>1800</v>
      </c>
      <c r="D126" s="23">
        <f>D127</f>
        <v>1764</v>
      </c>
      <c r="E126" s="22"/>
      <c r="F126" s="22"/>
    </row>
    <row r="127" spans="1:6" x14ac:dyDescent="0.25">
      <c r="A127" s="32" t="s">
        <v>153</v>
      </c>
      <c r="B127" s="31"/>
      <c r="C127" s="23">
        <v>1800</v>
      </c>
      <c r="D127" s="22">
        <v>1764</v>
      </c>
      <c r="E127" s="22"/>
      <c r="F127" s="22"/>
    </row>
    <row r="128" spans="1:6" x14ac:dyDescent="0.25">
      <c r="A128" s="7" t="s">
        <v>95</v>
      </c>
      <c r="B128" s="23">
        <f>B130+B136</f>
        <v>155101</v>
      </c>
      <c r="C128" s="23">
        <v>0</v>
      </c>
      <c r="D128" s="23">
        <f>D130+D136+D138</f>
        <v>183305</v>
      </c>
      <c r="E128" s="22">
        <f t="shared" si="7"/>
        <v>118.18427992082579</v>
      </c>
      <c r="F128" s="22">
        <v>0</v>
      </c>
    </row>
    <row r="129" spans="1:6" x14ac:dyDescent="0.25">
      <c r="A129" s="7" t="s">
        <v>96</v>
      </c>
      <c r="B129" s="23">
        <f>B130+B136</f>
        <v>155101</v>
      </c>
      <c r="C129" s="23">
        <v>0</v>
      </c>
      <c r="D129" s="23">
        <f>D130+D136</f>
        <v>183305</v>
      </c>
      <c r="E129" s="22">
        <f t="shared" si="7"/>
        <v>118.18427992082579</v>
      </c>
      <c r="F129" s="22">
        <v>0</v>
      </c>
    </row>
    <row r="130" spans="1:6" x14ac:dyDescent="0.25">
      <c r="A130" s="7" t="s">
        <v>97</v>
      </c>
      <c r="B130" s="23">
        <f>B131+B133+B134+B135+B132</f>
        <v>57588</v>
      </c>
      <c r="C130" s="23">
        <v>91000</v>
      </c>
      <c r="D130" s="23">
        <f t="shared" ref="D130" si="15">D131+D133+D134+D135+D132</f>
        <v>95833</v>
      </c>
      <c r="E130" s="22">
        <f t="shared" si="7"/>
        <v>166.41140515385149</v>
      </c>
      <c r="F130" s="22">
        <f t="shared" si="9"/>
        <v>105.310989010989</v>
      </c>
    </row>
    <row r="131" spans="1:6" x14ac:dyDescent="0.25">
      <c r="A131" s="2" t="s">
        <v>98</v>
      </c>
      <c r="B131" s="22">
        <v>43029</v>
      </c>
      <c r="C131" s="22">
        <v>0</v>
      </c>
      <c r="D131" s="22">
        <v>44826</v>
      </c>
      <c r="E131" s="22">
        <f t="shared" si="7"/>
        <v>104.17625322456946</v>
      </c>
      <c r="F131" s="22">
        <v>0</v>
      </c>
    </row>
    <row r="132" spans="1:6" x14ac:dyDescent="0.25">
      <c r="A132" s="2" t="s">
        <v>135</v>
      </c>
      <c r="B132" s="22">
        <v>0</v>
      </c>
      <c r="C132" s="22"/>
      <c r="D132" s="22">
        <v>27783</v>
      </c>
      <c r="E132" s="2"/>
      <c r="F132" s="22">
        <v>0</v>
      </c>
    </row>
    <row r="133" spans="1:6" x14ac:dyDescent="0.25">
      <c r="A133" s="2" t="s">
        <v>133</v>
      </c>
      <c r="B133" s="22">
        <v>0</v>
      </c>
      <c r="C133" s="22"/>
      <c r="D133" s="22"/>
      <c r="E133" s="2"/>
      <c r="F133" s="22">
        <v>0</v>
      </c>
    </row>
    <row r="134" spans="1:6" x14ac:dyDescent="0.25">
      <c r="A134" s="2" t="s">
        <v>99</v>
      </c>
      <c r="B134" s="22">
        <v>5000</v>
      </c>
      <c r="C134" s="22">
        <v>0</v>
      </c>
      <c r="D134" s="22">
        <v>4094</v>
      </c>
      <c r="E134" s="22">
        <v>0</v>
      </c>
      <c r="F134" s="22">
        <v>0</v>
      </c>
    </row>
    <row r="135" spans="1:6" x14ac:dyDescent="0.25">
      <c r="A135" s="2" t="s">
        <v>100</v>
      </c>
      <c r="B135" s="22">
        <v>9559</v>
      </c>
      <c r="C135" s="22">
        <v>0</v>
      </c>
      <c r="D135" s="22">
        <v>19130</v>
      </c>
      <c r="E135" s="22">
        <f t="shared" si="7"/>
        <v>200.1255361439481</v>
      </c>
      <c r="F135" s="22">
        <v>0</v>
      </c>
    </row>
    <row r="136" spans="1:6" x14ac:dyDescent="0.25">
      <c r="A136" s="7" t="s">
        <v>101</v>
      </c>
      <c r="B136" s="23">
        <f>B137</f>
        <v>97513</v>
      </c>
      <c r="C136" s="23">
        <v>131000</v>
      </c>
      <c r="D136" s="23">
        <f t="shared" ref="D136" si="16">D137</f>
        <v>87472</v>
      </c>
      <c r="E136" s="22">
        <f t="shared" si="7"/>
        <v>89.702911406684237</v>
      </c>
      <c r="F136" s="22">
        <f t="shared" si="9"/>
        <v>66.772519083969456</v>
      </c>
    </row>
    <row r="137" spans="1:6" x14ac:dyDescent="0.25">
      <c r="A137" s="2" t="s">
        <v>102</v>
      </c>
      <c r="B137" s="22">
        <v>97513</v>
      </c>
      <c r="C137" s="22">
        <v>0</v>
      </c>
      <c r="D137" s="22">
        <v>87472</v>
      </c>
      <c r="E137" s="22">
        <f t="shared" si="7"/>
        <v>89.702911406684237</v>
      </c>
      <c r="F137" s="22">
        <v>0</v>
      </c>
    </row>
    <row r="138" spans="1:6" x14ac:dyDescent="0.25">
      <c r="A138" s="7" t="s">
        <v>103</v>
      </c>
      <c r="B138" s="23">
        <f>B139</f>
        <v>151250</v>
      </c>
      <c r="C138" s="22">
        <v>0</v>
      </c>
      <c r="D138" s="23">
        <f>D139</f>
        <v>0</v>
      </c>
      <c r="E138" s="2">
        <v>0</v>
      </c>
      <c r="F138" s="22">
        <v>0</v>
      </c>
    </row>
    <row r="139" spans="1:6" x14ac:dyDescent="0.25">
      <c r="A139" s="7" t="s">
        <v>104</v>
      </c>
      <c r="B139" s="23">
        <v>151250</v>
      </c>
      <c r="C139" s="23">
        <v>0</v>
      </c>
      <c r="D139" s="23">
        <f>D140</f>
        <v>0</v>
      </c>
      <c r="E139" s="2">
        <v>0</v>
      </c>
      <c r="F139" s="22">
        <v>0</v>
      </c>
    </row>
    <row r="140" spans="1:6" x14ac:dyDescent="0.25">
      <c r="A140" s="2" t="s">
        <v>105</v>
      </c>
      <c r="B140" s="22">
        <v>151250</v>
      </c>
      <c r="C140" s="22">
        <v>0</v>
      </c>
      <c r="D140" s="22">
        <v>0</v>
      </c>
      <c r="E140" s="2">
        <v>0</v>
      </c>
      <c r="F140" s="22">
        <v>0</v>
      </c>
    </row>
    <row r="141" spans="1:6" x14ac:dyDescent="0.25">
      <c r="A141" s="16"/>
      <c r="B141" s="16"/>
      <c r="C141" s="16"/>
      <c r="D141" s="16"/>
      <c r="E141" s="16"/>
      <c r="F141" s="16"/>
    </row>
    <row r="142" spans="1:6" x14ac:dyDescent="0.25">
      <c r="A142" s="16"/>
      <c r="B142" s="16"/>
      <c r="C142" s="16"/>
      <c r="D142" s="16"/>
      <c r="E142" s="16"/>
      <c r="F142" s="16"/>
    </row>
    <row r="143" spans="1:6" ht="15.75" x14ac:dyDescent="0.25">
      <c r="A143" s="17" t="s">
        <v>106</v>
      </c>
      <c r="B143" s="16"/>
      <c r="C143" s="16"/>
      <c r="D143" s="16"/>
      <c r="E143" s="16"/>
      <c r="F143" s="16"/>
    </row>
    <row r="144" spans="1:6" x14ac:dyDescent="0.25">
      <c r="A144" s="16"/>
      <c r="B144" s="16"/>
      <c r="C144" s="16"/>
      <c r="D144" s="16"/>
      <c r="E144" s="16"/>
      <c r="F144" s="16"/>
    </row>
    <row r="146" spans="1:6" ht="15.75" x14ac:dyDescent="0.25">
      <c r="A146" s="33" t="s">
        <v>24</v>
      </c>
      <c r="B146" s="33"/>
      <c r="C146" s="33"/>
      <c r="D146" s="33"/>
      <c r="E146" s="33"/>
      <c r="F146" s="33"/>
    </row>
    <row r="147" spans="1:6" ht="30" x14ac:dyDescent="0.25">
      <c r="A147" s="9" t="s">
        <v>107</v>
      </c>
      <c r="B147" s="10" t="s">
        <v>26</v>
      </c>
      <c r="C147" s="10" t="s">
        <v>149</v>
      </c>
      <c r="D147" s="10" t="s">
        <v>150</v>
      </c>
      <c r="E147" s="10" t="s">
        <v>1</v>
      </c>
      <c r="F147" s="10" t="s">
        <v>2</v>
      </c>
    </row>
    <row r="148" spans="1:6" s="18" customFormat="1" x14ac:dyDescent="0.25">
      <c r="A148" s="19">
        <v>1</v>
      </c>
      <c r="B148" s="19">
        <v>2</v>
      </c>
      <c r="C148" s="19">
        <v>3</v>
      </c>
      <c r="D148" s="19">
        <v>4</v>
      </c>
      <c r="E148" s="19">
        <v>5</v>
      </c>
      <c r="F148" s="19">
        <v>6</v>
      </c>
    </row>
    <row r="149" spans="1:6" x14ac:dyDescent="0.25">
      <c r="A149" s="2" t="s">
        <v>109</v>
      </c>
      <c r="B149" s="23">
        <f>B150</f>
        <v>60756</v>
      </c>
      <c r="C149" s="23">
        <f>C150</f>
        <v>69130</v>
      </c>
      <c r="D149" s="23">
        <f>D150</f>
        <v>36426</v>
      </c>
      <c r="E149" s="22">
        <f>D149/B149*100</f>
        <v>59.954572387912307</v>
      </c>
      <c r="F149" s="22">
        <f>D149/C149*100</f>
        <v>52.692029509619552</v>
      </c>
    </row>
    <row r="150" spans="1:6" x14ac:dyDescent="0.25">
      <c r="A150" s="2" t="s">
        <v>110</v>
      </c>
      <c r="B150" s="22">
        <v>60756</v>
      </c>
      <c r="C150" s="22">
        <v>69130</v>
      </c>
      <c r="D150" s="25">
        <v>36426</v>
      </c>
      <c r="E150" s="22">
        <f t="shared" ref="E150:E167" si="17">D150/B150*100</f>
        <v>59.954572387912307</v>
      </c>
      <c r="F150" s="22">
        <f t="shared" ref="F150:F167" si="18">D150/C150*100</f>
        <v>52.692029509619552</v>
      </c>
    </row>
    <row r="151" spans="1:6" x14ac:dyDescent="0.25">
      <c r="A151" s="2" t="s">
        <v>111</v>
      </c>
      <c r="B151" s="23">
        <f>B152</f>
        <v>25270</v>
      </c>
      <c r="C151" s="23">
        <f>C152</f>
        <v>145700</v>
      </c>
      <c r="D151" s="23">
        <f>D152</f>
        <v>35141</v>
      </c>
      <c r="E151" s="22">
        <f t="shared" si="17"/>
        <v>139.06212900672733</v>
      </c>
      <c r="F151" s="22">
        <f t="shared" si="18"/>
        <v>24.118737131091283</v>
      </c>
    </row>
    <row r="152" spans="1:6" x14ac:dyDescent="0.25">
      <c r="A152" s="2" t="s">
        <v>112</v>
      </c>
      <c r="B152" s="22">
        <v>25270</v>
      </c>
      <c r="C152" s="22">
        <v>145700</v>
      </c>
      <c r="D152" s="22">
        <v>35141</v>
      </c>
      <c r="E152" s="22">
        <f t="shared" si="17"/>
        <v>139.06212900672733</v>
      </c>
      <c r="F152" s="22">
        <f t="shared" si="18"/>
        <v>24.118737131091283</v>
      </c>
    </row>
    <row r="153" spans="1:6" x14ac:dyDescent="0.25">
      <c r="A153" s="2" t="s">
        <v>113</v>
      </c>
      <c r="B153" s="23">
        <f>B154</f>
        <v>69452</v>
      </c>
      <c r="C153" s="23">
        <f>C154</f>
        <v>134000</v>
      </c>
      <c r="D153" s="23">
        <f>D154</f>
        <v>56537</v>
      </c>
      <c r="E153" s="22">
        <f t="shared" si="17"/>
        <v>81.404423198755964</v>
      </c>
      <c r="F153" s="22">
        <f t="shared" si="18"/>
        <v>42.191791044776117</v>
      </c>
    </row>
    <row r="154" spans="1:6" x14ac:dyDescent="0.25">
      <c r="A154" s="2" t="s">
        <v>114</v>
      </c>
      <c r="B154" s="22">
        <v>69452</v>
      </c>
      <c r="C154" s="22">
        <v>134000</v>
      </c>
      <c r="D154" s="22">
        <v>56537</v>
      </c>
      <c r="E154" s="22">
        <f t="shared" si="17"/>
        <v>81.404423198755964</v>
      </c>
      <c r="F154" s="22">
        <f t="shared" si="18"/>
        <v>42.191791044776117</v>
      </c>
    </row>
    <row r="155" spans="1:6" x14ac:dyDescent="0.25">
      <c r="A155" s="2" t="s">
        <v>115</v>
      </c>
      <c r="B155" s="23">
        <f>B156+B157+B158+B159</f>
        <v>817086</v>
      </c>
      <c r="C155" s="23">
        <f>C156+C157+C158+C159</f>
        <v>956870</v>
      </c>
      <c r="D155" s="23">
        <f>D156+D157+D158+D159</f>
        <v>707708</v>
      </c>
      <c r="E155" s="22">
        <f t="shared" si="17"/>
        <v>86.613648991660611</v>
      </c>
      <c r="F155" s="22">
        <f t="shared" si="18"/>
        <v>73.960726117445418</v>
      </c>
    </row>
    <row r="156" spans="1:6" x14ac:dyDescent="0.25">
      <c r="A156" s="2" t="s">
        <v>116</v>
      </c>
      <c r="B156" s="22">
        <v>5511</v>
      </c>
      <c r="C156" s="22">
        <v>6270</v>
      </c>
      <c r="D156" s="22">
        <v>5402</v>
      </c>
      <c r="E156" s="22">
        <f t="shared" si="17"/>
        <v>98.022137543095624</v>
      </c>
      <c r="F156" s="22">
        <f t="shared" si="18"/>
        <v>86.156299840510371</v>
      </c>
    </row>
    <row r="157" spans="1:6" x14ac:dyDescent="0.25">
      <c r="A157" s="2" t="s">
        <v>121</v>
      </c>
      <c r="B157" s="22">
        <v>481847</v>
      </c>
      <c r="C157" s="22">
        <v>423500</v>
      </c>
      <c r="D157" s="22">
        <v>416417</v>
      </c>
      <c r="E157" s="22">
        <f t="shared" si="17"/>
        <v>86.421000857118543</v>
      </c>
      <c r="F157" s="22">
        <f t="shared" si="18"/>
        <v>98.327508854781584</v>
      </c>
    </row>
    <row r="158" spans="1:6" x14ac:dyDescent="0.25">
      <c r="A158" s="2" t="s">
        <v>117</v>
      </c>
      <c r="B158" s="22">
        <v>135373</v>
      </c>
      <c r="C158" s="22">
        <v>337200</v>
      </c>
      <c r="D158" s="22">
        <v>130767</v>
      </c>
      <c r="E158" s="22">
        <f t="shared" si="17"/>
        <v>96.597548994260308</v>
      </c>
      <c r="F158" s="22">
        <f t="shared" si="18"/>
        <v>38.780249110320284</v>
      </c>
    </row>
    <row r="159" spans="1:6" x14ac:dyDescent="0.25">
      <c r="A159" s="2" t="s">
        <v>118</v>
      </c>
      <c r="B159" s="22">
        <v>194355</v>
      </c>
      <c r="C159" s="22">
        <v>189900</v>
      </c>
      <c r="D159" s="22">
        <v>155122</v>
      </c>
      <c r="E159" s="22">
        <f t="shared" si="17"/>
        <v>79.813742893159429</v>
      </c>
      <c r="F159" s="22">
        <f t="shared" si="18"/>
        <v>81.686150605581886</v>
      </c>
    </row>
    <row r="160" spans="1:6" x14ac:dyDescent="0.25">
      <c r="A160" s="2" t="s">
        <v>119</v>
      </c>
      <c r="B160" s="23">
        <f>B161</f>
        <v>12470</v>
      </c>
      <c r="C160" s="23">
        <f>C161</f>
        <v>18000</v>
      </c>
      <c r="D160" s="23">
        <f>D161</f>
        <v>3112</v>
      </c>
      <c r="E160" s="22">
        <f t="shared" si="17"/>
        <v>24.955894145950282</v>
      </c>
      <c r="F160" s="22">
        <f t="shared" si="18"/>
        <v>17.288888888888891</v>
      </c>
    </row>
    <row r="161" spans="1:6" x14ac:dyDescent="0.25">
      <c r="A161" s="2" t="s">
        <v>120</v>
      </c>
      <c r="B161" s="22">
        <v>12470</v>
      </c>
      <c r="C161" s="22">
        <v>18000</v>
      </c>
      <c r="D161" s="22">
        <v>3112</v>
      </c>
      <c r="E161" s="22">
        <f t="shared" si="17"/>
        <v>24.955894145950282</v>
      </c>
      <c r="F161" s="22">
        <f t="shared" si="18"/>
        <v>17.288888888888891</v>
      </c>
    </row>
    <row r="162" spans="1:6" x14ac:dyDescent="0.25">
      <c r="A162" s="2" t="s">
        <v>122</v>
      </c>
      <c r="B162" s="23">
        <f>B163</f>
        <v>3399</v>
      </c>
      <c r="C162" s="23">
        <f>C163+C164</f>
        <v>23600</v>
      </c>
      <c r="D162" s="23">
        <f>D163+D164</f>
        <v>18244</v>
      </c>
      <c r="E162" s="22">
        <f t="shared" si="17"/>
        <v>536.74610179464548</v>
      </c>
      <c r="F162" s="22">
        <f t="shared" si="18"/>
        <v>77.305084745762713</v>
      </c>
    </row>
    <row r="163" spans="1:6" x14ac:dyDescent="0.25">
      <c r="A163" s="2" t="s">
        <v>123</v>
      </c>
      <c r="B163" s="22">
        <v>3399</v>
      </c>
      <c r="C163" s="22">
        <v>9000</v>
      </c>
      <c r="D163" s="22">
        <v>3700</v>
      </c>
      <c r="E163" s="22">
        <f t="shared" si="17"/>
        <v>108.85554574874962</v>
      </c>
      <c r="F163" s="22">
        <f t="shared" si="18"/>
        <v>41.111111111111107</v>
      </c>
    </row>
    <row r="164" spans="1:6" x14ac:dyDescent="0.25">
      <c r="A164" s="2" t="s">
        <v>154</v>
      </c>
      <c r="B164" s="22"/>
      <c r="C164" s="22">
        <v>14600</v>
      </c>
      <c r="D164" s="22">
        <v>14544</v>
      </c>
      <c r="E164" s="22"/>
      <c r="F164" s="22">
        <f t="shared" si="18"/>
        <v>99.61643835616438</v>
      </c>
    </row>
    <row r="165" spans="1:6" x14ac:dyDescent="0.25">
      <c r="A165" s="2" t="s">
        <v>124</v>
      </c>
      <c r="B165" s="23">
        <f>B166</f>
        <v>4247931</v>
      </c>
      <c r="C165" s="23">
        <f>C166</f>
        <v>5295300</v>
      </c>
      <c r="D165" s="23">
        <f>D166</f>
        <v>4052863</v>
      </c>
      <c r="E165" s="22">
        <f t="shared" si="17"/>
        <v>95.407929177757353</v>
      </c>
      <c r="F165" s="22">
        <f t="shared" si="18"/>
        <v>76.536985628765137</v>
      </c>
    </row>
    <row r="166" spans="1:6" x14ac:dyDescent="0.25">
      <c r="A166" s="2" t="s">
        <v>125</v>
      </c>
      <c r="B166" s="22">
        <v>4247931</v>
      </c>
      <c r="C166" s="22">
        <v>5295300</v>
      </c>
      <c r="D166" s="22">
        <v>4052863</v>
      </c>
      <c r="E166" s="22">
        <f t="shared" si="17"/>
        <v>95.407929177757353</v>
      </c>
      <c r="F166" s="22">
        <f t="shared" si="18"/>
        <v>76.536985628765137</v>
      </c>
    </row>
    <row r="167" spans="1:6" x14ac:dyDescent="0.25">
      <c r="A167" s="2" t="s">
        <v>139</v>
      </c>
      <c r="B167" s="23">
        <f>B149+B151+B153+B155+B160+B162+B165</f>
        <v>5236364</v>
      </c>
      <c r="C167" s="23">
        <f>C149+C151+C153+C155+C160+C162+C165</f>
        <v>6642600</v>
      </c>
      <c r="D167" s="23">
        <f>D149+D151+D153+D155+D160+D162+D165</f>
        <v>4910031</v>
      </c>
      <c r="E167" s="22">
        <f t="shared" si="17"/>
        <v>93.767946613337045</v>
      </c>
      <c r="F167" s="22">
        <f t="shared" si="18"/>
        <v>73.917306476379736</v>
      </c>
    </row>
    <row r="170" spans="1:6" ht="15.75" x14ac:dyDescent="0.25">
      <c r="A170" s="33" t="s">
        <v>55</v>
      </c>
      <c r="B170" s="33"/>
      <c r="C170" s="33"/>
      <c r="D170" s="33"/>
      <c r="E170" s="33"/>
      <c r="F170" s="33"/>
    </row>
    <row r="171" spans="1:6" ht="30" x14ac:dyDescent="0.25">
      <c r="A171" s="9" t="s">
        <v>107</v>
      </c>
      <c r="B171" s="10" t="s">
        <v>26</v>
      </c>
      <c r="C171" s="10" t="s">
        <v>149</v>
      </c>
      <c r="D171" s="10" t="s">
        <v>150</v>
      </c>
      <c r="E171" s="10" t="s">
        <v>1</v>
      </c>
      <c r="F171" s="10" t="s">
        <v>2</v>
      </c>
    </row>
    <row r="172" spans="1:6" x14ac:dyDescent="0.25">
      <c r="A172" s="19">
        <v>1</v>
      </c>
      <c r="B172" s="19">
        <v>2</v>
      </c>
      <c r="C172" s="19">
        <v>3</v>
      </c>
      <c r="D172" s="19">
        <v>4</v>
      </c>
      <c r="E172" s="19">
        <v>5</v>
      </c>
      <c r="F172" s="19">
        <v>6</v>
      </c>
    </row>
    <row r="173" spans="1:6" x14ac:dyDescent="0.25">
      <c r="A173" s="7" t="s">
        <v>109</v>
      </c>
      <c r="B173" s="23">
        <f>B174</f>
        <v>60756</v>
      </c>
      <c r="C173" s="23">
        <f>C174</f>
        <v>69130</v>
      </c>
      <c r="D173" s="23">
        <f>D174</f>
        <v>36426</v>
      </c>
      <c r="E173" s="22">
        <f>D173/B173*100</f>
        <v>59.954572387912307</v>
      </c>
      <c r="F173" s="22">
        <f>D173/C173*100</f>
        <v>52.692029509619552</v>
      </c>
    </row>
    <row r="174" spans="1:6" x14ac:dyDescent="0.25">
      <c r="A174" s="2" t="s">
        <v>110</v>
      </c>
      <c r="B174" s="22">
        <v>60756</v>
      </c>
      <c r="C174" s="22">
        <v>69130</v>
      </c>
      <c r="D174" s="22">
        <v>36426</v>
      </c>
      <c r="E174" s="22">
        <f t="shared" ref="E174:E191" si="19">D174/B174*100</f>
        <v>59.954572387912307</v>
      </c>
      <c r="F174" s="22">
        <f t="shared" ref="F174:F191" si="20">D174/C174*100</f>
        <v>52.692029509619552</v>
      </c>
    </row>
    <row r="175" spans="1:6" x14ac:dyDescent="0.25">
      <c r="A175" s="7" t="s">
        <v>111</v>
      </c>
      <c r="B175" s="23">
        <f>B176</f>
        <v>20933</v>
      </c>
      <c r="C175" s="23">
        <f>C176</f>
        <v>145700</v>
      </c>
      <c r="D175" s="23">
        <f>D176</f>
        <v>16343</v>
      </c>
      <c r="E175" s="22">
        <f t="shared" si="19"/>
        <v>78.072899249988055</v>
      </c>
      <c r="F175" s="22">
        <f t="shared" si="20"/>
        <v>11.216884008236102</v>
      </c>
    </row>
    <row r="176" spans="1:6" x14ac:dyDescent="0.25">
      <c r="A176" s="2" t="s">
        <v>112</v>
      </c>
      <c r="B176" s="22">
        <v>20933</v>
      </c>
      <c r="C176" s="22">
        <v>145700</v>
      </c>
      <c r="D176" s="22">
        <v>16343</v>
      </c>
      <c r="E176" s="22">
        <f t="shared" si="19"/>
        <v>78.072899249988055</v>
      </c>
      <c r="F176" s="22">
        <f t="shared" si="20"/>
        <v>11.216884008236102</v>
      </c>
    </row>
    <row r="177" spans="1:9" x14ac:dyDescent="0.25">
      <c r="A177" s="7" t="s">
        <v>113</v>
      </c>
      <c r="B177" s="23">
        <f>B178</f>
        <v>76527</v>
      </c>
      <c r="C177" s="23">
        <f>C178</f>
        <v>134000</v>
      </c>
      <c r="D177" s="23">
        <f>D178</f>
        <v>69047</v>
      </c>
      <c r="E177" s="22">
        <f t="shared" si="19"/>
        <v>90.225671985051022</v>
      </c>
      <c r="F177" s="22">
        <f t="shared" si="20"/>
        <v>51.527611940298513</v>
      </c>
    </row>
    <row r="178" spans="1:9" x14ac:dyDescent="0.25">
      <c r="A178" s="2" t="s">
        <v>114</v>
      </c>
      <c r="B178" s="22">
        <v>76527</v>
      </c>
      <c r="C178" s="22">
        <v>134000</v>
      </c>
      <c r="D178" s="22">
        <v>69047</v>
      </c>
      <c r="E178" s="22">
        <f t="shared" si="19"/>
        <v>90.225671985051022</v>
      </c>
      <c r="F178" s="22">
        <f t="shared" si="20"/>
        <v>51.527611940298513</v>
      </c>
    </row>
    <row r="179" spans="1:9" x14ac:dyDescent="0.25">
      <c r="A179" s="7" t="s">
        <v>115</v>
      </c>
      <c r="B179" s="23">
        <f>B180+B181+B182+B183</f>
        <v>876816</v>
      </c>
      <c r="C179" s="23">
        <f>C180+C181+C182+C183</f>
        <v>956870</v>
      </c>
      <c r="D179" s="23">
        <f>D180+D181+D182+D183</f>
        <v>731631</v>
      </c>
      <c r="E179" s="22">
        <f t="shared" si="19"/>
        <v>83.441793945365959</v>
      </c>
      <c r="F179" s="22">
        <f t="shared" si="20"/>
        <v>76.460856751700859</v>
      </c>
    </row>
    <row r="180" spans="1:9" x14ac:dyDescent="0.25">
      <c r="A180" s="2" t="s">
        <v>116</v>
      </c>
      <c r="B180" s="22">
        <v>5511</v>
      </c>
      <c r="C180" s="22">
        <v>6270</v>
      </c>
      <c r="D180" s="22">
        <v>5402</v>
      </c>
      <c r="E180" s="22">
        <f t="shared" si="19"/>
        <v>98.022137543095624</v>
      </c>
      <c r="F180" s="22">
        <f t="shared" si="20"/>
        <v>86.156299840510371</v>
      </c>
      <c r="I180" s="2"/>
    </row>
    <row r="181" spans="1:9" x14ac:dyDescent="0.25">
      <c r="A181" s="2" t="s">
        <v>121</v>
      </c>
      <c r="B181" s="22">
        <v>481847</v>
      </c>
      <c r="C181" s="22">
        <v>423500</v>
      </c>
      <c r="D181" s="22">
        <v>416417</v>
      </c>
      <c r="E181" s="22">
        <f t="shared" si="19"/>
        <v>86.421000857118543</v>
      </c>
      <c r="F181" s="22">
        <f t="shared" si="20"/>
        <v>98.327508854781584</v>
      </c>
    </row>
    <row r="182" spans="1:9" x14ac:dyDescent="0.25">
      <c r="A182" s="2" t="s">
        <v>117</v>
      </c>
      <c r="B182" s="22">
        <v>197179</v>
      </c>
      <c r="C182" s="22">
        <v>337200</v>
      </c>
      <c r="D182" s="22">
        <v>156484</v>
      </c>
      <c r="E182" s="22">
        <f t="shared" si="19"/>
        <v>79.361392440371432</v>
      </c>
      <c r="F182" s="22">
        <f t="shared" si="20"/>
        <v>46.406880189798336</v>
      </c>
    </row>
    <row r="183" spans="1:9" x14ac:dyDescent="0.25">
      <c r="A183" s="2" t="s">
        <v>118</v>
      </c>
      <c r="B183" s="22">
        <v>192279</v>
      </c>
      <c r="C183" s="22">
        <v>189900</v>
      </c>
      <c r="D183" s="22">
        <v>153328</v>
      </c>
      <c r="E183" s="22">
        <f t="shared" si="19"/>
        <v>79.742457574670141</v>
      </c>
      <c r="F183" s="22">
        <f t="shared" si="20"/>
        <v>80.741442864665615</v>
      </c>
    </row>
    <row r="184" spans="1:9" x14ac:dyDescent="0.25">
      <c r="A184" s="7" t="s">
        <v>119</v>
      </c>
      <c r="B184" s="23">
        <f>B185</f>
        <v>6380</v>
      </c>
      <c r="C184" s="23">
        <f>C185</f>
        <v>18000</v>
      </c>
      <c r="D184" s="23">
        <f>D185</f>
        <v>0</v>
      </c>
      <c r="E184" s="22">
        <f t="shared" si="19"/>
        <v>0</v>
      </c>
      <c r="F184" s="22">
        <f t="shared" si="20"/>
        <v>0</v>
      </c>
    </row>
    <row r="185" spans="1:9" x14ac:dyDescent="0.25">
      <c r="A185" s="2" t="s">
        <v>120</v>
      </c>
      <c r="B185" s="22">
        <v>6380</v>
      </c>
      <c r="C185" s="22">
        <v>18000</v>
      </c>
      <c r="D185" s="22">
        <v>0</v>
      </c>
      <c r="E185" s="22">
        <f t="shared" si="19"/>
        <v>0</v>
      </c>
      <c r="F185" s="22">
        <f t="shared" si="20"/>
        <v>0</v>
      </c>
    </row>
    <row r="186" spans="1:9" x14ac:dyDescent="0.25">
      <c r="A186" s="7" t="s">
        <v>122</v>
      </c>
      <c r="B186" s="23">
        <f>B187</f>
        <v>1500</v>
      </c>
      <c r="C186" s="23">
        <f>C187+C188</f>
        <v>23600</v>
      </c>
      <c r="D186" s="23">
        <f>D187+D188</f>
        <v>14544</v>
      </c>
      <c r="E186" s="22">
        <f t="shared" si="19"/>
        <v>969.6</v>
      </c>
      <c r="F186" s="22">
        <f t="shared" si="20"/>
        <v>61.627118644067799</v>
      </c>
    </row>
    <row r="187" spans="1:9" x14ac:dyDescent="0.25">
      <c r="A187" s="2" t="s">
        <v>123</v>
      </c>
      <c r="B187" s="22">
        <v>1500</v>
      </c>
      <c r="C187" s="22">
        <v>9000</v>
      </c>
      <c r="D187" s="22">
        <v>0</v>
      </c>
      <c r="E187" s="22">
        <f t="shared" si="19"/>
        <v>0</v>
      </c>
      <c r="F187" s="22">
        <f t="shared" si="20"/>
        <v>0</v>
      </c>
    </row>
    <row r="188" spans="1:9" x14ac:dyDescent="0.25">
      <c r="A188" s="2" t="s">
        <v>154</v>
      </c>
      <c r="B188" s="22"/>
      <c r="C188" s="22">
        <v>14600</v>
      </c>
      <c r="D188" s="22">
        <v>14544</v>
      </c>
      <c r="E188" s="22"/>
      <c r="F188" s="22">
        <f t="shared" si="20"/>
        <v>99.61643835616438</v>
      </c>
    </row>
    <row r="189" spans="1:9" x14ac:dyDescent="0.25">
      <c r="A189" s="7" t="s">
        <v>124</v>
      </c>
      <c r="B189" s="23">
        <f>B190</f>
        <v>4195797</v>
      </c>
      <c r="C189" s="23">
        <f>C190</f>
        <v>5295300</v>
      </c>
      <c r="D189" s="23">
        <f>D190</f>
        <v>4052863</v>
      </c>
      <c r="E189" s="22">
        <f t="shared" si="19"/>
        <v>96.593400491015174</v>
      </c>
      <c r="F189" s="22">
        <f t="shared" si="20"/>
        <v>76.536985628765137</v>
      </c>
    </row>
    <row r="190" spans="1:9" x14ac:dyDescent="0.25">
      <c r="A190" s="2" t="s">
        <v>125</v>
      </c>
      <c r="B190" s="22">
        <v>4195797</v>
      </c>
      <c r="C190" s="22">
        <v>5295300</v>
      </c>
      <c r="D190" s="22">
        <v>4052863</v>
      </c>
      <c r="E190" s="22">
        <f t="shared" si="19"/>
        <v>96.593400491015174</v>
      </c>
      <c r="F190" s="22">
        <f t="shared" si="20"/>
        <v>76.536985628765137</v>
      </c>
    </row>
    <row r="191" spans="1:9" x14ac:dyDescent="0.25">
      <c r="A191" s="7" t="s">
        <v>138</v>
      </c>
      <c r="B191" s="23">
        <f>B173+B175+B177+B179+B184+B186+B189</f>
        <v>5238709</v>
      </c>
      <c r="C191" s="23">
        <f>C173+C175+C177+C179+C184+C186+C189</f>
        <v>6642600</v>
      </c>
      <c r="D191" s="23">
        <f>D173+D175+D177+D179+D184+D186+D189</f>
        <v>4920854</v>
      </c>
      <c r="E191" s="22">
        <f t="shared" si="19"/>
        <v>93.932570028226422</v>
      </c>
      <c r="F191" s="22">
        <f t="shared" si="20"/>
        <v>74.080239665191343</v>
      </c>
    </row>
    <row r="194" spans="1:5" x14ac:dyDescent="0.25">
      <c r="A194" t="s">
        <v>155</v>
      </c>
    </row>
    <row r="196" spans="1:5" x14ac:dyDescent="0.25">
      <c r="B196" t="s">
        <v>140</v>
      </c>
      <c r="E196" t="s">
        <v>141</v>
      </c>
    </row>
    <row r="197" spans="1:5" x14ac:dyDescent="0.25">
      <c r="B197" t="s">
        <v>142</v>
      </c>
      <c r="E197" t="s">
        <v>143</v>
      </c>
    </row>
  </sheetData>
  <mergeCells count="5">
    <mergeCell ref="A44:F44"/>
    <mergeCell ref="A79:F79"/>
    <mergeCell ref="A146:F146"/>
    <mergeCell ref="A170:F170"/>
    <mergeCell ref="B1:E2"/>
  </mergeCells>
  <pageMargins left="0.11811023622047245" right="0.11811023622047245" top="0.74803149606299213" bottom="0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8" sqref="D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Ostvarenje proračuna 2020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Škola</dc:creator>
  <cp:lastModifiedBy>Škola</cp:lastModifiedBy>
  <cp:lastPrinted>2021-01-26T12:06:11Z</cp:lastPrinted>
  <dcterms:created xsi:type="dcterms:W3CDTF">2020-03-06T06:18:22Z</dcterms:created>
  <dcterms:modified xsi:type="dcterms:W3CDTF">2021-01-26T12:06:15Z</dcterms:modified>
</cp:coreProperties>
</file>