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8765" windowHeight="11505"/>
  </bookViews>
  <sheets>
    <sheet name="List1" sheetId="1" r:id="rId1"/>
    <sheet name="List2" sheetId="2" r:id="rId2"/>
    <sheet name="List3" sheetId="3" r:id="rId3"/>
  </sheets>
  <definedNames>
    <definedName name="_xlnm.Print_Area" localSheetId="0">List1!$B$1:$O$107</definedName>
  </definedNames>
  <calcPr calcId="145621"/>
</workbook>
</file>

<file path=xl/calcChain.xml><?xml version="1.0" encoding="utf-8"?>
<calcChain xmlns="http://schemas.openxmlformats.org/spreadsheetml/2006/main">
  <c r="L66" i="1" l="1"/>
  <c r="K101" i="1"/>
  <c r="K100" i="1"/>
  <c r="K99" i="1"/>
  <c r="K96" i="1"/>
  <c r="K94" i="1"/>
  <c r="K92" i="1"/>
  <c r="K91" i="1"/>
  <c r="K90" i="1"/>
  <c r="K84" i="1"/>
  <c r="K82" i="1"/>
  <c r="K80" i="1"/>
  <c r="K79" i="1"/>
  <c r="K76" i="1"/>
  <c r="K74" i="1"/>
  <c r="K73" i="1"/>
  <c r="K71" i="1"/>
  <c r="K70" i="1" s="1"/>
  <c r="K69" i="1"/>
  <c r="K68" i="1"/>
  <c r="K65" i="1"/>
  <c r="K63" i="1"/>
  <c r="K58" i="1"/>
  <c r="K57" i="1"/>
  <c r="K55" i="1"/>
  <c r="K53" i="1"/>
  <c r="K52" i="1"/>
  <c r="K50" i="1"/>
  <c r="K48" i="1"/>
  <c r="K46" i="1"/>
  <c r="K44" i="1"/>
  <c r="K42" i="1"/>
  <c r="K38" i="1"/>
  <c r="K36" i="1"/>
  <c r="K34" i="1"/>
  <c r="K33" i="1"/>
  <c r="K32" i="1"/>
  <c r="K30" i="1"/>
  <c r="K29" i="1"/>
  <c r="K26" i="1"/>
  <c r="K27" i="1"/>
  <c r="K25" i="1"/>
  <c r="K21" i="1"/>
  <c r="K22" i="1"/>
  <c r="K23" i="1"/>
  <c r="K20" i="1"/>
  <c r="K15" i="1"/>
  <c r="K14" i="1"/>
  <c r="K7" i="1"/>
  <c r="K8" i="1"/>
  <c r="K9" i="1"/>
  <c r="K10" i="1"/>
  <c r="K11" i="1"/>
  <c r="K12" i="1"/>
  <c r="K6" i="1"/>
  <c r="K18" i="1"/>
  <c r="K17" i="1"/>
  <c r="L89" i="1"/>
  <c r="L70" i="1" l="1"/>
  <c r="K51" i="1" l="1"/>
  <c r="K40" i="1"/>
  <c r="K98" i="1"/>
  <c r="L98" i="1"/>
  <c r="K64" i="1"/>
  <c r="L95" i="1"/>
  <c r="L93" i="1"/>
  <c r="L87" i="1"/>
  <c r="K85" i="1"/>
  <c r="L83" i="1"/>
  <c r="K81" i="1"/>
  <c r="L81" i="1"/>
  <c r="L77" i="1"/>
  <c r="K75" i="1"/>
  <c r="L75" i="1"/>
  <c r="L72" i="1"/>
  <c r="L60" i="1"/>
  <c r="L31" i="1"/>
  <c r="L28" i="1"/>
  <c r="L24" i="1"/>
  <c r="L19" i="1"/>
  <c r="L13" i="1"/>
  <c r="L5" i="1"/>
  <c r="K87" i="1"/>
  <c r="K93" i="1"/>
  <c r="K95" i="1"/>
  <c r="F103" i="1"/>
  <c r="L104" i="1" l="1"/>
  <c r="K31" i="1"/>
  <c r="K83" i="1"/>
  <c r="K24" i="1"/>
  <c r="K28" i="1"/>
  <c r="L16" i="1"/>
  <c r="K19" i="1"/>
  <c r="K66" i="1"/>
  <c r="K72" i="1"/>
  <c r="K13" i="1"/>
  <c r="K89" i="1"/>
  <c r="K77" i="1"/>
  <c r="K60" i="1"/>
  <c r="K5" i="1"/>
  <c r="K54" i="1"/>
  <c r="L54" i="1"/>
  <c r="K104" i="1" l="1"/>
  <c r="K16" i="1"/>
</calcChain>
</file>

<file path=xl/comments1.xml><?xml version="1.0" encoding="utf-8"?>
<comments xmlns="http://schemas.openxmlformats.org/spreadsheetml/2006/main">
  <authors>
    <author>Ljuba Ljubičić</author>
  </authors>
  <commentLis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Ljuba Ljubičić:</t>
        </r>
        <r>
          <rPr>
            <sz val="9"/>
            <color indexed="81"/>
            <rFont val="Tahoma"/>
            <family val="2"/>
            <charset val="238"/>
          </rPr>
          <t xml:space="preserve">
dio sredstava u iznosu od 270000 prenesen na 3241 - naknade troškova službenog puta nezaposlenim osoba</t>
        </r>
      </text>
    </comment>
  </commentList>
</comments>
</file>

<file path=xl/sharedStrings.xml><?xml version="1.0" encoding="utf-8"?>
<sst xmlns="http://schemas.openxmlformats.org/spreadsheetml/2006/main" count="296" uniqueCount="186">
  <si>
    <t>Redni broj</t>
  </si>
  <si>
    <t>odjeljak</t>
  </si>
  <si>
    <t>osnovni račun</t>
  </si>
  <si>
    <t>Financijski plan</t>
  </si>
  <si>
    <t>2.</t>
  </si>
  <si>
    <t>3.</t>
  </si>
  <si>
    <t>4.</t>
  </si>
  <si>
    <t>5.</t>
  </si>
  <si>
    <t>6.</t>
  </si>
  <si>
    <t>7.</t>
  </si>
  <si>
    <t>8.</t>
  </si>
  <si>
    <t>Materijal za higijenske potrebe i njegu</t>
  </si>
  <si>
    <t>namirnice</t>
  </si>
  <si>
    <t>Materijal i dijelovi za održavanje</t>
  </si>
  <si>
    <t>Materijal i dijelovi za tekuće i investicijsko održavanje postrojenja i opreme</t>
  </si>
  <si>
    <t>Ostali materijal i dijelovi za tekuće i investicijsko održavanje</t>
  </si>
  <si>
    <t>Usluge telefona, pošte i prijevoza</t>
  </si>
  <si>
    <t>Usluge telefona, telefaksa</t>
  </si>
  <si>
    <t>Fiksna lefefonija</t>
  </si>
  <si>
    <t>mobilna telefonija</t>
  </si>
  <si>
    <t>Poštarina, pisma i tiskanice</t>
  </si>
  <si>
    <t>Usluge tekućeg i investicijskog održavanja</t>
  </si>
  <si>
    <t>Usluge tekućeg i investicijskog održavanja građevinskih objekata</t>
  </si>
  <si>
    <t>Usluge promidžbe i informiranja</t>
  </si>
  <si>
    <t>Komunalne usluge</t>
  </si>
  <si>
    <t>Opskrba vodom</t>
  </si>
  <si>
    <t>Iznošenje i odvoz smeća</t>
  </si>
  <si>
    <t>Zdravstvene i veterinarske usluge</t>
  </si>
  <si>
    <t>Intelektualne i osobne usluge</t>
  </si>
  <si>
    <t>Autorski honorari</t>
  </si>
  <si>
    <t>Ugovori o djelu</t>
  </si>
  <si>
    <t>Računalne usluge</t>
  </si>
  <si>
    <t>Ostale usluge</t>
  </si>
  <si>
    <t>Premije osiguranja</t>
  </si>
  <si>
    <t>Rashodi za nabavu dugotrajne imovine</t>
  </si>
  <si>
    <t>dinamika nabave</t>
  </si>
  <si>
    <t>izvor sredstava</t>
  </si>
  <si>
    <t>vrijeme  nabave</t>
  </si>
  <si>
    <t>način  nabave</t>
  </si>
  <si>
    <t>Proračun grada</t>
  </si>
  <si>
    <t>S</t>
  </si>
  <si>
    <t>Stručno  usavršavanje zaposlenika</t>
  </si>
  <si>
    <t>Prema potrebi</t>
  </si>
  <si>
    <t>Tijekom godine</t>
  </si>
  <si>
    <t>uplata učenika</t>
  </si>
  <si>
    <t>MESO I MESNE PRERAĐEVINE</t>
  </si>
  <si>
    <t>POVRĆE</t>
  </si>
  <si>
    <t>VOĆE</t>
  </si>
  <si>
    <t>MLIJEKO  I MLIJEČNE  PRERAĐEVINE</t>
  </si>
  <si>
    <t>Proračun Grada</t>
  </si>
  <si>
    <t>Javnu nabavu  provodi Grad</t>
  </si>
  <si>
    <t>popravci  el.uređaja,servisi opreme,</t>
  </si>
  <si>
    <t xml:space="preserve">Ostale usluge promidžbe i informiranja  </t>
  </si>
  <si>
    <t>ugovor</t>
  </si>
  <si>
    <t>SLUŽBENA PUTOVANJA  I USAVRŠAVANJA</t>
  </si>
  <si>
    <t>OSTALI NESPOMENUTI  RASHODI  POSLOVANJA</t>
  </si>
  <si>
    <t>FINANCIJSKI  RASHODI</t>
  </si>
  <si>
    <t>Bankarske  usluge</t>
  </si>
  <si>
    <t>SITNI INVENTAR</t>
  </si>
  <si>
    <t>Uredski materijal i ostali materijalni rasodi</t>
  </si>
  <si>
    <t>Uredski materijal-toneri</t>
  </si>
  <si>
    <t>LITERATURA(publikacije,časopisi,glasila,knjige i ostalo</t>
  </si>
  <si>
    <t xml:space="preserve">Materijal za nastavu:papir u boji,ljepilo,olovke,krede,spužve </t>
  </si>
  <si>
    <t>Pedagoška dokumntacija</t>
  </si>
  <si>
    <t>Materijal i sredstva za čišćenje i održavanje</t>
  </si>
  <si>
    <t>Službena  putovanja-seminari</t>
  </si>
  <si>
    <t>Materijal i dijelovi za tekuće i investicijsko održavanje građevinskih objekata</t>
  </si>
  <si>
    <t>Ostale usluge za prijevoz-autobus Jakuševec,Buzin</t>
  </si>
  <si>
    <t xml:space="preserve">Proračun Grada </t>
  </si>
  <si>
    <t>usluge na objektu</t>
  </si>
  <si>
    <t>Pomoćnici u nastavi</t>
  </si>
  <si>
    <t xml:space="preserve"> računalne usluge-održavanje računovodstvenih programa</t>
  </si>
  <si>
    <t>Troškovi školskog odbora</t>
  </si>
  <si>
    <t>Naknade za rad predst. Tijela-školski odbor</t>
  </si>
  <si>
    <t>Premije osiguranja od provale i požara</t>
  </si>
  <si>
    <t>svježe svinjsko meso</t>
  </si>
  <si>
    <t>mesne prerađevine</t>
  </si>
  <si>
    <t>SMRZNUTI I POLUGOTOVI PROIZVODI</t>
  </si>
  <si>
    <t>mlijeko i mliječne prerađevine</t>
  </si>
  <si>
    <t>PIĆA</t>
  </si>
  <si>
    <t>KONZERVIRANI PROIZVODI</t>
  </si>
  <si>
    <t>Materijal i sirovine za školsku kuhinju</t>
  </si>
  <si>
    <t>svježe meso peradi</t>
  </si>
  <si>
    <t>ČLANARINE</t>
  </si>
  <si>
    <t>tuzemne članarine</t>
  </si>
  <si>
    <t>Ostali  rashodi:cvijeće i ostali sitni rashodi  za DAN ŠKOLE, pogrebni vijenci, itd</t>
  </si>
  <si>
    <t>škola u prirodi</t>
  </si>
  <si>
    <t>jednom u šk. godini</t>
  </si>
  <si>
    <t>UREDSKI MATERIJAL I OSTALI MAT. RASHODI</t>
  </si>
  <si>
    <t>PREDMET NABAVE</t>
  </si>
  <si>
    <t>Obvezni i preventivni zdravstveni pregledi zaposlenika,ostale zdravstvene usluge</t>
  </si>
  <si>
    <t>1.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</si>
  <si>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</si>
  <si>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</si>
  <si>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</si>
  <si>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</si>
  <si>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</si>
  <si>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</si>
  <si>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</si>
  <si>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</si>
  <si>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</si>
  <si>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RIBE</t>
  </si>
  <si>
    <t>20.</t>
  </si>
  <si>
    <t>Premije osiguranja zaposlenih</t>
  </si>
  <si>
    <t>tijesto i proizvodi od tijesta</t>
  </si>
  <si>
    <t>sladoled</t>
  </si>
  <si>
    <t>smrznuti proizvodi od tijesta</t>
  </si>
  <si>
    <t>svježe meso govedine,teletine, junetine</t>
  </si>
  <si>
    <t>svježe povrće</t>
  </si>
  <si>
    <t>smrznuto povrće</t>
  </si>
  <si>
    <t>suho voće i orašasti plodovi</t>
  </si>
  <si>
    <t>svježe voće</t>
  </si>
  <si>
    <t>KRUH I OSTALI PEKARSKI PROIZVODI</t>
  </si>
  <si>
    <t>kruh, peciva, proizvodi od lisnatog tijesta</t>
  </si>
  <si>
    <t>OSNOVNE NAMIRNICE</t>
  </si>
  <si>
    <t>ZITARICE I PROIZVODI OD ŽITARICA</t>
  </si>
  <si>
    <t>musli, cornflakes,čoko kuglice,lino-čokolino</t>
  </si>
  <si>
    <t>SLATKIŠI I GRICKALICE</t>
  </si>
  <si>
    <t>čokolada, napolitanke, čokoladne tortice,krem bananice,bomboni,čips, krekeri</t>
  </si>
  <si>
    <t>NAMAZI</t>
  </si>
  <si>
    <t>lino lada, pekmez, margarin</t>
  </si>
  <si>
    <t>NAMIRNICE ZA PRIPREMU JELA</t>
  </si>
  <si>
    <t>prašak za pecivo, vanilin šećer,kakao prah,lim.kiselina,soda bikarbona, kokos, rogač,gotove juhe,senf, majoneza,kečap,jaja, začini,rum</t>
  </si>
  <si>
    <t>smrznuta riba i ostali morski proizvodi</t>
  </si>
  <si>
    <t>bezalkoholna pića</t>
  </si>
  <si>
    <t>kava i čaj</t>
  </si>
  <si>
    <t>17.</t>
  </si>
  <si>
    <r>
      <t>procijenjena vrijednost (</t>
    </r>
    <r>
      <rPr>
        <b/>
        <sz val="10"/>
        <color indexed="8"/>
        <rFont val="Calibri"/>
        <family val="2"/>
        <charset val="238"/>
      </rPr>
      <t>bez PDV-a</t>
    </r>
    <r>
      <rPr>
        <b/>
        <sz val="13"/>
        <color indexed="8"/>
        <rFont val="Calibri"/>
        <family val="2"/>
        <charset val="238"/>
      </rPr>
      <t>)</t>
    </r>
  </si>
  <si>
    <t>planira GRAD</t>
  </si>
  <si>
    <t>Zatezne kamate</t>
  </si>
  <si>
    <t xml:space="preserve">Jednostavna nabava </t>
  </si>
  <si>
    <t>javna/jednostavna</t>
  </si>
  <si>
    <t xml:space="preserve">Jednostavnanabava </t>
  </si>
  <si>
    <t>Javna/jednostavna</t>
  </si>
  <si>
    <t>Jednostavnanabava</t>
  </si>
  <si>
    <t>RAVNATELJICA</t>
  </si>
  <si>
    <t>MAJA LISSKA, prof.</t>
  </si>
  <si>
    <t>Borjčana oznaka predmeta (CPV)</t>
  </si>
  <si>
    <t>30192000-1</t>
  </si>
  <si>
    <t>22113000-5</t>
  </si>
  <si>
    <t>39830000-9</t>
  </si>
  <si>
    <t>33760000-5</t>
  </si>
  <si>
    <t>80000000-4</t>
  </si>
  <si>
    <t>15890000-3</t>
  </si>
  <si>
    <t>15112000-6</t>
  </si>
  <si>
    <t>15111000-9</t>
  </si>
  <si>
    <t>15113000-3</t>
  </si>
  <si>
    <t>15100000-9</t>
  </si>
  <si>
    <t>15600000-4</t>
  </si>
  <si>
    <t>15555100-4</t>
  </si>
  <si>
    <t>03221000-6</t>
  </si>
  <si>
    <t>15331170-9</t>
  </si>
  <si>
    <t>03220000-9</t>
  </si>
  <si>
    <t>15810000-9</t>
  </si>
  <si>
    <t>15500000-3</t>
  </si>
  <si>
    <t>15842300-5</t>
  </si>
  <si>
    <t>15871274-5</t>
  </si>
  <si>
    <t>15871000-4</t>
  </si>
  <si>
    <t>15220000-6</t>
  </si>
  <si>
    <t>15980000-1</t>
  </si>
  <si>
    <t>15861000-4</t>
  </si>
  <si>
    <t>31000000-6</t>
  </si>
  <si>
    <t>Jednostavna nabava -ugovor</t>
  </si>
  <si>
    <t>64210000-1</t>
  </si>
  <si>
    <t>64121100-1</t>
  </si>
  <si>
    <t>60000000-8</t>
  </si>
  <si>
    <t>79710000-4</t>
  </si>
  <si>
    <t>64216200-5</t>
  </si>
  <si>
    <t>65100000-4</t>
  </si>
  <si>
    <t>90512000-9</t>
  </si>
  <si>
    <t>85100000-0</t>
  </si>
  <si>
    <t>79612000-7</t>
  </si>
  <si>
    <t>72267000-4</t>
  </si>
  <si>
    <t>98390000-3</t>
  </si>
  <si>
    <t>66513000-9</t>
  </si>
  <si>
    <t>66100000-1</t>
  </si>
  <si>
    <t>39293200-4</t>
  </si>
  <si>
    <r>
      <t>OSNOVNA ŠKOLA FRANA GALOVIĆA,</t>
    </r>
    <r>
      <rPr>
        <b/>
        <i/>
        <sz val="13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Školski prilaz 7, 10010  ZAGREB NOVI</t>
    </r>
  </si>
  <si>
    <t>PLAN NABAVE ZA 2021</t>
  </si>
  <si>
    <t>VRIJEDNOST S PDV-om IZ FINANCIJSKOG PLANA</t>
  </si>
  <si>
    <t>REPREZENTACIJA</t>
  </si>
  <si>
    <t>UKUPNO ZA 2021.god.</t>
  </si>
  <si>
    <t>krumpir,  brašno, sol, ulje, ocat,kuk.krupica, ječmena laša, pšenična krupica</t>
  </si>
  <si>
    <t>03200000-3</t>
  </si>
  <si>
    <t>prema naputku GRADA za opremu i namještaj</t>
  </si>
  <si>
    <t>ZAGREB   15.12.2020.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</si>
</sst>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13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8"/>
      <name val="Calibri"/>
      <family val="2"/>
      <charset val="238"/>
    </font>
    <font>
      <i/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i/>
      <sz val="8"/>
      <color indexed="10"/>
      <name val="Calibri"/>
      <family val="2"/>
      <charset val="238"/>
    </font>
    <font>
      <sz val="11"/>
      <color indexed="53"/>
      <name val="Calibri"/>
      <family val="2"/>
      <charset val="238"/>
    </font>
    <font>
      <sz val="7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6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indexed="10"/>
      <name val="Calibri"/>
      <family val="2"/>
      <charset val="238"/>
    </font>
    <font>
      <i/>
      <sz val="7"/>
      <name val="Calibri"/>
      <family val="2"/>
      <charset val="238"/>
    </font>
    <font>
      <b/>
      <sz val="7"/>
      <name val="Calibri"/>
      <family val="2"/>
      <charset val="238"/>
    </font>
    <font>
      <b/>
      <i/>
      <sz val="7"/>
      <name val="Calibri"/>
      <family val="2"/>
      <charset val="238"/>
    </font>
    <font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</font>
    <font>
      <sz val="7"/>
      <name val="Calibri"/>
      <family val="2"/>
      <charset val="238"/>
      <scheme val="minor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sz val="12"/>
      <color rgb="FF002060"/>
      <name val="Calibri"/>
      <family val="2"/>
      <charset val="238"/>
    </font>
    <font>
      <b/>
      <sz val="14"/>
      <color rgb="FF002060"/>
      <name val="Calibri"/>
      <family val="2"/>
      <charset val="238"/>
    </font>
    <font>
      <b/>
      <i/>
      <sz val="7"/>
      <color rgb="FF002060"/>
      <name val="Calibri"/>
      <family val="2"/>
      <charset val="238"/>
    </font>
    <font>
      <b/>
      <sz val="7"/>
      <color rgb="FF002060"/>
      <name val="Calibri"/>
      <family val="2"/>
      <charset val="238"/>
    </font>
    <font>
      <b/>
      <i/>
      <sz val="14"/>
      <color rgb="FF002060"/>
      <name val="Calibri"/>
      <family val="2"/>
      <charset val="238"/>
    </font>
    <font>
      <b/>
      <i/>
      <sz val="8"/>
      <color rgb="FF002060"/>
      <name val="Calibri"/>
      <family val="2"/>
      <charset val="238"/>
    </font>
    <font>
      <sz val="8"/>
      <color rgb="FF002060"/>
      <name val="Calibri"/>
      <family val="2"/>
      <charset val="238"/>
    </font>
    <font>
      <sz val="7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9"/>
      <color rgb="FF002060"/>
      <name val="Calibri"/>
      <family val="2"/>
      <charset val="238"/>
    </font>
    <font>
      <b/>
      <i/>
      <sz val="10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7"/>
      <color rgb="FF002060"/>
      <name val="Calibri"/>
      <family val="2"/>
      <charset val="238"/>
    </font>
    <font>
      <b/>
      <sz val="8"/>
      <color rgb="FF002060"/>
      <name val="Calibri"/>
      <family val="2"/>
      <charset val="238"/>
    </font>
    <font>
      <sz val="14"/>
      <color rgb="FF002060"/>
      <name val="Calibri"/>
      <family val="2"/>
      <charset val="238"/>
    </font>
    <font>
      <i/>
      <sz val="8"/>
      <color rgb="FF002060"/>
      <name val="Calibri"/>
      <family val="2"/>
      <charset val="238"/>
    </font>
    <font>
      <sz val="10"/>
      <color rgb="FF002060"/>
      <name val="Calibri"/>
      <family val="2"/>
      <charset val="238"/>
    </font>
    <font>
      <sz val="8"/>
      <color rgb="FF002060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  <font>
      <b/>
      <i/>
      <sz val="13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4"/>
      <name val="Calibri"/>
      <family val="2"/>
      <charset val="238"/>
    </font>
    <font>
      <b/>
      <i/>
      <sz val="14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7D9F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31">
    <xf numFmtId="0" fontId="0" fillId="0" borderId="0" xfId="0"/>
    <xf numFmtId="0" fontId="7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4" fontId="2" fillId="0" borderId="1" xfId="1" applyNumberFormat="1" applyFont="1" applyFill="1" applyBorder="1" applyAlignment="1" applyProtection="1">
      <alignment horizontal="center" vertical="center"/>
    </xf>
    <xf numFmtId="0" fontId="14" fillId="0" borderId="1" xfId="1" applyNumberFormat="1" applyFont="1" applyFill="1" applyBorder="1" applyAlignment="1" applyProtection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4" fontId="8" fillId="0" borderId="1" xfId="1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4" fontId="2" fillId="0" borderId="3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/>
    </xf>
    <xf numFmtId="4" fontId="10" fillId="0" borderId="3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left" vertical="center" wrapText="1"/>
    </xf>
    <xf numFmtId="3" fontId="12" fillId="0" borderId="3" xfId="0" applyNumberFormat="1" applyFont="1" applyBorder="1" applyAlignment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4" fontId="2" fillId="0" borderId="7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14" fillId="0" borderId="4" xfId="1" applyNumberFormat="1" applyFont="1" applyFill="1" applyBorder="1" applyAlignment="1" applyProtection="1">
      <alignment horizontal="center" vertical="center"/>
    </xf>
    <xf numFmtId="4" fontId="14" fillId="0" borderId="4" xfId="1" applyNumberFormat="1" applyFont="1" applyFill="1" applyBorder="1" applyAlignment="1" applyProtection="1">
      <alignment horizontal="center" vertical="center"/>
    </xf>
    <xf numFmtId="0" fontId="14" fillId="0" borderId="4" xfId="1" applyNumberFormat="1" applyFont="1" applyFill="1" applyBorder="1" applyAlignment="1" applyProtection="1">
      <alignment horizontal="center" vertical="center" wrapText="1"/>
    </xf>
    <xf numFmtId="3" fontId="22" fillId="0" borderId="4" xfId="0" applyNumberFormat="1" applyFont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4" fontId="4" fillId="0" borderId="4" xfId="1" applyNumberFormat="1" applyFont="1" applyFill="1" applyBorder="1" applyAlignment="1" applyProtection="1">
      <alignment horizontal="center" wrapText="1"/>
    </xf>
    <xf numFmtId="4" fontId="14" fillId="0" borderId="2" xfId="1" applyNumberFormat="1" applyFont="1" applyFill="1" applyBorder="1" applyAlignment="1" applyProtection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left" vertical="center" wrapText="1"/>
    </xf>
    <xf numFmtId="4" fontId="2" fillId="0" borderId="4" xfId="1" applyNumberFormat="1" applyFont="1" applyFill="1" applyBorder="1" applyAlignment="1" applyProtection="1">
      <alignment horizontal="center" vertical="center"/>
    </xf>
    <xf numFmtId="0" fontId="14" fillId="0" borderId="5" xfId="1" applyNumberFormat="1" applyFont="1" applyFill="1" applyBorder="1" applyAlignment="1" applyProtection="1">
      <alignment horizontal="center" vertical="center"/>
    </xf>
    <xf numFmtId="4" fontId="14" fillId="0" borderId="5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4" fontId="16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4" fontId="2" fillId="0" borderId="5" xfId="1" applyNumberFormat="1" applyFont="1" applyFill="1" applyBorder="1" applyAlignment="1" applyProtection="1">
      <alignment horizontal="center" vertical="center"/>
    </xf>
    <xf numFmtId="0" fontId="25" fillId="0" borderId="5" xfId="0" applyFont="1" applyBorder="1"/>
    <xf numFmtId="0" fontId="14" fillId="0" borderId="2" xfId="1" applyNumberFormat="1" applyFont="1" applyFill="1" applyBorder="1" applyAlignment="1" applyProtection="1">
      <alignment horizontal="center" vertical="center" wrapText="1"/>
    </xf>
    <xf numFmtId="3" fontId="22" fillId="0" borderId="2" xfId="0" applyNumberFormat="1" applyFont="1" applyBorder="1" applyAlignment="1">
      <alignment horizontal="center" vertical="center"/>
    </xf>
    <xf numFmtId="0" fontId="14" fillId="0" borderId="8" xfId="1" applyNumberFormat="1" applyFont="1" applyFill="1" applyBorder="1" applyAlignment="1" applyProtection="1">
      <alignment horizontal="center" vertical="center"/>
    </xf>
    <xf numFmtId="4" fontId="14" fillId="0" borderId="8" xfId="1" applyNumberFormat="1" applyFont="1" applyFill="1" applyBorder="1" applyAlignment="1" applyProtection="1">
      <alignment horizontal="center" vertical="center"/>
    </xf>
    <xf numFmtId="0" fontId="14" fillId="0" borderId="9" xfId="1" applyNumberFormat="1" applyFont="1" applyFill="1" applyBorder="1" applyAlignment="1" applyProtection="1">
      <alignment horizontal="center" vertical="center"/>
    </xf>
    <xf numFmtId="4" fontId="14" fillId="0" borderId="9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4" xfId="1" applyNumberFormat="1" applyFont="1" applyFill="1" applyBorder="1" applyAlignment="1" applyProtection="1">
      <alignment horizontal="center" vertical="center"/>
    </xf>
    <xf numFmtId="0" fontId="8" fillId="0" borderId="5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4" fontId="14" fillId="0" borderId="3" xfId="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1" fontId="19" fillId="0" borderId="12" xfId="0" applyNumberFormat="1" applyFont="1" applyFill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/>
    </xf>
    <xf numFmtId="0" fontId="8" fillId="0" borderId="9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0" fillId="0" borderId="31" xfId="0" applyFont="1" applyBorder="1"/>
    <xf numFmtId="0" fontId="0" fillId="0" borderId="32" xfId="0" applyFont="1" applyBorder="1"/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0" fillId="2" borderId="0" xfId="0" applyFill="1"/>
    <xf numFmtId="0" fontId="14" fillId="0" borderId="33" xfId="1" applyNumberFormat="1" applyFont="1" applyFill="1" applyBorder="1" applyAlignment="1" applyProtection="1">
      <alignment horizontal="center" vertical="center"/>
    </xf>
    <xf numFmtId="4" fontId="14" fillId="0" borderId="33" xfId="1" applyNumberFormat="1" applyFont="1" applyFill="1" applyBorder="1" applyAlignment="1" applyProtection="1">
      <alignment horizontal="center" vertical="center"/>
    </xf>
    <xf numFmtId="0" fontId="24" fillId="0" borderId="3" xfId="1" applyNumberFormat="1" applyFont="1" applyFill="1" applyBorder="1" applyAlignment="1" applyProtection="1">
      <alignment horizontal="left" vertical="center" wrapText="1"/>
    </xf>
    <xf numFmtId="3" fontId="25" fillId="0" borderId="3" xfId="0" applyNumberFormat="1" applyFont="1" applyBorder="1" applyAlignment="1">
      <alignment horizontal="center" vertical="center"/>
    </xf>
    <xf numFmtId="0" fontId="24" fillId="0" borderId="7" xfId="1" applyNumberFormat="1" applyFont="1" applyFill="1" applyBorder="1" applyAlignment="1" applyProtection="1">
      <alignment horizontal="left" vertical="center" wrapText="1"/>
    </xf>
    <xf numFmtId="3" fontId="25" fillId="0" borderId="7" xfId="0" applyNumberFormat="1" applyFont="1" applyBorder="1" applyAlignment="1">
      <alignment horizontal="center" vertical="center"/>
    </xf>
    <xf numFmtId="0" fontId="24" fillId="0" borderId="4" xfId="1" applyNumberFormat="1" applyFont="1" applyFill="1" applyBorder="1" applyAlignment="1" applyProtection="1">
      <alignment horizontal="left" vertical="center" wrapText="1"/>
    </xf>
    <xf numFmtId="3" fontId="25" fillId="0" borderId="4" xfId="0" applyNumberFormat="1" applyFont="1" applyBorder="1" applyAlignment="1">
      <alignment horizontal="center" vertical="center"/>
    </xf>
    <xf numFmtId="0" fontId="24" fillId="0" borderId="1" xfId="1" applyNumberFormat="1" applyFont="1" applyFill="1" applyBorder="1" applyAlignment="1" applyProtection="1">
      <alignment horizontal="left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0" fontId="10" fillId="0" borderId="5" xfId="1" applyNumberFormat="1" applyFont="1" applyFill="1" applyBorder="1" applyAlignment="1" applyProtection="1">
      <alignment horizontal="left" vertical="center" wrapText="1"/>
    </xf>
    <xf numFmtId="3" fontId="25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horizontal="left" vertical="center" wrapText="1"/>
    </xf>
    <xf numFmtId="4" fontId="11" fillId="0" borderId="4" xfId="1" applyNumberFormat="1" applyFont="1" applyFill="1" applyBorder="1" applyAlignment="1" applyProtection="1">
      <alignment horizontal="center" vertical="center"/>
    </xf>
    <xf numFmtId="0" fontId="24" fillId="0" borderId="2" xfId="1" applyNumberFormat="1" applyFont="1" applyFill="1" applyBorder="1" applyAlignment="1" applyProtection="1">
      <alignment horizontal="left" vertical="center" wrapText="1"/>
    </xf>
    <xf numFmtId="3" fontId="32" fillId="0" borderId="2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4" xfId="1" applyNumberFormat="1" applyFont="1" applyFill="1" applyBorder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vertical="center" wrapText="1"/>
    </xf>
    <xf numFmtId="3" fontId="25" fillId="0" borderId="4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3" fontId="32" fillId="0" borderId="2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center" vertical="center"/>
    </xf>
    <xf numFmtId="0" fontId="34" fillId="0" borderId="0" xfId="0" applyFont="1"/>
    <xf numFmtId="0" fontId="35" fillId="0" borderId="5" xfId="0" applyFont="1" applyBorder="1" applyAlignment="1" applyProtection="1">
      <alignment horizontal="center" vertical="center" wrapText="1"/>
      <protection locked="0"/>
    </xf>
    <xf numFmtId="4" fontId="37" fillId="0" borderId="0" xfId="0" applyNumberFormat="1" applyFont="1"/>
    <xf numFmtId="0" fontId="5" fillId="3" borderId="2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5" xfId="1" applyNumberFormat="1" applyFont="1" applyFill="1" applyBorder="1" applyAlignment="1" applyProtection="1">
      <alignment horizontal="center" vertic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0" fontId="5" fillId="3" borderId="22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 applyProtection="1">
      <alignment horizontal="center" vertical="center"/>
    </xf>
    <xf numFmtId="0" fontId="39" fillId="0" borderId="7" xfId="1" applyNumberFormat="1" applyFont="1" applyFill="1" applyBorder="1" applyAlignment="1" applyProtection="1">
      <alignment horizontal="left" vertical="center" wrapText="1"/>
    </xf>
    <xf numFmtId="0" fontId="8" fillId="0" borderId="7" xfId="1" applyNumberFormat="1" applyFont="1" applyFill="1" applyBorder="1" applyAlignment="1" applyProtection="1">
      <alignment horizontal="center" vertical="center"/>
    </xf>
    <xf numFmtId="0" fontId="14" fillId="0" borderId="7" xfId="1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0" fontId="40" fillId="0" borderId="0" xfId="0" applyFont="1"/>
    <xf numFmtId="3" fontId="22" fillId="0" borderId="33" xfId="0" applyNumberFormat="1" applyFont="1" applyBorder="1" applyAlignment="1">
      <alignment horizontal="center" vertical="center"/>
    </xf>
    <xf numFmtId="0" fontId="41" fillId="0" borderId="7" xfId="1" applyNumberFormat="1" applyFont="1" applyFill="1" applyBorder="1" applyAlignment="1" applyProtection="1">
      <alignment horizontal="left" vertical="center"/>
    </xf>
    <xf numFmtId="0" fontId="39" fillId="0" borderId="4" xfId="1" applyNumberFormat="1" applyFont="1" applyFill="1" applyBorder="1" applyAlignment="1" applyProtection="1">
      <alignment horizontal="left" vertical="center" wrapText="1"/>
    </xf>
    <xf numFmtId="3" fontId="12" fillId="0" borderId="4" xfId="0" applyNumberFormat="1" applyFont="1" applyBorder="1" applyAlignment="1">
      <alignment horizontal="center" vertical="center"/>
    </xf>
    <xf numFmtId="0" fontId="16" fillId="0" borderId="4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horizontal="left" vertical="center" wrapText="1"/>
    </xf>
    <xf numFmtId="3" fontId="25" fillId="0" borderId="33" xfId="0" applyNumberFormat="1" applyFont="1" applyBorder="1" applyAlignment="1">
      <alignment horizontal="center" vertical="center"/>
    </xf>
    <xf numFmtId="3" fontId="32" fillId="0" borderId="5" xfId="0" applyNumberFormat="1" applyFont="1" applyBorder="1" applyAlignment="1">
      <alignment horizontal="center" vertical="center"/>
    </xf>
    <xf numFmtId="3" fontId="25" fillId="0" borderId="39" xfId="0" applyNumberFormat="1" applyFont="1" applyBorder="1" applyAlignment="1">
      <alignment horizontal="center" vertical="center"/>
    </xf>
    <xf numFmtId="0" fontId="10" fillId="0" borderId="8" xfId="1" applyNumberFormat="1" applyFont="1" applyFill="1" applyBorder="1" applyAlignment="1" applyProtection="1">
      <alignment horizontal="left" vertical="center" wrapText="1"/>
    </xf>
    <xf numFmtId="3" fontId="25" fillId="0" borderId="8" xfId="0" applyNumberFormat="1" applyFont="1" applyBorder="1" applyAlignment="1">
      <alignment horizontal="center" vertical="center"/>
    </xf>
    <xf numFmtId="0" fontId="39" fillId="0" borderId="9" xfId="1" applyNumberFormat="1" applyFont="1" applyFill="1" applyBorder="1" applyAlignment="1" applyProtection="1">
      <alignment horizontal="left" vertical="center" wrapText="1"/>
    </xf>
    <xf numFmtId="0" fontId="39" fillId="0" borderId="5" xfId="1" applyNumberFormat="1" applyFont="1" applyFill="1" applyBorder="1" applyAlignment="1" applyProtection="1">
      <alignment horizontal="left" vertical="center" wrapText="1"/>
    </xf>
    <xf numFmtId="4" fontId="14" fillId="0" borderId="7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4" fillId="0" borderId="10" xfId="1" applyNumberFormat="1" applyFont="1" applyFill="1" applyBorder="1" applyAlignment="1" applyProtection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45" fillId="0" borderId="0" xfId="0" applyFont="1"/>
    <xf numFmtId="4" fontId="46" fillId="0" borderId="0" xfId="0" applyNumberFormat="1" applyFont="1" applyAlignment="1">
      <alignment horizontal="center"/>
    </xf>
    <xf numFmtId="0" fontId="44" fillId="0" borderId="0" xfId="0" applyFont="1"/>
    <xf numFmtId="49" fontId="10" fillId="0" borderId="13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9" fontId="28" fillId="0" borderId="16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wrapText="1"/>
    </xf>
    <xf numFmtId="0" fontId="23" fillId="0" borderId="7" xfId="0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50" fillId="0" borderId="9" xfId="0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0" fontId="41" fillId="3" borderId="9" xfId="0" applyFont="1" applyFill="1" applyBorder="1" applyAlignment="1">
      <alignment horizontal="center" vertical="center" wrapText="1"/>
    </xf>
    <xf numFmtId="0" fontId="41" fillId="3" borderId="11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53" fillId="0" borderId="3" xfId="1" applyNumberFormat="1" applyFont="1" applyFill="1" applyBorder="1" applyAlignment="1" applyProtection="1">
      <alignment horizontal="center" vertical="center" wrapText="1"/>
    </xf>
    <xf numFmtId="0" fontId="53" fillId="0" borderId="1" xfId="1" applyNumberFormat="1" applyFont="1" applyFill="1" applyBorder="1" applyAlignment="1" applyProtection="1">
      <alignment horizontal="center" vertical="center" wrapText="1"/>
    </xf>
    <xf numFmtId="0" fontId="35" fillId="0" borderId="1" xfId="1" applyNumberFormat="1" applyFont="1" applyFill="1" applyBorder="1" applyAlignment="1" applyProtection="1">
      <alignment horizontal="center" vertical="center" wrapText="1"/>
    </xf>
    <xf numFmtId="0" fontId="35" fillId="0" borderId="3" xfId="1" applyNumberFormat="1" applyFont="1" applyFill="1" applyBorder="1" applyAlignment="1" applyProtection="1">
      <alignment horizontal="center" vertical="center" wrapText="1"/>
    </xf>
    <xf numFmtId="0" fontId="35" fillId="0" borderId="7" xfId="1" applyNumberFormat="1" applyFont="1" applyFill="1" applyBorder="1" applyAlignment="1" applyProtection="1">
      <alignment horizontal="center" vertical="center" wrapText="1"/>
    </xf>
    <xf numFmtId="0" fontId="52" fillId="0" borderId="4" xfId="1" applyNumberFormat="1" applyFont="1" applyFill="1" applyBorder="1" applyAlignment="1" applyProtection="1">
      <alignment horizontal="center" vertical="center" wrapText="1"/>
    </xf>
    <xf numFmtId="0" fontId="52" fillId="2" borderId="2" xfId="1" applyNumberFormat="1" applyFont="1" applyFill="1" applyBorder="1" applyAlignment="1" applyProtection="1">
      <alignment horizontal="center" vertical="center" wrapText="1"/>
    </xf>
    <xf numFmtId="0" fontId="35" fillId="0" borderId="8" xfId="1" applyNumberFormat="1" applyFont="1" applyFill="1" applyBorder="1" applyAlignment="1" applyProtection="1">
      <alignment horizontal="center" vertical="center" wrapText="1"/>
    </xf>
    <xf numFmtId="0" fontId="35" fillId="0" borderId="4" xfId="1" applyNumberFormat="1" applyFont="1" applyFill="1" applyBorder="1" applyAlignment="1" applyProtection="1">
      <alignment horizontal="center" vertical="center" wrapText="1"/>
    </xf>
    <xf numFmtId="0" fontId="35" fillId="0" borderId="2" xfId="1" applyNumberFormat="1" applyFont="1" applyFill="1" applyBorder="1" applyAlignment="1" applyProtection="1">
      <alignment horizontal="center" vertical="center" wrapText="1"/>
    </xf>
    <xf numFmtId="0" fontId="35" fillId="0" borderId="5" xfId="1" applyNumberFormat="1" applyFont="1" applyFill="1" applyBorder="1" applyAlignment="1" applyProtection="1">
      <alignment horizontal="center" vertical="center" wrapText="1"/>
    </xf>
    <xf numFmtId="0" fontId="35" fillId="0" borderId="33" xfId="1" applyNumberFormat="1" applyFont="1" applyFill="1" applyBorder="1" applyAlignment="1" applyProtection="1">
      <alignment horizontal="center" vertical="center" wrapText="1"/>
    </xf>
    <xf numFmtId="0" fontId="52" fillId="0" borderId="1" xfId="1" applyNumberFormat="1" applyFont="1" applyFill="1" applyBorder="1" applyAlignment="1" applyProtection="1">
      <alignment horizontal="left" vertical="center" wrapText="1"/>
    </xf>
    <xf numFmtId="0" fontId="52" fillId="0" borderId="2" xfId="1" applyNumberFormat="1" applyFont="1" applyFill="1" applyBorder="1" applyAlignment="1" applyProtection="1">
      <alignment horizontal="left" vertical="center" wrapText="1"/>
    </xf>
    <xf numFmtId="0" fontId="54" fillId="0" borderId="1" xfId="1" applyNumberFormat="1" applyFont="1" applyFill="1" applyBorder="1" applyAlignment="1" applyProtection="1">
      <alignment horizontal="center" vertical="center" wrapText="1"/>
    </xf>
    <xf numFmtId="0" fontId="52" fillId="0" borderId="1" xfId="1" applyNumberFormat="1" applyFont="1" applyFill="1" applyBorder="1" applyAlignment="1" applyProtection="1">
      <alignment horizontal="center" vertical="center" wrapText="1"/>
    </xf>
    <xf numFmtId="0" fontId="52" fillId="0" borderId="2" xfId="1" applyNumberFormat="1" applyFont="1" applyFill="1" applyBorder="1" applyAlignment="1" applyProtection="1">
      <alignment horizontal="center" vertical="center" wrapText="1"/>
    </xf>
    <xf numFmtId="0" fontId="53" fillId="0" borderId="2" xfId="1" applyNumberFormat="1" applyFont="1" applyFill="1" applyBorder="1" applyAlignment="1" applyProtection="1">
      <alignment horizontal="center" vertical="center" wrapText="1"/>
    </xf>
    <xf numFmtId="0" fontId="52" fillId="0" borderId="5" xfId="1" applyNumberFormat="1" applyFont="1" applyFill="1" applyBorder="1" applyAlignment="1" applyProtection="1">
      <alignment horizontal="center" vertical="center" wrapText="1"/>
    </xf>
    <xf numFmtId="0" fontId="55" fillId="0" borderId="0" xfId="0" applyFont="1" applyBorder="1"/>
    <xf numFmtId="0" fontId="56" fillId="0" borderId="5" xfId="0" applyFont="1" applyBorder="1"/>
    <xf numFmtId="0" fontId="55" fillId="0" borderId="4" xfId="0" applyFont="1" applyBorder="1"/>
    <xf numFmtId="0" fontId="52" fillId="0" borderId="7" xfId="1" applyNumberFormat="1" applyFont="1" applyFill="1" applyBorder="1" applyAlignment="1" applyProtection="1">
      <alignment horizontal="center" vertical="center" wrapText="1"/>
    </xf>
    <xf numFmtId="0" fontId="55" fillId="0" borderId="10" xfId="0" applyFont="1" applyFill="1" applyBorder="1" applyAlignment="1" applyProtection="1">
      <alignment horizontal="center" vertical="center" wrapText="1"/>
      <protection locked="0"/>
    </xf>
    <xf numFmtId="0" fontId="57" fillId="0" borderId="0" xfId="0" applyFont="1"/>
    <xf numFmtId="0" fontId="35" fillId="2" borderId="2" xfId="1" applyNumberFormat="1" applyFont="1" applyFill="1" applyBorder="1" applyAlignment="1" applyProtection="1">
      <alignment horizontal="center" vertical="center" wrapText="1"/>
    </xf>
    <xf numFmtId="1" fontId="59" fillId="0" borderId="8" xfId="0" applyNumberFormat="1" applyFont="1" applyBorder="1" applyAlignment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Alignment="1">
      <alignment horizontal="center"/>
    </xf>
    <xf numFmtId="0" fontId="35" fillId="0" borderId="0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3" fontId="25" fillId="3" borderId="33" xfId="0" applyNumberFormat="1" applyFont="1" applyFill="1" applyBorder="1" applyAlignment="1">
      <alignment horizontal="center" vertical="center"/>
    </xf>
    <xf numFmtId="0" fontId="48" fillId="4" borderId="28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47" fillId="4" borderId="11" xfId="0" applyFont="1" applyFill="1" applyBorder="1" applyAlignment="1">
      <alignment horizontal="center" vertical="center" wrapText="1"/>
    </xf>
    <xf numFmtId="4" fontId="19" fillId="4" borderId="11" xfId="0" applyNumberFormat="1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43" fillId="4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3" fontId="19" fillId="4" borderId="11" xfId="0" applyNumberFormat="1" applyFont="1" applyFill="1" applyBorder="1" applyAlignment="1">
      <alignment horizontal="center" vertical="center" wrapText="1"/>
    </xf>
    <xf numFmtId="49" fontId="20" fillId="4" borderId="37" xfId="0" applyNumberFormat="1" applyFont="1" applyFill="1" applyBorder="1" applyAlignment="1">
      <alignment horizontal="center" vertical="center" wrapText="1"/>
    </xf>
    <xf numFmtId="0" fontId="55" fillId="0" borderId="2" xfId="0" applyFont="1" applyBorder="1"/>
    <xf numFmtId="0" fontId="35" fillId="0" borderId="5" xfId="0" applyFont="1" applyBorder="1" applyAlignment="1">
      <alignment horizontal="center"/>
    </xf>
    <xf numFmtId="3" fontId="85" fillId="4" borderId="11" xfId="0" applyNumberFormat="1" applyFont="1" applyFill="1" applyBorder="1" applyAlignment="1">
      <alignment horizontal="center" vertical="center" wrapText="1"/>
    </xf>
    <xf numFmtId="3" fontId="82" fillId="0" borderId="3" xfId="0" applyNumberFormat="1" applyFont="1" applyBorder="1" applyAlignment="1">
      <alignment horizontal="center" vertical="center"/>
    </xf>
    <xf numFmtId="3" fontId="82" fillId="0" borderId="1" xfId="0" applyNumberFormat="1" applyFont="1" applyBorder="1" applyAlignment="1">
      <alignment horizontal="center" vertical="center"/>
    </xf>
    <xf numFmtId="3" fontId="82" fillId="0" borderId="7" xfId="0" applyNumberFormat="1" applyFont="1" applyBorder="1" applyAlignment="1">
      <alignment horizontal="center" vertical="center"/>
    </xf>
    <xf numFmtId="3" fontId="32" fillId="0" borderId="33" xfId="0" applyNumberFormat="1" applyFont="1" applyBorder="1" applyAlignment="1">
      <alignment horizontal="center" vertical="center"/>
    </xf>
    <xf numFmtId="3" fontId="32" fillId="0" borderId="4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3" fontId="32" fillId="0" borderId="39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85" fillId="0" borderId="4" xfId="0" applyNumberFormat="1" applyFont="1" applyBorder="1" applyAlignment="1">
      <alignment horizontal="center" vertical="center"/>
    </xf>
    <xf numFmtId="3" fontId="32" fillId="0" borderId="7" xfId="0" applyNumberFormat="1" applyFont="1" applyBorder="1" applyAlignment="1">
      <alignment horizontal="center" vertical="center"/>
    </xf>
    <xf numFmtId="4" fontId="9" fillId="0" borderId="4" xfId="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1" fillId="5" borderId="24" xfId="0" applyFont="1" applyFill="1" applyBorder="1" applyAlignment="1">
      <alignment horizontal="center" vertical="center"/>
    </xf>
    <xf numFmtId="0" fontId="62" fillId="5" borderId="4" xfId="1" applyNumberFormat="1" applyFont="1" applyFill="1" applyBorder="1" applyAlignment="1" applyProtection="1">
      <alignment horizontal="center" vertical="center"/>
    </xf>
    <xf numFmtId="0" fontId="63" fillId="5" borderId="5" xfId="1" applyNumberFormat="1" applyFont="1" applyFill="1" applyBorder="1" applyAlignment="1" applyProtection="1">
      <alignment horizontal="center" vertical="center"/>
    </xf>
    <xf numFmtId="4" fontId="64" fillId="5" borderId="5" xfId="1" applyNumberFormat="1" applyFont="1" applyFill="1" applyBorder="1" applyAlignment="1" applyProtection="1">
      <alignment horizontal="center" vertical="center"/>
    </xf>
    <xf numFmtId="0" fontId="64" fillId="5" borderId="5" xfId="1" applyNumberFormat="1" applyFont="1" applyFill="1" applyBorder="1" applyAlignment="1" applyProtection="1">
      <alignment horizontal="center" vertical="center" wrapText="1"/>
    </xf>
    <xf numFmtId="0" fontId="65" fillId="5" borderId="5" xfId="1" applyNumberFormat="1" applyFont="1" applyFill="1" applyBorder="1" applyAlignment="1" applyProtection="1">
      <alignment horizontal="center" vertical="center" wrapText="1"/>
    </xf>
    <xf numFmtId="0" fontId="66" fillId="5" borderId="5" xfId="1" applyNumberFormat="1" applyFont="1" applyFill="1" applyBorder="1" applyAlignment="1" applyProtection="1">
      <alignment horizontal="center" vertical="center" wrapText="1"/>
    </xf>
    <xf numFmtId="3" fontId="67" fillId="5" borderId="5" xfId="1" applyNumberFormat="1" applyFont="1" applyFill="1" applyBorder="1" applyAlignment="1" applyProtection="1">
      <alignment horizontal="center" vertical="center"/>
    </xf>
    <xf numFmtId="0" fontId="68" fillId="5" borderId="4" xfId="0" applyFont="1" applyFill="1" applyBorder="1" applyAlignment="1">
      <alignment horizontal="center" vertical="center" wrapText="1"/>
    </xf>
    <xf numFmtId="49" fontId="68" fillId="5" borderId="19" xfId="0" applyNumberFormat="1" applyFont="1" applyFill="1" applyBorder="1" applyAlignment="1">
      <alignment horizontal="center" vertical="center" wrapText="1"/>
    </xf>
    <xf numFmtId="0" fontId="61" fillId="5" borderId="29" xfId="0" applyFont="1" applyFill="1" applyBorder="1" applyAlignment="1">
      <alignment horizontal="center" vertical="center"/>
    </xf>
    <xf numFmtId="0" fontId="69" fillId="5" borderId="1" xfId="1" applyNumberFormat="1" applyFont="1" applyFill="1" applyBorder="1" applyAlignment="1" applyProtection="1">
      <alignment horizontal="center" vertical="center"/>
    </xf>
    <xf numFmtId="0" fontId="64" fillId="5" borderId="6" xfId="1" applyNumberFormat="1" applyFont="1" applyFill="1" applyBorder="1" applyAlignment="1" applyProtection="1">
      <alignment horizontal="center" vertical="center"/>
    </xf>
    <xf numFmtId="4" fontId="64" fillId="5" borderId="6" xfId="1" applyNumberFormat="1" applyFont="1" applyFill="1" applyBorder="1" applyAlignment="1" applyProtection="1">
      <alignment horizontal="center" vertical="center"/>
    </xf>
    <xf numFmtId="0" fontId="67" fillId="5" borderId="6" xfId="1" applyNumberFormat="1" applyFont="1" applyFill="1" applyBorder="1" applyAlignment="1" applyProtection="1">
      <alignment horizontal="center" vertical="center" wrapText="1"/>
    </xf>
    <xf numFmtId="0" fontId="70" fillId="5" borderId="6" xfId="1" applyNumberFormat="1" applyFont="1" applyFill="1" applyBorder="1" applyAlignment="1" applyProtection="1">
      <alignment horizontal="center" vertical="center" wrapText="1"/>
    </xf>
    <xf numFmtId="3" fontId="67" fillId="5" borderId="6" xfId="0" applyNumberFormat="1" applyFont="1" applyFill="1" applyBorder="1" applyAlignment="1">
      <alignment horizontal="center" vertical="center"/>
    </xf>
    <xf numFmtId="0" fontId="65" fillId="5" borderId="6" xfId="0" applyFont="1" applyFill="1" applyBorder="1" applyAlignment="1">
      <alignment horizontal="center" vertical="center" wrapText="1"/>
    </xf>
    <xf numFmtId="49" fontId="70" fillId="5" borderId="38" xfId="0" applyNumberFormat="1" applyFont="1" applyFill="1" applyBorder="1" applyAlignment="1">
      <alignment horizontal="center" vertical="center" wrapText="1"/>
    </xf>
    <xf numFmtId="0" fontId="61" fillId="5" borderId="12" xfId="0" applyFont="1" applyFill="1" applyBorder="1" applyAlignment="1">
      <alignment horizontal="center" vertical="center"/>
    </xf>
    <xf numFmtId="0" fontId="61" fillId="5" borderId="1" xfId="1" applyNumberFormat="1" applyFont="1" applyFill="1" applyBorder="1" applyAlignment="1" applyProtection="1">
      <alignment horizontal="center" vertical="center"/>
    </xf>
    <xf numFmtId="0" fontId="63" fillId="5" borderId="8" xfId="1" applyNumberFormat="1" applyFont="1" applyFill="1" applyBorder="1" applyAlignment="1" applyProtection="1">
      <alignment horizontal="center" vertical="center"/>
    </xf>
    <xf numFmtId="4" fontId="64" fillId="5" borderId="8" xfId="1" applyNumberFormat="1" applyFont="1" applyFill="1" applyBorder="1" applyAlignment="1" applyProtection="1">
      <alignment horizontal="center" vertical="center"/>
    </xf>
    <xf numFmtId="0" fontId="64" fillId="5" borderId="8" xfId="1" applyNumberFormat="1" applyFont="1" applyFill="1" applyBorder="1" applyAlignment="1" applyProtection="1">
      <alignment horizontal="center" vertical="center" wrapText="1"/>
    </xf>
    <xf numFmtId="0" fontId="70" fillId="5" borderId="8" xfId="1" applyNumberFormat="1" applyFont="1" applyFill="1" applyBorder="1" applyAlignment="1" applyProtection="1">
      <alignment horizontal="center" vertical="center" wrapText="1"/>
    </xf>
    <xf numFmtId="4" fontId="71" fillId="5" borderId="8" xfId="1" applyNumberFormat="1" applyFont="1" applyFill="1" applyBorder="1" applyAlignment="1" applyProtection="1">
      <alignment horizontal="center" vertical="center"/>
    </xf>
    <xf numFmtId="0" fontId="72" fillId="5" borderId="8" xfId="0" applyFont="1" applyFill="1" applyBorder="1" applyAlignment="1">
      <alignment horizontal="center" vertical="center" wrapText="1"/>
    </xf>
    <xf numFmtId="49" fontId="72" fillId="5" borderId="13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7" fillId="5" borderId="8" xfId="1" applyNumberFormat="1" applyFont="1" applyFill="1" applyBorder="1" applyAlignment="1" applyProtection="1">
      <alignment horizontal="center" vertical="center"/>
    </xf>
    <xf numFmtId="0" fontId="64" fillId="5" borderId="8" xfId="1" applyNumberFormat="1" applyFont="1" applyFill="1" applyBorder="1" applyAlignment="1" applyProtection="1">
      <alignment horizontal="center" vertical="center"/>
    </xf>
    <xf numFmtId="0" fontId="76" fillId="5" borderId="8" xfId="1" applyNumberFormat="1" applyFont="1" applyFill="1" applyBorder="1" applyAlignment="1" applyProtection="1">
      <alignment horizontal="center" vertical="center" wrapText="1"/>
    </xf>
    <xf numFmtId="3" fontId="67" fillId="5" borderId="8" xfId="1" applyNumberFormat="1" applyFont="1" applyFill="1" applyBorder="1" applyAlignment="1" applyProtection="1">
      <alignment horizontal="center" vertical="center"/>
    </xf>
    <xf numFmtId="0" fontId="77" fillId="5" borderId="8" xfId="0" applyFont="1" applyFill="1" applyBorder="1" applyAlignment="1">
      <alignment horizontal="center" vertical="center" wrapText="1"/>
    </xf>
    <xf numFmtId="49" fontId="77" fillId="5" borderId="13" xfId="0" applyNumberFormat="1" applyFont="1" applyFill="1" applyBorder="1" applyAlignment="1">
      <alignment horizontal="center" vertical="center" wrapText="1"/>
    </xf>
    <xf numFmtId="0" fontId="69" fillId="5" borderId="39" xfId="1" applyNumberFormat="1" applyFont="1" applyFill="1" applyBorder="1" applyAlignment="1" applyProtection="1">
      <alignment horizontal="center" vertical="center"/>
    </xf>
    <xf numFmtId="4" fontId="78" fillId="5" borderId="8" xfId="1" applyNumberFormat="1" applyFont="1" applyFill="1" applyBorder="1" applyAlignment="1" applyProtection="1">
      <alignment horizontal="center" vertical="center"/>
    </xf>
    <xf numFmtId="0" fontId="67" fillId="5" borderId="8" xfId="1" applyNumberFormat="1" applyFont="1" applyFill="1" applyBorder="1" applyAlignment="1" applyProtection="1">
      <alignment horizontal="center" vertical="center" wrapText="1"/>
    </xf>
    <xf numFmtId="3" fontId="67" fillId="5" borderId="8" xfId="0" applyNumberFormat="1" applyFont="1" applyFill="1" applyBorder="1" applyAlignment="1">
      <alignment horizontal="center" vertical="center"/>
    </xf>
    <xf numFmtId="0" fontId="68" fillId="5" borderId="8" xfId="0" applyFont="1" applyFill="1" applyBorder="1" applyAlignment="1">
      <alignment horizontal="center" vertical="center" wrapText="1"/>
    </xf>
    <xf numFmtId="49" fontId="68" fillId="5" borderId="13" xfId="0" applyNumberFormat="1" applyFont="1" applyFill="1" applyBorder="1" applyAlignment="1">
      <alignment horizontal="center" vertical="center" wrapText="1"/>
    </xf>
    <xf numFmtId="0" fontId="61" fillId="5" borderId="47" xfId="0" applyFont="1" applyFill="1" applyBorder="1" applyAlignment="1">
      <alignment horizontal="center" vertical="center"/>
    </xf>
    <xf numFmtId="0" fontId="69" fillId="5" borderId="36" xfId="1" applyNumberFormat="1" applyFont="1" applyFill="1" applyBorder="1" applyAlignment="1" applyProtection="1">
      <alignment horizontal="center" vertical="center"/>
    </xf>
    <xf numFmtId="0" fontId="64" fillId="5" borderId="35" xfId="1" applyNumberFormat="1" applyFont="1" applyFill="1" applyBorder="1" applyAlignment="1" applyProtection="1">
      <alignment horizontal="center" vertical="center"/>
    </xf>
    <xf numFmtId="4" fontId="78" fillId="5" borderId="35" xfId="1" applyNumberFormat="1" applyFont="1" applyFill="1" applyBorder="1" applyAlignment="1" applyProtection="1">
      <alignment horizontal="center" vertical="center"/>
    </xf>
    <xf numFmtId="0" fontId="67" fillId="5" borderId="35" xfId="1" applyNumberFormat="1" applyFont="1" applyFill="1" applyBorder="1" applyAlignment="1" applyProtection="1">
      <alignment horizontal="center" vertical="center" wrapText="1"/>
    </xf>
    <xf numFmtId="0" fontId="76" fillId="5" borderId="35" xfId="1" applyNumberFormat="1" applyFont="1" applyFill="1" applyBorder="1" applyAlignment="1" applyProtection="1">
      <alignment horizontal="center" vertical="center" wrapText="1"/>
    </xf>
    <xf numFmtId="0" fontId="70" fillId="5" borderId="35" xfId="1" applyNumberFormat="1" applyFont="1" applyFill="1" applyBorder="1" applyAlignment="1" applyProtection="1">
      <alignment horizontal="center" vertical="center" wrapText="1"/>
    </xf>
    <xf numFmtId="3" fontId="67" fillId="5" borderId="35" xfId="0" applyNumberFormat="1" applyFont="1" applyFill="1" applyBorder="1" applyAlignment="1">
      <alignment horizontal="center" vertical="center"/>
    </xf>
    <xf numFmtId="0" fontId="79" fillId="5" borderId="35" xfId="0" applyFont="1" applyFill="1" applyBorder="1" applyAlignment="1">
      <alignment horizontal="center" vertical="center" wrapText="1"/>
    </xf>
    <xf numFmtId="49" fontId="79" fillId="5" borderId="48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7" fillId="5" borderId="1" xfId="1" applyNumberFormat="1" applyFont="1" applyFill="1" applyBorder="1" applyAlignment="1" applyProtection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63" fillId="5" borderId="9" xfId="1" applyNumberFormat="1" applyFont="1" applyFill="1" applyBorder="1" applyAlignment="1" applyProtection="1">
      <alignment horizontal="center" vertical="center"/>
    </xf>
    <xf numFmtId="4" fontId="64" fillId="5" borderId="9" xfId="1" applyNumberFormat="1" applyFont="1" applyFill="1" applyBorder="1" applyAlignment="1" applyProtection="1">
      <alignment horizontal="center" vertical="center"/>
    </xf>
    <xf numFmtId="0" fontId="64" fillId="5" borderId="9" xfId="1" applyNumberFormat="1" applyFont="1" applyFill="1" applyBorder="1" applyAlignment="1" applyProtection="1">
      <alignment horizontal="center" vertical="center" wrapText="1"/>
    </xf>
    <xf numFmtId="0" fontId="76" fillId="5" borderId="9" xfId="1" applyNumberFormat="1" applyFont="1" applyFill="1" applyBorder="1" applyAlignment="1" applyProtection="1">
      <alignment horizontal="center" vertical="center" wrapText="1"/>
    </xf>
    <xf numFmtId="0" fontId="70" fillId="5" borderId="9" xfId="1" applyNumberFormat="1" applyFont="1" applyFill="1" applyBorder="1" applyAlignment="1" applyProtection="1">
      <alignment horizontal="center" vertical="center" wrapText="1"/>
    </xf>
    <xf numFmtId="3" fontId="67" fillId="5" borderId="9" xfId="1" applyNumberFormat="1" applyFont="1" applyFill="1" applyBorder="1" applyAlignment="1" applyProtection="1">
      <alignment horizontal="center" vertical="center"/>
    </xf>
    <xf numFmtId="0" fontId="77" fillId="5" borderId="9" xfId="0" applyFont="1" applyFill="1" applyBorder="1" applyAlignment="1">
      <alignment horizontal="center" vertical="center" wrapText="1"/>
    </xf>
    <xf numFmtId="49" fontId="77" fillId="5" borderId="40" xfId="0" applyNumberFormat="1" applyFont="1" applyFill="1" applyBorder="1" applyAlignment="1">
      <alignment horizontal="center" vertical="center" wrapText="1"/>
    </xf>
    <xf numFmtId="0" fontId="81" fillId="5" borderId="9" xfId="0" applyFont="1" applyFill="1" applyBorder="1" applyAlignment="1">
      <alignment horizontal="center" vertical="center" wrapText="1"/>
    </xf>
    <xf numFmtId="49" fontId="69" fillId="5" borderId="40" xfId="0" applyNumberFormat="1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 wrapText="1"/>
    </xf>
    <xf numFmtId="49" fontId="69" fillId="5" borderId="13" xfId="0" applyNumberFormat="1" applyFont="1" applyFill="1" applyBorder="1" applyAlignment="1">
      <alignment horizontal="center" vertical="center" wrapText="1"/>
    </xf>
    <xf numFmtId="0" fontId="68" fillId="5" borderId="6" xfId="0" applyFont="1" applyFill="1" applyBorder="1" applyAlignment="1">
      <alignment horizontal="center" vertical="center" wrapText="1"/>
    </xf>
    <xf numFmtId="0" fontId="68" fillId="5" borderId="5" xfId="0" applyFont="1" applyFill="1" applyBorder="1" applyAlignment="1">
      <alignment horizontal="center" vertical="center" wrapText="1"/>
    </xf>
    <xf numFmtId="49" fontId="79" fillId="5" borderId="13" xfId="0" applyNumberFormat="1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0" fontId="64" fillId="5" borderId="8" xfId="0" applyFont="1" applyFill="1" applyBorder="1" applyAlignment="1">
      <alignment horizontal="center"/>
    </xf>
    <xf numFmtId="0" fontId="70" fillId="5" borderId="8" xfId="0" applyFont="1" applyFill="1" applyBorder="1"/>
    <xf numFmtId="0" fontId="70" fillId="5" borderId="8" xfId="0" applyFont="1" applyFill="1" applyBorder="1" applyAlignment="1">
      <alignment horizontal="center"/>
    </xf>
    <xf numFmtId="3" fontId="67" fillId="5" borderId="8" xfId="0" applyNumberFormat="1" applyFont="1" applyFill="1" applyBorder="1" applyAlignment="1">
      <alignment horizontal="center"/>
    </xf>
    <xf numFmtId="0" fontId="64" fillId="5" borderId="41" xfId="1" applyNumberFormat="1" applyFont="1" applyFill="1" applyBorder="1" applyAlignment="1" applyProtection="1">
      <alignment horizontal="center" vertical="center" wrapText="1"/>
    </xf>
    <xf numFmtId="0" fontId="76" fillId="5" borderId="42" xfId="1" applyNumberFormat="1" applyFont="1" applyFill="1" applyBorder="1" applyAlignment="1" applyProtection="1">
      <alignment horizontal="center" vertical="center" wrapText="1"/>
    </xf>
    <xf numFmtId="0" fontId="70" fillId="5" borderId="44" xfId="1" applyNumberFormat="1" applyFont="1" applyFill="1" applyBorder="1" applyAlignment="1" applyProtection="1">
      <alignment horizontal="center" vertical="center" wrapText="1"/>
    </xf>
    <xf numFmtId="3" fontId="67" fillId="5" borderId="43" xfId="1" applyNumberFormat="1" applyFont="1" applyFill="1" applyBorder="1" applyAlignment="1" applyProtection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86" fillId="5" borderId="11" xfId="1" applyNumberFormat="1" applyFont="1" applyFill="1" applyBorder="1" applyAlignment="1" applyProtection="1">
      <alignment horizontal="center" vertical="center"/>
    </xf>
    <xf numFmtId="4" fontId="14" fillId="5" borderId="11" xfId="1" applyNumberFormat="1" applyFont="1" applyFill="1" applyBorder="1" applyAlignment="1" applyProtection="1">
      <alignment horizontal="center" vertical="center"/>
    </xf>
    <xf numFmtId="0" fontId="87" fillId="5" borderId="11" xfId="1" applyNumberFormat="1" applyFont="1" applyFill="1" applyBorder="1" applyAlignment="1" applyProtection="1">
      <alignment horizontal="center" vertical="center" wrapText="1"/>
    </xf>
    <xf numFmtId="0" fontId="35" fillId="5" borderId="11" xfId="0" applyFont="1" applyFill="1" applyBorder="1" applyAlignment="1">
      <alignment horizontal="center"/>
    </xf>
    <xf numFmtId="3" fontId="27" fillId="5" borderId="11" xfId="0" applyNumberFormat="1" applyFont="1" applyFill="1" applyBorder="1" applyAlignment="1">
      <alignment horizontal="center" vertical="center"/>
    </xf>
    <xf numFmtId="3" fontId="88" fillId="5" borderId="11" xfId="0" applyNumberFormat="1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 wrapText="1"/>
    </xf>
    <xf numFmtId="49" fontId="8" fillId="5" borderId="37" xfId="0" applyNumberFormat="1" applyFont="1" applyFill="1" applyBorder="1" applyAlignment="1">
      <alignment horizontal="center" vertical="center" wrapText="1"/>
    </xf>
    <xf numFmtId="0" fontId="80" fillId="5" borderId="8" xfId="0" applyFont="1" applyFill="1" applyBorder="1" applyAlignment="1">
      <alignment horizontal="center" vertical="center"/>
    </xf>
    <xf numFmtId="0" fontId="70" fillId="5" borderId="44" xfId="0" applyFont="1" applyFill="1" applyBorder="1"/>
    <xf numFmtId="0" fontId="15" fillId="5" borderId="8" xfId="0" applyFont="1" applyFill="1" applyBorder="1" applyAlignment="1">
      <alignment horizontal="center" vertical="center"/>
    </xf>
    <xf numFmtId="0" fontId="69" fillId="5" borderId="6" xfId="0" applyFont="1" applyFill="1" applyBorder="1" applyAlignment="1">
      <alignment horizontal="center" vertical="center" wrapText="1"/>
    </xf>
    <xf numFmtId="49" fontId="69" fillId="5" borderId="38" xfId="0" applyNumberFormat="1" applyFont="1" applyFill="1" applyBorder="1" applyAlignment="1">
      <alignment horizontal="center" vertical="center" wrapText="1"/>
    </xf>
    <xf numFmtId="0" fontId="63" fillId="5" borderId="8" xfId="0" applyFont="1" applyFill="1" applyBorder="1" applyAlignment="1">
      <alignment horizontal="center" vertical="center"/>
    </xf>
    <xf numFmtId="4" fontId="67" fillId="5" borderId="8" xfId="0" applyNumberFormat="1" applyFont="1" applyFill="1" applyBorder="1" applyAlignment="1">
      <alignment horizontal="center" vertical="center"/>
    </xf>
    <xf numFmtId="4" fontId="71" fillId="5" borderId="8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8" fillId="6" borderId="1" xfId="1" applyNumberFormat="1" applyFont="1" applyFill="1" applyBorder="1" applyAlignment="1" applyProtection="1">
      <alignment horizontal="center" vertical="center"/>
    </xf>
    <xf numFmtId="0" fontId="14" fillId="6" borderId="8" xfId="1" applyNumberFormat="1" applyFont="1" applyFill="1" applyBorder="1" applyAlignment="1" applyProtection="1">
      <alignment horizontal="center" vertical="center"/>
    </xf>
    <xf numFmtId="4" fontId="14" fillId="6" borderId="8" xfId="1" applyNumberFormat="1" applyFont="1" applyFill="1" applyBorder="1" applyAlignment="1" applyProtection="1">
      <alignment horizontal="center" vertical="center"/>
    </xf>
    <xf numFmtId="0" fontId="73" fillId="6" borderId="8" xfId="1" applyNumberFormat="1" applyFont="1" applyFill="1" applyBorder="1" applyAlignment="1" applyProtection="1">
      <alignment horizontal="center" vertical="center" wrapText="1"/>
    </xf>
    <xf numFmtId="0" fontId="35" fillId="6" borderId="8" xfId="1" applyNumberFormat="1" applyFont="1" applyFill="1" applyBorder="1" applyAlignment="1" applyProtection="1">
      <alignment horizontal="center" vertical="center" wrapText="1"/>
    </xf>
    <xf numFmtId="3" fontId="26" fillId="6" borderId="8" xfId="0" applyNumberFormat="1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8" fillId="6" borderId="2" xfId="1" applyNumberFormat="1" applyFont="1" applyFill="1" applyBorder="1" applyAlignment="1" applyProtection="1">
      <alignment horizontal="center" vertical="center"/>
    </xf>
    <xf numFmtId="0" fontId="14" fillId="6" borderId="6" xfId="1" applyNumberFormat="1" applyFont="1" applyFill="1" applyBorder="1" applyAlignment="1" applyProtection="1">
      <alignment horizontal="center" vertical="center"/>
    </xf>
    <xf numFmtId="3" fontId="26" fillId="6" borderId="6" xfId="0" applyNumberFormat="1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8" fillId="6" borderId="9" xfId="1" applyNumberFormat="1" applyFont="1" applyFill="1" applyBorder="1" applyAlignment="1" applyProtection="1">
      <alignment horizontal="center" vertical="center"/>
    </xf>
    <xf numFmtId="0" fontId="14" fillId="6" borderId="9" xfId="1" applyNumberFormat="1" applyFont="1" applyFill="1" applyBorder="1" applyAlignment="1" applyProtection="1">
      <alignment horizontal="center" vertical="center"/>
    </xf>
    <xf numFmtId="4" fontId="14" fillId="6" borderId="9" xfId="1" applyNumberFormat="1" applyFont="1" applyFill="1" applyBorder="1" applyAlignment="1" applyProtection="1">
      <alignment horizontal="center" vertical="center"/>
    </xf>
    <xf numFmtId="0" fontId="73" fillId="6" borderId="9" xfId="1" applyNumberFormat="1" applyFont="1" applyFill="1" applyBorder="1" applyAlignment="1" applyProtection="1">
      <alignment horizontal="center" vertical="center" wrapText="1"/>
    </xf>
    <xf numFmtId="0" fontId="35" fillId="6" borderId="9" xfId="1" applyNumberFormat="1" applyFont="1" applyFill="1" applyBorder="1" applyAlignment="1" applyProtection="1">
      <alignment horizontal="center" vertical="center" wrapText="1"/>
    </xf>
    <xf numFmtId="3" fontId="26" fillId="6" borderId="9" xfId="0" applyNumberFormat="1" applyFont="1" applyFill="1" applyBorder="1" applyAlignment="1">
      <alignment horizontal="center" vertical="center"/>
    </xf>
    <xf numFmtId="0" fontId="8" fillId="6" borderId="8" xfId="1" applyNumberFormat="1" applyFont="1" applyFill="1" applyBorder="1" applyAlignment="1" applyProtection="1">
      <alignment horizontal="center" vertical="center"/>
    </xf>
    <xf numFmtId="4" fontId="14" fillId="6" borderId="6" xfId="1" applyNumberFormat="1" applyFont="1" applyFill="1" applyBorder="1" applyAlignment="1" applyProtection="1">
      <alignment horizontal="center" vertical="center"/>
    </xf>
    <xf numFmtId="0" fontId="73" fillId="6" borderId="6" xfId="1" applyNumberFormat="1" applyFont="1" applyFill="1" applyBorder="1" applyAlignment="1" applyProtection="1">
      <alignment horizontal="center" vertical="center" wrapText="1"/>
    </xf>
    <xf numFmtId="0" fontId="35" fillId="6" borderId="6" xfId="1" applyNumberFormat="1" applyFont="1" applyFill="1" applyBorder="1" applyAlignment="1" applyProtection="1">
      <alignment horizontal="center" vertical="center" wrapText="1"/>
    </xf>
    <xf numFmtId="3" fontId="27" fillId="6" borderId="9" xfId="0" applyNumberFormat="1" applyFont="1" applyFill="1" applyBorder="1" applyAlignment="1">
      <alignment horizontal="center" vertical="center"/>
    </xf>
    <xf numFmtId="0" fontId="74" fillId="6" borderId="9" xfId="1" applyNumberFormat="1" applyFont="1" applyFill="1" applyBorder="1" applyAlignment="1" applyProtection="1">
      <alignment horizontal="center" vertical="center" wrapText="1"/>
    </xf>
    <xf numFmtId="0" fontId="75" fillId="6" borderId="9" xfId="1" applyNumberFormat="1" applyFont="1" applyFill="1" applyBorder="1" applyAlignment="1" applyProtection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8" fillId="6" borderId="11" xfId="1" applyNumberFormat="1" applyFont="1" applyFill="1" applyBorder="1" applyAlignment="1" applyProtection="1">
      <alignment horizontal="center" vertical="center"/>
    </xf>
    <xf numFmtId="0" fontId="14" fillId="6" borderId="11" xfId="1" applyNumberFormat="1" applyFont="1" applyFill="1" applyBorder="1" applyAlignment="1" applyProtection="1">
      <alignment horizontal="center" vertical="center"/>
    </xf>
    <xf numFmtId="4" fontId="14" fillId="6" borderId="11" xfId="1" applyNumberFormat="1" applyFont="1" applyFill="1" applyBorder="1" applyAlignment="1" applyProtection="1">
      <alignment horizontal="center" vertical="center"/>
    </xf>
    <xf numFmtId="0" fontId="74" fillId="6" borderId="11" xfId="1" applyNumberFormat="1" applyFont="1" applyFill="1" applyBorder="1" applyAlignment="1" applyProtection="1">
      <alignment horizontal="center" vertical="center" wrapText="1"/>
    </xf>
    <xf numFmtId="0" fontId="35" fillId="6" borderId="11" xfId="1" applyNumberFormat="1" applyFont="1" applyFill="1" applyBorder="1" applyAlignment="1" applyProtection="1">
      <alignment horizontal="center" vertical="center" wrapText="1"/>
    </xf>
    <xf numFmtId="3" fontId="42" fillId="6" borderId="11" xfId="0" applyNumberFormat="1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8" fillId="6" borderId="5" xfId="1" applyNumberFormat="1" applyFont="1" applyFill="1" applyBorder="1" applyAlignment="1" applyProtection="1">
      <alignment horizontal="center" vertical="center"/>
    </xf>
    <xf numFmtId="0" fontId="14" fillId="6" borderId="5" xfId="1" applyNumberFormat="1" applyFont="1" applyFill="1" applyBorder="1" applyAlignment="1" applyProtection="1">
      <alignment horizontal="center" vertical="center"/>
    </xf>
    <xf numFmtId="4" fontId="14" fillId="6" borderId="5" xfId="1" applyNumberFormat="1" applyFont="1" applyFill="1" applyBorder="1" applyAlignment="1" applyProtection="1">
      <alignment horizontal="center" vertical="center"/>
    </xf>
    <xf numFmtId="0" fontId="74" fillId="6" borderId="5" xfId="1" applyNumberFormat="1" applyFont="1" applyFill="1" applyBorder="1" applyAlignment="1" applyProtection="1">
      <alignment horizontal="center" vertical="center" wrapText="1"/>
    </xf>
    <xf numFmtId="0" fontId="35" fillId="6" borderId="46" xfId="1" applyNumberFormat="1" applyFont="1" applyFill="1" applyBorder="1" applyAlignment="1" applyProtection="1">
      <alignment horizontal="center" vertical="center" wrapText="1"/>
    </xf>
    <xf numFmtId="3" fontId="22" fillId="6" borderId="46" xfId="0" applyNumberFormat="1" applyFont="1" applyFill="1" applyBorder="1" applyAlignment="1">
      <alignment horizontal="center" vertical="center"/>
    </xf>
    <xf numFmtId="3" fontId="22" fillId="6" borderId="5" xfId="0" applyNumberFormat="1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8" fillId="6" borderId="10" xfId="1" applyNumberFormat="1" applyFont="1" applyFill="1" applyBorder="1" applyAlignment="1" applyProtection="1">
      <alignment horizontal="center" vertical="center"/>
    </xf>
    <xf numFmtId="0" fontId="14" fillId="6" borderId="33" xfId="1" applyNumberFormat="1" applyFont="1" applyFill="1" applyBorder="1" applyAlignment="1" applyProtection="1">
      <alignment horizontal="center" vertical="center"/>
    </xf>
    <xf numFmtId="4" fontId="14" fillId="6" borderId="33" xfId="1" applyNumberFormat="1" applyFont="1" applyFill="1" applyBorder="1" applyAlignment="1" applyProtection="1">
      <alignment horizontal="center" vertical="center"/>
    </xf>
    <xf numFmtId="0" fontId="73" fillId="6" borderId="33" xfId="1" applyNumberFormat="1" applyFont="1" applyFill="1" applyBorder="1" applyAlignment="1" applyProtection="1">
      <alignment horizontal="center" vertical="center" wrapText="1"/>
    </xf>
    <xf numFmtId="0" fontId="35" fillId="6" borderId="33" xfId="1" applyNumberFormat="1" applyFont="1" applyFill="1" applyBorder="1" applyAlignment="1" applyProtection="1">
      <alignment horizontal="center" vertical="center" wrapText="1"/>
    </xf>
    <xf numFmtId="0" fontId="31" fillId="0" borderId="45" xfId="0" applyFont="1" applyBorder="1" applyAlignment="1">
      <alignment horizontal="center"/>
    </xf>
    <xf numFmtId="0" fontId="44" fillId="0" borderId="0" xfId="0" applyFont="1" applyAlignment="1">
      <alignment horizontal="center"/>
    </xf>
  </cellXfs>
  <cellStyles count="2">
    <cellStyle name="Normalno" xfId="0" builtinId="0"/>
    <cellStyle name="Obično 2" xfId="1"/>
  </cellStyles>
  <dxfs count="0"/>
  <tableStyles count="0" defaultTableStyle="TableStyleMedium9" defaultPivotStyle="PivotStyleLight16"/>
  <colors>
    <mruColors>
      <color rgb="FFFFFFFF"/>
      <color rgb="FFCCFFFF"/>
      <color rgb="FFFFFF99"/>
      <color rgb="FFFFFFCC"/>
      <color rgb="FF57D9F7"/>
      <color rgb="FFCCECFF"/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09"/>
  <sheetViews>
    <sheetView tabSelected="1" topLeftCell="B55" workbookViewId="0">
      <selection activeCell="U54" sqref="U54"/>
    </sheetView>
  </sheetViews>
  <sheetFormatPr defaultRowHeight="15" x14ac:dyDescent="0.25"/>
  <cols>
    <col min="1" max="1" width="9.140625" hidden="1" customWidth="1"/>
    <col min="2" max="2" width="3.7109375" customWidth="1"/>
    <col min="3" max="4" width="0.28515625" hidden="1" customWidth="1"/>
    <col min="5" max="5" width="5.7109375" customWidth="1"/>
    <col min="6" max="6" width="0.140625" hidden="1" customWidth="1"/>
    <col min="7" max="7" width="0.7109375" hidden="1" customWidth="1"/>
    <col min="8" max="8" width="40.42578125" customWidth="1"/>
    <col min="9" max="9" width="7" customWidth="1"/>
    <col min="10" max="10" width="18.28515625" style="257" customWidth="1"/>
    <col min="11" max="11" width="13.42578125" customWidth="1"/>
    <col min="12" max="12" width="11.85546875" customWidth="1"/>
    <col min="13" max="13" width="10.7109375" customWidth="1"/>
    <col min="14" max="14" width="9.7109375" customWidth="1"/>
    <col min="15" max="15" width="9.28515625" customWidth="1"/>
  </cols>
  <sheetData>
    <row r="1" spans="2:17" ht="27.75" customHeight="1" x14ac:dyDescent="0.3">
      <c r="B1" s="253" t="s">
        <v>177</v>
      </c>
    </row>
    <row r="2" spans="2:17" ht="27" customHeight="1" thickBot="1" x14ac:dyDescent="0.5">
      <c r="H2" s="429" t="s">
        <v>178</v>
      </c>
      <c r="I2" s="429"/>
      <c r="J2" s="429"/>
      <c r="K2" s="429"/>
      <c r="L2" s="429"/>
      <c r="M2" s="429"/>
      <c r="N2" s="429"/>
      <c r="O2" s="429"/>
    </row>
    <row r="3" spans="2:17" ht="56.25" customHeight="1" thickTop="1" thickBot="1" x14ac:dyDescent="0.3">
      <c r="B3" s="262" t="s">
        <v>0</v>
      </c>
      <c r="C3" s="263" t="s">
        <v>1</v>
      </c>
      <c r="D3" s="263"/>
      <c r="E3" s="264" t="s">
        <v>2</v>
      </c>
      <c r="F3" s="265" t="s">
        <v>3</v>
      </c>
      <c r="G3" s="265"/>
      <c r="H3" s="266" t="s">
        <v>89</v>
      </c>
      <c r="I3" s="267" t="s">
        <v>36</v>
      </c>
      <c r="J3" s="268" t="s">
        <v>137</v>
      </c>
      <c r="K3" s="269" t="s">
        <v>127</v>
      </c>
      <c r="L3" s="273" t="s">
        <v>179</v>
      </c>
      <c r="M3" s="263" t="s">
        <v>35</v>
      </c>
      <c r="N3" s="263" t="s">
        <v>37</v>
      </c>
      <c r="O3" s="270" t="s">
        <v>38</v>
      </c>
    </row>
    <row r="4" spans="2:17" ht="15" customHeight="1" thickTop="1" thickBot="1" x14ac:dyDescent="0.3">
      <c r="B4" s="63">
        <v>1</v>
      </c>
      <c r="C4" s="60">
        <v>2</v>
      </c>
      <c r="D4" s="60"/>
      <c r="E4" s="61">
        <v>2</v>
      </c>
      <c r="F4" s="61">
        <v>4</v>
      </c>
      <c r="G4" s="61"/>
      <c r="H4" s="61">
        <v>3</v>
      </c>
      <c r="I4" s="62">
        <v>4</v>
      </c>
      <c r="J4" s="255"/>
      <c r="K4" s="61">
        <v>5</v>
      </c>
      <c r="L4" s="61"/>
      <c r="M4" s="61">
        <v>6</v>
      </c>
      <c r="N4" s="61">
        <v>7</v>
      </c>
      <c r="O4" s="64">
        <v>8</v>
      </c>
    </row>
    <row r="5" spans="2:17" ht="38.25" thickBot="1" x14ac:dyDescent="0.3">
      <c r="B5" s="287" t="s">
        <v>91</v>
      </c>
      <c r="C5" s="288"/>
      <c r="D5" s="288"/>
      <c r="E5" s="289">
        <v>3221</v>
      </c>
      <c r="F5" s="290"/>
      <c r="G5" s="290"/>
      <c r="H5" s="291" t="s">
        <v>88</v>
      </c>
      <c r="I5" s="292" t="s">
        <v>39</v>
      </c>
      <c r="J5" s="293"/>
      <c r="K5" s="294">
        <f>SUM(K6:K12)</f>
        <v>48000</v>
      </c>
      <c r="L5" s="294">
        <f>SUM(L6:L12)</f>
        <v>60000</v>
      </c>
      <c r="M5" s="295" t="s">
        <v>43</v>
      </c>
      <c r="N5" s="295" t="s">
        <v>42</v>
      </c>
      <c r="O5" s="296" t="s">
        <v>162</v>
      </c>
      <c r="Q5" s="145"/>
    </row>
    <row r="6" spans="2:17" x14ac:dyDescent="0.25">
      <c r="B6" s="74"/>
      <c r="C6" s="2"/>
      <c r="D6" s="2"/>
      <c r="E6" s="22"/>
      <c r="F6" s="23"/>
      <c r="G6" s="23"/>
      <c r="H6" s="24" t="s">
        <v>59</v>
      </c>
      <c r="I6" s="229"/>
      <c r="J6" s="240" t="s">
        <v>138</v>
      </c>
      <c r="K6" s="274">
        <f>L6/1.25</f>
        <v>8000</v>
      </c>
      <c r="L6" s="25">
        <v>10000</v>
      </c>
      <c r="M6" s="156"/>
      <c r="N6" s="156"/>
      <c r="O6" s="157"/>
      <c r="Q6" s="145"/>
    </row>
    <row r="7" spans="2:17" x14ac:dyDescent="0.25">
      <c r="B7" s="66"/>
      <c r="C7" s="2"/>
      <c r="D7" s="2"/>
      <c r="E7" s="2"/>
      <c r="F7" s="3"/>
      <c r="G7" s="3"/>
      <c r="H7" s="17" t="s">
        <v>60</v>
      </c>
      <c r="I7" s="230"/>
      <c r="J7" s="231" t="s">
        <v>138</v>
      </c>
      <c r="K7" s="275">
        <f t="shared" ref="K7:K12" si="0">L7/1.25</f>
        <v>8000</v>
      </c>
      <c r="L7" s="4">
        <v>10000</v>
      </c>
      <c r="M7" s="158"/>
      <c r="N7" s="158"/>
      <c r="O7" s="159"/>
      <c r="Q7" s="145"/>
    </row>
    <row r="8" spans="2:17" x14ac:dyDescent="0.25">
      <c r="B8" s="66"/>
      <c r="C8" s="2"/>
      <c r="D8" s="2"/>
      <c r="E8" s="2"/>
      <c r="F8" s="3"/>
      <c r="G8" s="3"/>
      <c r="H8" s="17" t="s">
        <v>61</v>
      </c>
      <c r="I8" s="231"/>
      <c r="J8" s="231" t="s">
        <v>139</v>
      </c>
      <c r="K8" s="275">
        <f t="shared" si="0"/>
        <v>4800</v>
      </c>
      <c r="L8" s="4">
        <v>6000</v>
      </c>
      <c r="M8" s="158"/>
      <c r="N8" s="158"/>
      <c r="O8" s="159"/>
      <c r="Q8" s="145"/>
    </row>
    <row r="9" spans="2:17" x14ac:dyDescent="0.25">
      <c r="B9" s="66"/>
      <c r="C9" s="2"/>
      <c r="D9" s="2"/>
      <c r="E9" s="2"/>
      <c r="F9" s="3"/>
      <c r="G9" s="3"/>
      <c r="H9" s="18" t="s">
        <v>62</v>
      </c>
      <c r="I9" s="231"/>
      <c r="J9" s="231" t="s">
        <v>138</v>
      </c>
      <c r="K9" s="275">
        <f t="shared" si="0"/>
        <v>6400</v>
      </c>
      <c r="L9" s="4">
        <v>8000</v>
      </c>
      <c r="M9" s="158"/>
      <c r="N9" s="158"/>
      <c r="O9" s="159"/>
      <c r="Q9" s="145"/>
    </row>
    <row r="10" spans="2:17" x14ac:dyDescent="0.25">
      <c r="B10" s="66"/>
      <c r="C10" s="5"/>
      <c r="D10" s="5"/>
      <c r="E10" s="6"/>
      <c r="F10" s="7"/>
      <c r="G10" s="7"/>
      <c r="H10" s="17" t="s">
        <v>63</v>
      </c>
      <c r="I10" s="231"/>
      <c r="J10" s="231" t="s">
        <v>139</v>
      </c>
      <c r="K10" s="275">
        <f t="shared" si="0"/>
        <v>800</v>
      </c>
      <c r="L10" s="19">
        <v>1000</v>
      </c>
      <c r="M10" s="158"/>
      <c r="N10" s="158"/>
      <c r="O10" s="160"/>
      <c r="Q10" s="145"/>
    </row>
    <row r="11" spans="2:17" x14ac:dyDescent="0.25">
      <c r="B11" s="66"/>
      <c r="C11" s="5"/>
      <c r="D11" s="5"/>
      <c r="E11" s="6"/>
      <c r="F11" s="7"/>
      <c r="G11" s="7"/>
      <c r="H11" s="17" t="s">
        <v>64</v>
      </c>
      <c r="I11" s="231"/>
      <c r="J11" s="231" t="s">
        <v>140</v>
      </c>
      <c r="K11" s="275">
        <f t="shared" si="0"/>
        <v>4000</v>
      </c>
      <c r="L11" s="19">
        <v>5000</v>
      </c>
      <c r="M11" s="158"/>
      <c r="N11" s="158"/>
      <c r="O11" s="160"/>
      <c r="Q11" s="145"/>
    </row>
    <row r="12" spans="2:17" ht="15.75" thickBot="1" x14ac:dyDescent="0.3">
      <c r="B12" s="71"/>
      <c r="C12" s="5"/>
      <c r="D12" s="5"/>
      <c r="E12" s="6"/>
      <c r="F12" s="7"/>
      <c r="G12" s="7"/>
      <c r="H12" s="17" t="s">
        <v>11</v>
      </c>
      <c r="I12" s="231"/>
      <c r="J12" s="238" t="s">
        <v>141</v>
      </c>
      <c r="K12" s="276">
        <f t="shared" si="0"/>
        <v>16000</v>
      </c>
      <c r="L12" s="125">
        <v>20000</v>
      </c>
      <c r="M12" s="161"/>
      <c r="N12" s="161"/>
      <c r="O12" s="162"/>
      <c r="Q12" s="145"/>
    </row>
    <row r="13" spans="2:17" ht="39" thickTop="1" thickBot="1" x14ac:dyDescent="0.3">
      <c r="B13" s="297" t="s">
        <v>4</v>
      </c>
      <c r="C13" s="298"/>
      <c r="D13" s="298"/>
      <c r="E13" s="299">
        <v>321</v>
      </c>
      <c r="F13" s="300"/>
      <c r="G13" s="300"/>
      <c r="H13" s="301" t="s">
        <v>54</v>
      </c>
      <c r="I13" s="302"/>
      <c r="J13" s="302"/>
      <c r="K13" s="303">
        <f>SUM(K14+K15)</f>
        <v>28000</v>
      </c>
      <c r="L13" s="303">
        <f>SUM(L14+L15)</f>
        <v>35000</v>
      </c>
      <c r="M13" s="304" t="s">
        <v>43</v>
      </c>
      <c r="N13" s="304" t="s">
        <v>42</v>
      </c>
      <c r="O13" s="305"/>
      <c r="P13" s="81"/>
      <c r="Q13" s="145"/>
    </row>
    <row r="14" spans="2:17" x14ac:dyDescent="0.25">
      <c r="B14" s="74"/>
      <c r="C14" s="5"/>
      <c r="D14" s="5"/>
      <c r="E14" s="15">
        <v>3211</v>
      </c>
      <c r="F14" s="16" t="s">
        <v>40</v>
      </c>
      <c r="G14" s="16"/>
      <c r="H14" s="84" t="s">
        <v>65</v>
      </c>
      <c r="I14" s="232"/>
      <c r="J14" s="232" t="s">
        <v>142</v>
      </c>
      <c r="K14" s="277">
        <f>L14/1.25</f>
        <v>12000</v>
      </c>
      <c r="L14" s="85">
        <v>15000</v>
      </c>
      <c r="M14" s="163"/>
      <c r="N14" s="163"/>
      <c r="O14" s="157"/>
      <c r="Q14" s="145"/>
    </row>
    <row r="15" spans="2:17" ht="15.75" thickBot="1" x14ac:dyDescent="0.3">
      <c r="B15" s="71"/>
      <c r="C15" s="5"/>
      <c r="D15" s="5"/>
      <c r="E15" s="26">
        <v>3213</v>
      </c>
      <c r="F15" s="27"/>
      <c r="G15" s="27"/>
      <c r="H15" s="86" t="s">
        <v>41</v>
      </c>
      <c r="I15" s="233"/>
      <c r="J15" s="239" t="s">
        <v>142</v>
      </c>
      <c r="K15" s="284">
        <f>L15/1.25</f>
        <v>16000</v>
      </c>
      <c r="L15" s="87">
        <v>20000</v>
      </c>
      <c r="M15" s="164"/>
      <c r="N15" s="164"/>
      <c r="O15" s="165"/>
      <c r="Q15" s="145"/>
    </row>
    <row r="16" spans="2:17" ht="39" thickTop="1" thickBot="1" x14ac:dyDescent="0.3">
      <c r="B16" s="306" t="s">
        <v>5</v>
      </c>
      <c r="C16" s="307"/>
      <c r="D16" s="307"/>
      <c r="E16" s="308">
        <v>3222</v>
      </c>
      <c r="F16" s="309"/>
      <c r="G16" s="309"/>
      <c r="H16" s="310" t="s">
        <v>81</v>
      </c>
      <c r="I16" s="311"/>
      <c r="J16" s="311"/>
      <c r="K16" s="312">
        <f>K19+K24+K28+K31+K34+K36+K38+K40+K42+K44+K46+K48+K50+K51+P52</f>
        <v>479000</v>
      </c>
      <c r="L16" s="312">
        <f>L19+L24+L28+L31+L34+L36+L38+L40+L42+L44+L46+L48+L50+L51</f>
        <v>600000</v>
      </c>
      <c r="M16" s="313"/>
      <c r="N16" s="313"/>
      <c r="O16" s="314"/>
      <c r="Q16" s="145"/>
    </row>
    <row r="17" spans="2:18" ht="24" customHeight="1" x14ac:dyDescent="0.25">
      <c r="B17" s="65"/>
      <c r="C17" s="5"/>
      <c r="D17" s="5"/>
      <c r="E17" s="29"/>
      <c r="F17" s="30"/>
      <c r="G17" s="30"/>
      <c r="H17" s="31" t="s">
        <v>12</v>
      </c>
      <c r="I17" s="234" t="s">
        <v>39</v>
      </c>
      <c r="J17" s="237" t="s">
        <v>143</v>
      </c>
      <c r="K17" s="32">
        <f>L17*0.75</f>
        <v>150000</v>
      </c>
      <c r="L17" s="32">
        <v>200000</v>
      </c>
      <c r="M17" s="166"/>
      <c r="N17" s="166"/>
      <c r="O17" s="167"/>
      <c r="Q17" s="145"/>
    </row>
    <row r="18" spans="2:18" ht="20.25" customHeight="1" thickBot="1" x14ac:dyDescent="0.3">
      <c r="B18" s="67"/>
      <c r="C18" s="5"/>
      <c r="D18" s="5"/>
      <c r="E18" s="36"/>
      <c r="F18" s="35"/>
      <c r="G18" s="35"/>
      <c r="H18" s="46" t="s">
        <v>12</v>
      </c>
      <c r="I18" s="235" t="s">
        <v>44</v>
      </c>
      <c r="J18" s="254" t="s">
        <v>143</v>
      </c>
      <c r="K18" s="32">
        <f>L18*0.75</f>
        <v>300000</v>
      </c>
      <c r="L18" s="47">
        <v>400000</v>
      </c>
      <c r="M18" s="168"/>
      <c r="N18" s="168"/>
      <c r="O18" s="169"/>
      <c r="Q18" s="145"/>
    </row>
    <row r="19" spans="2:18" ht="24" thickTop="1" thickBot="1" x14ac:dyDescent="0.3">
      <c r="B19" s="383"/>
      <c r="C19" s="384"/>
      <c r="D19" s="384"/>
      <c r="E19" s="385"/>
      <c r="F19" s="386"/>
      <c r="G19" s="386"/>
      <c r="H19" s="387" t="s">
        <v>45</v>
      </c>
      <c r="I19" s="388"/>
      <c r="J19" s="388"/>
      <c r="K19" s="389">
        <f>SUM(K20:K23)</f>
        <v>92000</v>
      </c>
      <c r="L19" s="389">
        <f>SUM(L20:L23)</f>
        <v>115000</v>
      </c>
      <c r="M19" s="170" t="s">
        <v>43</v>
      </c>
      <c r="N19" s="170" t="s">
        <v>42</v>
      </c>
      <c r="O19" s="151" t="s">
        <v>130</v>
      </c>
      <c r="P19" s="150"/>
      <c r="Q19" s="145"/>
    </row>
    <row r="20" spans="2:18" x14ac:dyDescent="0.25">
      <c r="B20" s="65"/>
      <c r="C20" s="5"/>
      <c r="D20" s="5"/>
      <c r="E20" s="29"/>
      <c r="F20" s="30"/>
      <c r="G20" s="30"/>
      <c r="H20" s="88" t="s">
        <v>82</v>
      </c>
      <c r="I20" s="237"/>
      <c r="J20" s="237" t="s">
        <v>144</v>
      </c>
      <c r="K20" s="278">
        <f>L20/1.25</f>
        <v>40000</v>
      </c>
      <c r="L20" s="89">
        <v>50000</v>
      </c>
      <c r="M20" s="171"/>
      <c r="N20" s="171"/>
      <c r="O20" s="172"/>
      <c r="P20" s="150"/>
      <c r="Q20" s="145"/>
    </row>
    <row r="21" spans="2:18" x14ac:dyDescent="0.25">
      <c r="B21" s="66"/>
      <c r="C21" s="5"/>
      <c r="D21" s="5"/>
      <c r="E21" s="8"/>
      <c r="F21" s="9"/>
      <c r="G21" s="9"/>
      <c r="H21" s="90" t="s">
        <v>107</v>
      </c>
      <c r="I21" s="231"/>
      <c r="J21" s="231" t="s">
        <v>145</v>
      </c>
      <c r="K21" s="278">
        <f t="shared" ref="K21:K23" si="1">L21/1.25</f>
        <v>16000</v>
      </c>
      <c r="L21" s="89">
        <v>20000</v>
      </c>
      <c r="M21" s="173"/>
      <c r="N21" s="173"/>
      <c r="O21" s="174"/>
      <c r="P21" s="150"/>
      <c r="Q21" s="145"/>
      <c r="R21" s="111"/>
    </row>
    <row r="22" spans="2:18" x14ac:dyDescent="0.25">
      <c r="B22" s="66"/>
      <c r="C22" s="5"/>
      <c r="D22" s="5"/>
      <c r="E22" s="8"/>
      <c r="F22" s="9"/>
      <c r="G22" s="9"/>
      <c r="H22" s="90" t="s">
        <v>75</v>
      </c>
      <c r="I22" s="231"/>
      <c r="J22" s="231" t="s">
        <v>146</v>
      </c>
      <c r="K22" s="278">
        <f t="shared" si="1"/>
        <v>12000</v>
      </c>
      <c r="L22" s="89">
        <v>15000</v>
      </c>
      <c r="M22" s="173"/>
      <c r="N22" s="173"/>
      <c r="O22" s="174"/>
      <c r="P22" s="150"/>
      <c r="Q22" s="145"/>
    </row>
    <row r="23" spans="2:18" ht="15.75" thickBot="1" x14ac:dyDescent="0.3">
      <c r="B23" s="67"/>
      <c r="C23" s="5"/>
      <c r="D23" s="5"/>
      <c r="E23" s="36"/>
      <c r="F23" s="35"/>
      <c r="G23" s="35"/>
      <c r="H23" s="37" t="s">
        <v>76</v>
      </c>
      <c r="I23" s="238"/>
      <c r="J23" s="238" t="s">
        <v>147</v>
      </c>
      <c r="K23" s="278">
        <f t="shared" si="1"/>
        <v>24000</v>
      </c>
      <c r="L23" s="89">
        <v>30000</v>
      </c>
      <c r="M23" s="175"/>
      <c r="N23" s="175"/>
      <c r="O23" s="176"/>
      <c r="P23" s="150"/>
      <c r="Q23" s="145"/>
    </row>
    <row r="24" spans="2:18" ht="26.25" customHeight="1" thickTop="1" thickBot="1" x14ac:dyDescent="0.3">
      <c r="B24" s="390"/>
      <c r="C24" s="391"/>
      <c r="D24" s="391"/>
      <c r="E24" s="392"/>
      <c r="F24" s="386"/>
      <c r="G24" s="386"/>
      <c r="H24" s="387" t="s">
        <v>77</v>
      </c>
      <c r="I24" s="388"/>
      <c r="J24" s="388"/>
      <c r="K24" s="389">
        <f>SUM(K25:K27)</f>
        <v>15200</v>
      </c>
      <c r="L24" s="393">
        <f>SUM(L25:L27)</f>
        <v>19000</v>
      </c>
      <c r="M24" s="177" t="s">
        <v>43</v>
      </c>
      <c r="N24" s="177" t="s">
        <v>42</v>
      </c>
      <c r="O24" s="151" t="s">
        <v>130</v>
      </c>
      <c r="P24" s="150"/>
      <c r="Q24" s="145"/>
    </row>
    <row r="25" spans="2:18" x14ac:dyDescent="0.25">
      <c r="B25" s="66"/>
      <c r="C25" s="5"/>
      <c r="D25" s="5"/>
      <c r="E25" s="8"/>
      <c r="F25" s="56"/>
      <c r="G25" s="56"/>
      <c r="H25" s="24" t="s">
        <v>104</v>
      </c>
      <c r="I25" s="232"/>
      <c r="J25" s="232" t="s">
        <v>148</v>
      </c>
      <c r="K25" s="279">
        <f>L25/1.25</f>
        <v>9600</v>
      </c>
      <c r="L25" s="85">
        <v>12000</v>
      </c>
      <c r="M25" s="178"/>
      <c r="N25" s="178"/>
      <c r="O25" s="179"/>
      <c r="P25" s="150"/>
      <c r="Q25" s="145"/>
    </row>
    <row r="26" spans="2:18" x14ac:dyDescent="0.25">
      <c r="B26" s="66"/>
      <c r="C26" s="5"/>
      <c r="D26" s="5"/>
      <c r="E26" s="8"/>
      <c r="F26" s="9"/>
      <c r="G26" s="9"/>
      <c r="H26" s="17" t="s">
        <v>106</v>
      </c>
      <c r="I26" s="231"/>
      <c r="J26" s="231" t="s">
        <v>148</v>
      </c>
      <c r="K26" s="280">
        <f t="shared" ref="K26:K27" si="2">L26/1.25</f>
        <v>4000</v>
      </c>
      <c r="L26" s="91">
        <v>5000</v>
      </c>
      <c r="M26" s="173"/>
      <c r="N26" s="173"/>
      <c r="O26" s="174"/>
      <c r="P26" s="150"/>
      <c r="Q26" s="145"/>
    </row>
    <row r="27" spans="2:18" ht="15.75" thickBot="1" x14ac:dyDescent="0.3">
      <c r="B27" s="67"/>
      <c r="C27" s="52"/>
      <c r="D27" s="52"/>
      <c r="E27" s="36"/>
      <c r="F27" s="35"/>
      <c r="G27" s="35"/>
      <c r="H27" s="37" t="s">
        <v>105</v>
      </c>
      <c r="I27" s="238"/>
      <c r="J27" s="238" t="s">
        <v>149</v>
      </c>
      <c r="K27" s="281">
        <f t="shared" si="2"/>
        <v>1600</v>
      </c>
      <c r="L27" s="135">
        <v>2000</v>
      </c>
      <c r="M27" s="175"/>
      <c r="N27" s="175"/>
      <c r="O27" s="176"/>
      <c r="P27" s="150"/>
    </row>
    <row r="28" spans="2:18" ht="16.5" thickBot="1" x14ac:dyDescent="0.3">
      <c r="B28" s="394"/>
      <c r="C28" s="395"/>
      <c r="D28" s="395"/>
      <c r="E28" s="396"/>
      <c r="F28" s="397"/>
      <c r="G28" s="397"/>
      <c r="H28" s="398" t="s">
        <v>46</v>
      </c>
      <c r="I28" s="399"/>
      <c r="J28" s="399"/>
      <c r="K28" s="400">
        <f>(K29+K30)</f>
        <v>20000</v>
      </c>
      <c r="L28" s="400">
        <f>SUM(L29:L30)</f>
        <v>25000</v>
      </c>
      <c r="M28" s="180"/>
      <c r="N28" s="180"/>
      <c r="O28" s="181"/>
      <c r="P28" s="150"/>
    </row>
    <row r="29" spans="2:18" x14ac:dyDescent="0.25">
      <c r="B29" s="65"/>
      <c r="C29" s="53"/>
      <c r="D29" s="53"/>
      <c r="E29" s="29"/>
      <c r="F29" s="40"/>
      <c r="G29" s="40"/>
      <c r="H29" s="129" t="s">
        <v>108</v>
      </c>
      <c r="I29" s="237"/>
      <c r="J29" s="237" t="s">
        <v>150</v>
      </c>
      <c r="K29" s="283">
        <f>L29/1.25</f>
        <v>12000</v>
      </c>
      <c r="L29" s="282">
        <v>15000</v>
      </c>
      <c r="M29" s="171"/>
      <c r="N29" s="171"/>
      <c r="O29" s="172"/>
      <c r="P29" s="150"/>
    </row>
    <row r="30" spans="2:18" ht="15.75" thickBot="1" x14ac:dyDescent="0.3">
      <c r="B30" s="66"/>
      <c r="C30" s="123"/>
      <c r="D30" s="123"/>
      <c r="E30" s="124"/>
      <c r="F30" s="40"/>
      <c r="G30" s="40"/>
      <c r="H30" s="122" t="s">
        <v>109</v>
      </c>
      <c r="I30" s="233"/>
      <c r="J30" s="233" t="s">
        <v>151</v>
      </c>
      <c r="K30" s="283">
        <f>L30/1.25</f>
        <v>8000</v>
      </c>
      <c r="L30" s="282">
        <v>10000</v>
      </c>
      <c r="M30" s="182"/>
      <c r="N30" s="182"/>
      <c r="O30" s="183"/>
      <c r="P30" s="150"/>
    </row>
    <row r="31" spans="2:18" ht="24" thickTop="1" thickBot="1" x14ac:dyDescent="0.3">
      <c r="B31" s="383"/>
      <c r="C31" s="401"/>
      <c r="D31" s="401"/>
      <c r="E31" s="385"/>
      <c r="F31" s="386"/>
      <c r="G31" s="386"/>
      <c r="H31" s="387" t="s">
        <v>47</v>
      </c>
      <c r="I31" s="388"/>
      <c r="J31" s="388"/>
      <c r="K31" s="389">
        <f>(K32+K33)</f>
        <v>32800</v>
      </c>
      <c r="L31" s="389">
        <f>SUM(L32:L33)</f>
        <v>41000</v>
      </c>
      <c r="M31" s="170" t="s">
        <v>43</v>
      </c>
      <c r="N31" s="170" t="s">
        <v>42</v>
      </c>
      <c r="O31" s="151" t="s">
        <v>130</v>
      </c>
      <c r="P31" s="150"/>
    </row>
    <row r="32" spans="2:18" x14ac:dyDescent="0.25">
      <c r="B32" s="65"/>
      <c r="C32" s="53"/>
      <c r="D32" s="53"/>
      <c r="E32" s="29"/>
      <c r="F32" s="30"/>
      <c r="G32" s="30"/>
      <c r="H32" s="131" t="s">
        <v>110</v>
      </c>
      <c r="I32" s="237"/>
      <c r="J32" s="237" t="s">
        <v>152</v>
      </c>
      <c r="K32" s="283">
        <f>L32/1.25</f>
        <v>800</v>
      </c>
      <c r="L32" s="282">
        <v>1000</v>
      </c>
      <c r="M32" s="171"/>
      <c r="N32" s="171"/>
      <c r="O32" s="172"/>
      <c r="P32" s="150"/>
    </row>
    <row r="33" spans="2:18" ht="15.75" thickBot="1" x14ac:dyDescent="0.3">
      <c r="B33" s="66"/>
      <c r="C33" s="5"/>
      <c r="D33" s="5"/>
      <c r="E33" s="36"/>
      <c r="F33" s="35"/>
      <c r="G33" s="35"/>
      <c r="H33" s="37" t="s">
        <v>111</v>
      </c>
      <c r="I33" s="238"/>
      <c r="J33" s="237" t="s">
        <v>152</v>
      </c>
      <c r="K33" s="283">
        <f>L33/1.25</f>
        <v>32000</v>
      </c>
      <c r="L33" s="282">
        <v>40000</v>
      </c>
      <c r="M33" s="175"/>
      <c r="N33" s="175"/>
      <c r="O33" s="176"/>
      <c r="P33" s="150"/>
    </row>
    <row r="34" spans="2:18" ht="22.5" customHeight="1" thickTop="1" thickBot="1" x14ac:dyDescent="0.3">
      <c r="B34" s="383"/>
      <c r="C34" s="384"/>
      <c r="D34" s="384"/>
      <c r="E34" s="385"/>
      <c r="F34" s="386"/>
      <c r="G34" s="386"/>
      <c r="H34" s="387" t="s">
        <v>112</v>
      </c>
      <c r="I34" s="388"/>
      <c r="J34" s="388"/>
      <c r="K34" s="389">
        <f>L34/1.25</f>
        <v>128000</v>
      </c>
      <c r="L34" s="389">
        <v>160000</v>
      </c>
      <c r="M34" s="170" t="s">
        <v>43</v>
      </c>
      <c r="N34" s="170" t="s">
        <v>42</v>
      </c>
      <c r="O34" s="151" t="s">
        <v>133</v>
      </c>
      <c r="P34" s="150"/>
    </row>
    <row r="35" spans="2:18" ht="15.75" thickBot="1" x14ac:dyDescent="0.3">
      <c r="B35" s="68"/>
      <c r="C35" s="5"/>
      <c r="D35" s="5"/>
      <c r="E35" s="39"/>
      <c r="F35" s="40"/>
      <c r="G35" s="40"/>
      <c r="H35" s="93" t="s">
        <v>113</v>
      </c>
      <c r="I35" s="239"/>
      <c r="J35" s="239" t="s">
        <v>153</v>
      </c>
      <c r="K35" s="95"/>
      <c r="L35" s="95"/>
      <c r="M35" s="184"/>
      <c r="N35" s="184"/>
      <c r="O35" s="185"/>
      <c r="P35" s="150"/>
    </row>
    <row r="36" spans="2:18" ht="24" thickTop="1" thickBot="1" x14ac:dyDescent="0.3">
      <c r="B36" s="390"/>
      <c r="C36" s="384"/>
      <c r="D36" s="384"/>
      <c r="E36" s="385"/>
      <c r="F36" s="386"/>
      <c r="G36" s="386"/>
      <c r="H36" s="387" t="s">
        <v>48</v>
      </c>
      <c r="I36" s="388"/>
      <c r="J36" s="388"/>
      <c r="K36" s="389">
        <f>L36/1.25</f>
        <v>88000</v>
      </c>
      <c r="L36" s="389">
        <v>110000</v>
      </c>
      <c r="M36" s="170" t="s">
        <v>43</v>
      </c>
      <c r="N36" s="170" t="s">
        <v>42</v>
      </c>
      <c r="O36" s="151" t="s">
        <v>131</v>
      </c>
      <c r="P36" s="150"/>
    </row>
    <row r="37" spans="2:18" ht="15.75" thickBot="1" x14ac:dyDescent="0.3">
      <c r="B37" s="68"/>
      <c r="C37" s="5"/>
      <c r="D37" s="5"/>
      <c r="E37" s="39"/>
      <c r="F37" s="40"/>
      <c r="G37" s="40"/>
      <c r="H37" s="93" t="s">
        <v>78</v>
      </c>
      <c r="I37" s="239"/>
      <c r="J37" s="239" t="s">
        <v>154</v>
      </c>
      <c r="K37" s="95"/>
      <c r="L37" s="95"/>
      <c r="M37" s="184"/>
      <c r="N37" s="184"/>
      <c r="O37" s="185"/>
      <c r="P37" s="150"/>
    </row>
    <row r="38" spans="2:18" ht="24" thickTop="1" thickBot="1" x14ac:dyDescent="0.3">
      <c r="B38" s="383"/>
      <c r="C38" s="384"/>
      <c r="D38" s="384"/>
      <c r="E38" s="392"/>
      <c r="F38" s="402"/>
      <c r="G38" s="402"/>
      <c r="H38" s="403" t="s">
        <v>114</v>
      </c>
      <c r="I38" s="404"/>
      <c r="J38" s="404"/>
      <c r="K38" s="393">
        <f>L38/1.25</f>
        <v>36400</v>
      </c>
      <c r="L38" s="393">
        <v>45500</v>
      </c>
      <c r="M38" s="186" t="s">
        <v>43</v>
      </c>
      <c r="N38" s="186" t="s">
        <v>42</v>
      </c>
      <c r="O38" s="187" t="s">
        <v>132</v>
      </c>
      <c r="P38" s="150"/>
    </row>
    <row r="39" spans="2:18" ht="22.5" customHeight="1" thickBot="1" x14ac:dyDescent="0.3">
      <c r="B39" s="70"/>
      <c r="C39" s="52"/>
      <c r="D39" s="52"/>
      <c r="E39" s="82"/>
      <c r="F39" s="83"/>
      <c r="G39" s="83"/>
      <c r="H39" s="132" t="s">
        <v>182</v>
      </c>
      <c r="I39" s="240"/>
      <c r="J39" s="240" t="s">
        <v>183</v>
      </c>
      <c r="K39" s="133"/>
      <c r="L39" s="261"/>
      <c r="M39" s="188"/>
      <c r="N39" s="188"/>
      <c r="O39" s="189"/>
      <c r="P39" s="150"/>
    </row>
    <row r="40" spans="2:18" ht="23.25" thickBot="1" x14ac:dyDescent="0.3">
      <c r="B40" s="394"/>
      <c r="C40" s="395"/>
      <c r="D40" s="395"/>
      <c r="E40" s="396"/>
      <c r="F40" s="397"/>
      <c r="G40" s="397"/>
      <c r="H40" s="398" t="s">
        <v>115</v>
      </c>
      <c r="I40" s="399"/>
      <c r="J40" s="399"/>
      <c r="K40" s="405">
        <f>L40*0.75</f>
        <v>7500</v>
      </c>
      <c r="L40" s="405">
        <v>10000</v>
      </c>
      <c r="M40" s="190" t="s">
        <v>43</v>
      </c>
      <c r="N40" s="190" t="s">
        <v>42</v>
      </c>
      <c r="O40" s="181" t="s">
        <v>132</v>
      </c>
      <c r="P40" s="150"/>
    </row>
    <row r="41" spans="2:18" ht="15.75" thickBot="1" x14ac:dyDescent="0.3">
      <c r="B41" s="70"/>
      <c r="C41" s="54"/>
      <c r="D41" s="54"/>
      <c r="E41" s="39"/>
      <c r="F41" s="40"/>
      <c r="G41" s="40"/>
      <c r="H41" s="93" t="s">
        <v>116</v>
      </c>
      <c r="I41" s="239"/>
      <c r="J41" s="239" t="s">
        <v>143</v>
      </c>
      <c r="K41" s="94"/>
      <c r="L41" s="94"/>
      <c r="M41" s="153"/>
      <c r="N41" s="153"/>
      <c r="O41" s="185"/>
      <c r="P41" s="150"/>
    </row>
    <row r="42" spans="2:18" ht="23.25" thickBot="1" x14ac:dyDescent="0.35">
      <c r="B42" s="394"/>
      <c r="C42" s="395"/>
      <c r="D42" s="395"/>
      <c r="E42" s="396"/>
      <c r="F42" s="397"/>
      <c r="G42" s="397"/>
      <c r="H42" s="406" t="s">
        <v>117</v>
      </c>
      <c r="I42" s="399"/>
      <c r="J42" s="399"/>
      <c r="K42" s="405">
        <f>L42/1.25</f>
        <v>2400</v>
      </c>
      <c r="L42" s="405">
        <v>3000</v>
      </c>
      <c r="M42" s="190" t="s">
        <v>43</v>
      </c>
      <c r="N42" s="190" t="s">
        <v>42</v>
      </c>
      <c r="O42" s="181" t="s">
        <v>132</v>
      </c>
      <c r="P42" s="150"/>
      <c r="R42" s="126"/>
    </row>
    <row r="43" spans="2:18" ht="24" customHeight="1" thickBot="1" x14ac:dyDescent="0.3">
      <c r="B43" s="70"/>
      <c r="C43" s="54"/>
      <c r="D43" s="54"/>
      <c r="E43" s="39"/>
      <c r="F43" s="40"/>
      <c r="G43" s="40"/>
      <c r="H43" s="93" t="s">
        <v>118</v>
      </c>
      <c r="I43" s="239"/>
      <c r="J43" s="239" t="s">
        <v>155</v>
      </c>
      <c r="K43" s="94"/>
      <c r="L43" s="94"/>
      <c r="M43" s="153"/>
      <c r="N43" s="153"/>
      <c r="O43" s="185"/>
      <c r="P43" s="150"/>
    </row>
    <row r="44" spans="2:18" ht="23.25" thickBot="1" x14ac:dyDescent="0.3">
      <c r="B44" s="394"/>
      <c r="C44" s="395"/>
      <c r="D44" s="395"/>
      <c r="E44" s="396"/>
      <c r="F44" s="397"/>
      <c r="G44" s="397"/>
      <c r="H44" s="407" t="s">
        <v>119</v>
      </c>
      <c r="I44" s="399"/>
      <c r="J44" s="399"/>
      <c r="K44" s="405">
        <f>L44/1.25</f>
        <v>12000</v>
      </c>
      <c r="L44" s="405">
        <v>15000</v>
      </c>
      <c r="M44" s="190" t="s">
        <v>43</v>
      </c>
      <c r="N44" s="190" t="s">
        <v>42</v>
      </c>
      <c r="O44" s="181" t="s">
        <v>132</v>
      </c>
      <c r="P44" s="150"/>
    </row>
    <row r="45" spans="2:18" ht="15.75" thickBot="1" x14ac:dyDescent="0.3">
      <c r="B45" s="70"/>
      <c r="C45" s="54"/>
      <c r="D45" s="54"/>
      <c r="E45" s="39"/>
      <c r="F45" s="40"/>
      <c r="G45" s="40"/>
      <c r="H45" s="93" t="s">
        <v>120</v>
      </c>
      <c r="I45" s="239"/>
      <c r="J45" s="239" t="s">
        <v>156</v>
      </c>
      <c r="K45" s="94"/>
      <c r="L45" s="94"/>
      <c r="M45" s="153"/>
      <c r="N45" s="153"/>
      <c r="O45" s="185"/>
      <c r="P45" s="150"/>
    </row>
    <row r="46" spans="2:18" ht="24" thickTop="1" thickBot="1" x14ac:dyDescent="0.3">
      <c r="B46" s="408"/>
      <c r="C46" s="409"/>
      <c r="D46" s="409"/>
      <c r="E46" s="410"/>
      <c r="F46" s="411"/>
      <c r="G46" s="411"/>
      <c r="H46" s="412" t="s">
        <v>121</v>
      </c>
      <c r="I46" s="413"/>
      <c r="J46" s="413"/>
      <c r="K46" s="414">
        <f>L46/1.25</f>
        <v>12000</v>
      </c>
      <c r="L46" s="414">
        <v>15000</v>
      </c>
      <c r="M46" s="191" t="s">
        <v>43</v>
      </c>
      <c r="N46" s="191" t="s">
        <v>42</v>
      </c>
      <c r="O46" s="181" t="s">
        <v>132</v>
      </c>
      <c r="P46" s="150"/>
    </row>
    <row r="47" spans="2:18" ht="34.5" customHeight="1" thickTop="1" thickBot="1" x14ac:dyDescent="0.3">
      <c r="B47" s="69"/>
      <c r="C47" s="55"/>
      <c r="D47" s="55"/>
      <c r="E47" s="48"/>
      <c r="F47" s="49"/>
      <c r="G47" s="49"/>
      <c r="H47" s="136" t="s">
        <v>122</v>
      </c>
      <c r="I47" s="236"/>
      <c r="J47" s="236" t="s">
        <v>157</v>
      </c>
      <c r="K47" s="137"/>
      <c r="L47" s="137"/>
      <c r="M47" s="192"/>
      <c r="N47" s="192"/>
      <c r="O47" s="151"/>
      <c r="P47" s="150"/>
    </row>
    <row r="48" spans="2:18" ht="27" customHeight="1" thickBot="1" x14ac:dyDescent="0.3">
      <c r="B48" s="415"/>
      <c r="C48" s="416"/>
      <c r="D48" s="416"/>
      <c r="E48" s="417"/>
      <c r="F48" s="418"/>
      <c r="G48" s="418"/>
      <c r="H48" s="419" t="s">
        <v>101</v>
      </c>
      <c r="I48" s="420"/>
      <c r="J48" s="420"/>
      <c r="K48" s="421">
        <f>L48/1.25</f>
        <v>13200</v>
      </c>
      <c r="L48" s="422">
        <v>16500</v>
      </c>
      <c r="M48" s="193" t="s">
        <v>43</v>
      </c>
      <c r="N48" s="193" t="s">
        <v>42</v>
      </c>
      <c r="O48" s="181" t="s">
        <v>132</v>
      </c>
      <c r="P48" s="150"/>
    </row>
    <row r="49" spans="2:16" ht="15.75" thickBot="1" x14ac:dyDescent="0.3">
      <c r="B49" s="75"/>
      <c r="C49" s="73"/>
      <c r="D49" s="73"/>
      <c r="E49" s="50"/>
      <c r="F49" s="51"/>
      <c r="G49" s="51"/>
      <c r="H49" s="138" t="s">
        <v>123</v>
      </c>
      <c r="I49" s="240"/>
      <c r="J49" s="240" t="s">
        <v>158</v>
      </c>
      <c r="K49" s="127"/>
      <c r="L49" s="127"/>
      <c r="M49" s="188"/>
      <c r="N49" s="188"/>
      <c r="O49" s="181"/>
      <c r="P49" s="150"/>
    </row>
    <row r="50" spans="2:16" ht="23.25" thickBot="1" x14ac:dyDescent="0.3">
      <c r="B50" s="423"/>
      <c r="C50" s="424"/>
      <c r="D50" s="424"/>
      <c r="E50" s="425"/>
      <c r="F50" s="426"/>
      <c r="G50" s="426"/>
      <c r="H50" s="427" t="s">
        <v>80</v>
      </c>
      <c r="I50" s="428"/>
      <c r="J50" s="428"/>
      <c r="K50" s="405">
        <f>L50/1.25</f>
        <v>12000</v>
      </c>
      <c r="L50" s="405">
        <v>15000</v>
      </c>
      <c r="M50" s="190" t="s">
        <v>43</v>
      </c>
      <c r="N50" s="190" t="s">
        <v>42</v>
      </c>
      <c r="O50" s="181" t="s">
        <v>132</v>
      </c>
      <c r="P50" s="150"/>
    </row>
    <row r="51" spans="2:16" ht="24" thickTop="1" thickBot="1" x14ac:dyDescent="0.3">
      <c r="B51" s="383"/>
      <c r="C51" s="401"/>
      <c r="D51" s="401"/>
      <c r="E51" s="396"/>
      <c r="F51" s="397"/>
      <c r="G51" s="397"/>
      <c r="H51" s="398" t="s">
        <v>79</v>
      </c>
      <c r="I51" s="399"/>
      <c r="J51" s="399"/>
      <c r="K51" s="405">
        <f>L51*0.75</f>
        <v>7500</v>
      </c>
      <c r="L51" s="405">
        <v>10000</v>
      </c>
      <c r="M51" s="194" t="s">
        <v>43</v>
      </c>
      <c r="N51" s="194" t="s">
        <v>42</v>
      </c>
      <c r="O51" s="181" t="s">
        <v>132</v>
      </c>
      <c r="P51" s="150"/>
    </row>
    <row r="52" spans="2:16" x14ac:dyDescent="0.25">
      <c r="B52" s="70"/>
      <c r="C52" s="54"/>
      <c r="D52" s="54"/>
      <c r="E52" s="39"/>
      <c r="F52" s="40"/>
      <c r="G52" s="40"/>
      <c r="H52" s="139" t="s">
        <v>124</v>
      </c>
      <c r="I52" s="237"/>
      <c r="J52" s="237" t="s">
        <v>159</v>
      </c>
      <c r="K52" s="130">
        <f>L52/1.25</f>
        <v>4000</v>
      </c>
      <c r="L52" s="130">
        <v>5000</v>
      </c>
      <c r="M52" s="195"/>
      <c r="N52" s="195"/>
      <c r="O52" s="172"/>
      <c r="P52" s="150"/>
    </row>
    <row r="53" spans="2:16" ht="15.75" thickBot="1" x14ac:dyDescent="0.3">
      <c r="B53" s="71"/>
      <c r="C53" s="123"/>
      <c r="D53" s="123"/>
      <c r="E53" s="124"/>
      <c r="F53" s="140"/>
      <c r="G53" s="140"/>
      <c r="H53" s="128" t="s">
        <v>125</v>
      </c>
      <c r="I53" s="233"/>
      <c r="J53" s="233" t="s">
        <v>160</v>
      </c>
      <c r="K53" s="87">
        <f>L53/1.25</f>
        <v>800</v>
      </c>
      <c r="L53" s="87">
        <v>1000</v>
      </c>
      <c r="M53" s="196"/>
      <c r="N53" s="196"/>
      <c r="O53" s="183"/>
      <c r="P53" s="150"/>
    </row>
    <row r="54" spans="2:16" ht="23.25" customHeight="1" thickTop="1" thickBot="1" x14ac:dyDescent="0.3">
      <c r="B54" s="315" t="s">
        <v>5</v>
      </c>
      <c r="C54" s="316"/>
      <c r="D54" s="316"/>
      <c r="E54" s="308">
        <v>3224</v>
      </c>
      <c r="F54" s="309"/>
      <c r="G54" s="309"/>
      <c r="H54" s="317" t="s">
        <v>13</v>
      </c>
      <c r="I54" s="318" t="s">
        <v>39</v>
      </c>
      <c r="J54" s="311"/>
      <c r="K54" s="319">
        <f>SUM(K55+K56+K57)</f>
        <v>16000</v>
      </c>
      <c r="L54" s="319">
        <f>SUM(L55+L56+L57)</f>
        <v>20000</v>
      </c>
      <c r="M54" s="320"/>
      <c r="N54" s="320"/>
      <c r="O54" s="321"/>
      <c r="P54" s="150"/>
    </row>
    <row r="55" spans="2:16" ht="24.95" customHeight="1" thickBot="1" x14ac:dyDescent="0.3">
      <c r="B55" s="65"/>
      <c r="C55" s="53"/>
      <c r="D55" s="53"/>
      <c r="E55" s="29"/>
      <c r="F55" s="30"/>
      <c r="G55" s="30"/>
      <c r="H55" s="96" t="s">
        <v>66</v>
      </c>
      <c r="I55" s="234"/>
      <c r="J55" s="237" t="s">
        <v>161</v>
      </c>
      <c r="K55" s="89">
        <f>L55/1.25</f>
        <v>8000</v>
      </c>
      <c r="L55" s="89">
        <v>10000</v>
      </c>
      <c r="M55" s="195" t="s">
        <v>43</v>
      </c>
      <c r="N55" s="195" t="s">
        <v>42</v>
      </c>
      <c r="O55" s="181" t="s">
        <v>132</v>
      </c>
      <c r="P55" s="150"/>
    </row>
    <row r="56" spans="2:16" ht="24.95" customHeight="1" thickBot="1" x14ac:dyDescent="0.3">
      <c r="B56" s="65"/>
      <c r="C56" s="5"/>
      <c r="D56" s="5"/>
      <c r="E56" s="8"/>
      <c r="F56" s="9"/>
      <c r="G56" s="9"/>
      <c r="H56" s="17" t="s">
        <v>14</v>
      </c>
      <c r="I56" s="241"/>
      <c r="J56" s="237" t="s">
        <v>161</v>
      </c>
      <c r="K56" s="89"/>
      <c r="L56" s="91"/>
      <c r="M56" s="197" t="s">
        <v>43</v>
      </c>
      <c r="N56" s="197" t="s">
        <v>42</v>
      </c>
      <c r="O56" s="181" t="s">
        <v>132</v>
      </c>
      <c r="P56" s="150"/>
    </row>
    <row r="57" spans="2:16" ht="24.95" customHeight="1" thickBot="1" x14ac:dyDescent="0.3">
      <c r="B57" s="70"/>
      <c r="C57" s="5"/>
      <c r="D57" s="5"/>
      <c r="E57" s="36"/>
      <c r="F57" s="35"/>
      <c r="G57" s="35"/>
      <c r="H57" s="37" t="s">
        <v>15</v>
      </c>
      <c r="I57" s="242"/>
      <c r="J57" s="237" t="s">
        <v>161</v>
      </c>
      <c r="K57" s="89">
        <f>L57/1.25</f>
        <v>8000</v>
      </c>
      <c r="L57" s="92">
        <v>10000</v>
      </c>
      <c r="M57" s="198" t="s">
        <v>43</v>
      </c>
      <c r="N57" s="198" t="s">
        <v>42</v>
      </c>
      <c r="O57" s="181" t="s">
        <v>132</v>
      </c>
      <c r="P57" s="150"/>
    </row>
    <row r="58" spans="2:16" ht="27" customHeight="1" thickTop="1" thickBot="1" x14ac:dyDescent="0.3">
      <c r="B58" s="306" t="s">
        <v>6</v>
      </c>
      <c r="C58" s="322"/>
      <c r="D58" s="322"/>
      <c r="E58" s="308">
        <v>3225</v>
      </c>
      <c r="F58" s="323"/>
      <c r="G58" s="323"/>
      <c r="H58" s="324" t="s">
        <v>58</v>
      </c>
      <c r="I58" s="318" t="s">
        <v>68</v>
      </c>
      <c r="J58" s="311"/>
      <c r="K58" s="325">
        <f>L58/1.25</f>
        <v>8000</v>
      </c>
      <c r="L58" s="325">
        <v>10000</v>
      </c>
      <c r="M58" s="326" t="s">
        <v>43</v>
      </c>
      <c r="N58" s="326" t="s">
        <v>42</v>
      </c>
      <c r="O58" s="327" t="s">
        <v>130</v>
      </c>
      <c r="P58" s="150"/>
    </row>
    <row r="59" spans="2:16" ht="1.5" customHeight="1" thickBot="1" x14ac:dyDescent="0.3">
      <c r="B59" s="328"/>
      <c r="C59" s="329"/>
      <c r="D59" s="329"/>
      <c r="E59" s="330"/>
      <c r="F59" s="331"/>
      <c r="G59" s="331"/>
      <c r="H59" s="332"/>
      <c r="I59" s="333"/>
      <c r="J59" s="334"/>
      <c r="K59" s="335"/>
      <c r="L59" s="335"/>
      <c r="M59" s="336"/>
      <c r="N59" s="336"/>
      <c r="O59" s="337"/>
      <c r="P59" s="150"/>
    </row>
    <row r="60" spans="2:16" ht="20.25" thickTop="1" thickBot="1" x14ac:dyDescent="0.3">
      <c r="B60" s="306" t="s">
        <v>7</v>
      </c>
      <c r="C60" s="307"/>
      <c r="D60" s="307"/>
      <c r="E60" s="308">
        <v>3231</v>
      </c>
      <c r="F60" s="309"/>
      <c r="G60" s="309"/>
      <c r="H60" s="310" t="s">
        <v>16</v>
      </c>
      <c r="I60" s="318" t="s">
        <v>68</v>
      </c>
      <c r="J60" s="311"/>
      <c r="K60" s="319">
        <f>SUM(K62:K65)</f>
        <v>184800</v>
      </c>
      <c r="L60" s="319">
        <f>SUM(L62:L65)</f>
        <v>231000</v>
      </c>
      <c r="M60" s="326"/>
      <c r="N60" s="326"/>
      <c r="O60" s="327"/>
      <c r="P60" s="150"/>
    </row>
    <row r="61" spans="2:16" x14ac:dyDescent="0.25">
      <c r="B61" s="65"/>
      <c r="C61" s="5"/>
      <c r="D61" s="5"/>
      <c r="E61" s="33"/>
      <c r="F61" s="38"/>
      <c r="G61" s="38"/>
      <c r="H61" s="88" t="s">
        <v>17</v>
      </c>
      <c r="I61" s="234"/>
      <c r="J61" s="237" t="s">
        <v>163</v>
      </c>
      <c r="K61" s="97"/>
      <c r="L61" s="97"/>
      <c r="M61" s="154"/>
      <c r="N61" s="154"/>
      <c r="O61" s="199"/>
      <c r="P61" s="150"/>
    </row>
    <row r="62" spans="2:16" ht="45" x14ac:dyDescent="0.25">
      <c r="B62" s="65"/>
      <c r="C62" s="5"/>
      <c r="D62" s="5"/>
      <c r="E62" s="5"/>
      <c r="F62" s="10"/>
      <c r="G62" s="10"/>
      <c r="H62" s="17" t="s">
        <v>18</v>
      </c>
      <c r="I62" s="243"/>
      <c r="J62" s="237" t="s">
        <v>163</v>
      </c>
      <c r="K62" s="91"/>
      <c r="L62" s="91"/>
      <c r="M62" s="197"/>
      <c r="N62" s="197"/>
      <c r="O62" s="152" t="s">
        <v>50</v>
      </c>
      <c r="P62" s="150"/>
    </row>
    <row r="63" spans="2:16" ht="21" customHeight="1" thickBot="1" x14ac:dyDescent="0.3">
      <c r="B63" s="65"/>
      <c r="C63" s="5"/>
      <c r="D63" s="5"/>
      <c r="E63" s="5"/>
      <c r="F63" s="10"/>
      <c r="G63" s="10"/>
      <c r="H63" s="17" t="s">
        <v>19</v>
      </c>
      <c r="I63" s="243"/>
      <c r="J63" s="237" t="s">
        <v>163</v>
      </c>
      <c r="K63" s="91">
        <f>L63/1.25</f>
        <v>1600</v>
      </c>
      <c r="L63" s="91">
        <v>2000</v>
      </c>
      <c r="M63" s="197" t="s">
        <v>43</v>
      </c>
      <c r="N63" s="197" t="s">
        <v>42</v>
      </c>
      <c r="O63" s="152"/>
      <c r="P63" s="150"/>
    </row>
    <row r="64" spans="2:16" ht="23.25" thickBot="1" x14ac:dyDescent="0.3">
      <c r="B64" s="65"/>
      <c r="C64" s="5"/>
      <c r="D64" s="5"/>
      <c r="E64" s="6"/>
      <c r="F64" s="7"/>
      <c r="G64" s="7"/>
      <c r="H64" s="90" t="s">
        <v>20</v>
      </c>
      <c r="I64" s="244"/>
      <c r="J64" s="231" t="s">
        <v>164</v>
      </c>
      <c r="K64" s="91">
        <f>L64/1.25</f>
        <v>4000</v>
      </c>
      <c r="L64" s="91">
        <v>5000</v>
      </c>
      <c r="M64" s="197" t="s">
        <v>43</v>
      </c>
      <c r="N64" s="197" t="s">
        <v>42</v>
      </c>
      <c r="O64" s="181" t="s">
        <v>132</v>
      </c>
      <c r="P64" s="150"/>
    </row>
    <row r="65" spans="2:16" ht="19.5" customHeight="1" thickBot="1" x14ac:dyDescent="0.3">
      <c r="B65" s="65"/>
      <c r="C65" s="5"/>
      <c r="D65" s="5"/>
      <c r="E65" s="13"/>
      <c r="F65" s="14"/>
      <c r="G65" s="14"/>
      <c r="H65" s="98" t="s">
        <v>67</v>
      </c>
      <c r="I65" s="245"/>
      <c r="J65" s="238" t="s">
        <v>165</v>
      </c>
      <c r="K65" s="99">
        <f>L65/1.25</f>
        <v>179200</v>
      </c>
      <c r="L65" s="99">
        <v>224000</v>
      </c>
      <c r="M65" s="200"/>
      <c r="N65" s="200"/>
      <c r="O65" s="201"/>
      <c r="P65" s="150"/>
    </row>
    <row r="66" spans="2:16" ht="39" thickTop="1" thickBot="1" x14ac:dyDescent="0.3">
      <c r="B66" s="338" t="s">
        <v>8</v>
      </c>
      <c r="C66" s="339"/>
      <c r="D66" s="339"/>
      <c r="E66" s="308">
        <v>3232</v>
      </c>
      <c r="F66" s="309"/>
      <c r="G66" s="309"/>
      <c r="H66" s="310" t="s">
        <v>21</v>
      </c>
      <c r="I66" s="318" t="s">
        <v>68</v>
      </c>
      <c r="J66" s="311"/>
      <c r="K66" s="319">
        <f>SUM(K68:K69)</f>
        <v>81600</v>
      </c>
      <c r="L66" s="319">
        <f>SUM(L67:L69)</f>
        <v>145000</v>
      </c>
      <c r="M66" s="320"/>
      <c r="N66" s="320"/>
      <c r="O66" s="321"/>
      <c r="P66" s="150"/>
    </row>
    <row r="67" spans="2:16" ht="30" x14ac:dyDescent="0.25">
      <c r="B67" s="74"/>
      <c r="C67" s="1"/>
      <c r="D67" s="1"/>
      <c r="E67" s="15"/>
      <c r="F67" s="20"/>
      <c r="G67" s="20"/>
      <c r="H67" s="34" t="s">
        <v>22</v>
      </c>
      <c r="I67" s="234"/>
      <c r="J67" s="237" t="s">
        <v>166</v>
      </c>
      <c r="K67" s="20"/>
      <c r="L67" s="285">
        <v>43000</v>
      </c>
      <c r="M67" s="202"/>
      <c r="N67" s="202"/>
      <c r="O67" s="203"/>
      <c r="P67" s="150"/>
    </row>
    <row r="68" spans="2:16" ht="22.5" x14ac:dyDescent="0.25">
      <c r="B68" s="66"/>
      <c r="C68" s="5"/>
      <c r="D68" s="12"/>
      <c r="E68" s="76"/>
      <c r="F68" s="9"/>
      <c r="G68" s="9"/>
      <c r="H68" s="100" t="s">
        <v>69</v>
      </c>
      <c r="I68" s="231"/>
      <c r="J68" s="237" t="s">
        <v>166</v>
      </c>
      <c r="K68" s="101">
        <f>L68/1.25</f>
        <v>75200</v>
      </c>
      <c r="L68" s="101">
        <v>94000</v>
      </c>
      <c r="M68" s="197" t="s">
        <v>43</v>
      </c>
      <c r="N68" s="197" t="s">
        <v>42</v>
      </c>
      <c r="O68" s="204"/>
      <c r="P68" s="150"/>
    </row>
    <row r="69" spans="2:16" ht="15.75" thickBot="1" x14ac:dyDescent="0.3">
      <c r="B69" s="67"/>
      <c r="C69" s="5"/>
      <c r="D69" s="12"/>
      <c r="E69" s="77"/>
      <c r="F69" s="35"/>
      <c r="G69" s="35"/>
      <c r="H69" s="37" t="s">
        <v>51</v>
      </c>
      <c r="I69" s="238"/>
      <c r="J69" s="237" t="s">
        <v>166</v>
      </c>
      <c r="K69" s="102">
        <f>L69/1.25</f>
        <v>6400</v>
      </c>
      <c r="L69" s="102">
        <v>8000</v>
      </c>
      <c r="M69" s="198"/>
      <c r="N69" s="198"/>
      <c r="O69" s="205"/>
      <c r="P69" s="150"/>
    </row>
    <row r="70" spans="2:16" ht="20.25" thickTop="1" thickBot="1" x14ac:dyDescent="0.3">
      <c r="B70" s="338" t="s">
        <v>9</v>
      </c>
      <c r="C70" s="339"/>
      <c r="D70" s="339"/>
      <c r="E70" s="308">
        <v>3233</v>
      </c>
      <c r="F70" s="309"/>
      <c r="G70" s="309"/>
      <c r="H70" s="310" t="s">
        <v>23</v>
      </c>
      <c r="I70" s="318" t="s">
        <v>49</v>
      </c>
      <c r="J70" s="311"/>
      <c r="K70" s="319">
        <f>K71</f>
        <v>1600</v>
      </c>
      <c r="L70" s="319">
        <f>L71</f>
        <v>2000</v>
      </c>
      <c r="M70" s="320"/>
      <c r="N70" s="320"/>
      <c r="O70" s="321"/>
      <c r="P70" s="150"/>
    </row>
    <row r="71" spans="2:16" ht="27.75" customHeight="1" thickBot="1" x14ac:dyDescent="0.3">
      <c r="B71" s="75"/>
      <c r="C71" s="5"/>
      <c r="D71" s="5"/>
      <c r="E71" s="39"/>
      <c r="F71" s="40"/>
      <c r="G71" s="40"/>
      <c r="H71" s="93" t="s">
        <v>52</v>
      </c>
      <c r="I71" s="239"/>
      <c r="J71" s="239" t="s">
        <v>167</v>
      </c>
      <c r="K71" s="95">
        <f>L71/1.25</f>
        <v>1600</v>
      </c>
      <c r="L71" s="95">
        <v>2000</v>
      </c>
      <c r="M71" s="206" t="s">
        <v>43</v>
      </c>
      <c r="N71" s="206" t="s">
        <v>42</v>
      </c>
      <c r="O71" s="181" t="s">
        <v>132</v>
      </c>
      <c r="P71" s="150"/>
    </row>
    <row r="72" spans="2:16" ht="19.5" thickBot="1" x14ac:dyDescent="0.3">
      <c r="B72" s="340" t="s">
        <v>10</v>
      </c>
      <c r="C72" s="339"/>
      <c r="D72" s="339"/>
      <c r="E72" s="341">
        <v>3234</v>
      </c>
      <c r="F72" s="342"/>
      <c r="G72" s="342"/>
      <c r="H72" s="343" t="s">
        <v>24</v>
      </c>
      <c r="I72" s="344" t="s">
        <v>49</v>
      </c>
      <c r="J72" s="345"/>
      <c r="K72" s="346">
        <f>K73+K74</f>
        <v>48000</v>
      </c>
      <c r="L72" s="346">
        <f>L73+L74</f>
        <v>60000</v>
      </c>
      <c r="M72" s="347"/>
      <c r="N72" s="347"/>
      <c r="O72" s="348"/>
      <c r="P72" s="150"/>
    </row>
    <row r="73" spans="2:16" ht="13.5" customHeight="1" x14ac:dyDescent="0.25">
      <c r="B73" s="65"/>
      <c r="C73" s="8"/>
      <c r="D73" s="8"/>
      <c r="E73" s="29"/>
      <c r="F73" s="30"/>
      <c r="G73" s="30"/>
      <c r="H73" s="103" t="s">
        <v>25</v>
      </c>
      <c r="I73" s="237"/>
      <c r="J73" s="237" t="s">
        <v>168</v>
      </c>
      <c r="K73" s="89">
        <f>L73/1.25</f>
        <v>32000</v>
      </c>
      <c r="L73" s="89">
        <v>40000</v>
      </c>
      <c r="M73" s="154"/>
      <c r="N73" s="154"/>
      <c r="O73" s="155"/>
      <c r="P73" s="150"/>
    </row>
    <row r="74" spans="2:16" ht="13.5" customHeight="1" thickBot="1" x14ac:dyDescent="0.3">
      <c r="B74" s="67"/>
      <c r="C74" s="36"/>
      <c r="D74" s="36"/>
      <c r="E74" s="36"/>
      <c r="F74" s="35"/>
      <c r="G74" s="35"/>
      <c r="H74" s="104" t="s">
        <v>26</v>
      </c>
      <c r="I74" s="238"/>
      <c r="J74" s="238" t="s">
        <v>169</v>
      </c>
      <c r="K74" s="92">
        <f>L74/1.25</f>
        <v>16000</v>
      </c>
      <c r="L74" s="92">
        <v>20000</v>
      </c>
      <c r="M74" s="207"/>
      <c r="N74" s="207"/>
      <c r="O74" s="208"/>
      <c r="P74" s="150"/>
    </row>
    <row r="75" spans="2:16" ht="38.25" thickBot="1" x14ac:dyDescent="0.3">
      <c r="B75" s="340" t="s">
        <v>92</v>
      </c>
      <c r="C75" s="339"/>
      <c r="D75" s="339"/>
      <c r="E75" s="341">
        <v>3236</v>
      </c>
      <c r="F75" s="342"/>
      <c r="G75" s="342"/>
      <c r="H75" s="343" t="s">
        <v>27</v>
      </c>
      <c r="I75" s="344" t="s">
        <v>49</v>
      </c>
      <c r="J75" s="345"/>
      <c r="K75" s="346">
        <f>K76</f>
        <v>16000</v>
      </c>
      <c r="L75" s="346">
        <f>L76</f>
        <v>20000</v>
      </c>
      <c r="M75" s="349"/>
      <c r="N75" s="349"/>
      <c r="O75" s="350"/>
      <c r="P75" s="150"/>
    </row>
    <row r="76" spans="2:16" ht="23.25" thickBot="1" x14ac:dyDescent="0.3">
      <c r="B76" s="68"/>
      <c r="C76" s="8"/>
      <c r="D76" s="8"/>
      <c r="E76" s="39"/>
      <c r="F76" s="40"/>
      <c r="G76" s="40"/>
      <c r="H76" s="93" t="s">
        <v>90</v>
      </c>
      <c r="I76" s="239"/>
      <c r="J76" s="239" t="s">
        <v>170</v>
      </c>
      <c r="K76" s="94">
        <f>L76/1.25</f>
        <v>16000</v>
      </c>
      <c r="L76" s="94">
        <v>20000</v>
      </c>
      <c r="M76" s="153" t="s">
        <v>43</v>
      </c>
      <c r="N76" s="153" t="s">
        <v>42</v>
      </c>
      <c r="O76" s="181" t="s">
        <v>132</v>
      </c>
      <c r="P76" s="150"/>
    </row>
    <row r="77" spans="2:16" ht="20.25" thickTop="1" thickBot="1" x14ac:dyDescent="0.3">
      <c r="B77" s="315" t="s">
        <v>93</v>
      </c>
      <c r="C77" s="339"/>
      <c r="D77" s="339"/>
      <c r="E77" s="308">
        <v>3237</v>
      </c>
      <c r="F77" s="309"/>
      <c r="G77" s="309"/>
      <c r="H77" s="310" t="s">
        <v>28</v>
      </c>
      <c r="I77" s="318" t="s">
        <v>68</v>
      </c>
      <c r="J77" s="311"/>
      <c r="K77" s="319">
        <f>K78+K79+K80</f>
        <v>8800</v>
      </c>
      <c r="L77" s="319">
        <f>L78+L79+L80</f>
        <v>11000</v>
      </c>
      <c r="M77" s="351"/>
      <c r="N77" s="351"/>
      <c r="O77" s="352"/>
      <c r="P77" s="150"/>
    </row>
    <row r="78" spans="2:16" x14ac:dyDescent="0.25">
      <c r="B78" s="65"/>
      <c r="C78" s="8"/>
      <c r="D78" s="8"/>
      <c r="E78" s="29"/>
      <c r="F78" s="30"/>
      <c r="G78" s="30"/>
      <c r="H78" s="88" t="s">
        <v>29</v>
      </c>
      <c r="I78" s="237"/>
      <c r="J78" s="237" t="s">
        <v>171</v>
      </c>
      <c r="K78" s="105"/>
      <c r="L78" s="105"/>
      <c r="M78" s="209"/>
      <c r="N78" s="209"/>
      <c r="O78" s="210" t="s">
        <v>53</v>
      </c>
      <c r="P78" s="150"/>
    </row>
    <row r="79" spans="2:16" x14ac:dyDescent="0.25">
      <c r="B79" s="66"/>
      <c r="C79" s="11"/>
      <c r="D79" s="11"/>
      <c r="E79" s="6"/>
      <c r="F79" s="7"/>
      <c r="G79" s="7"/>
      <c r="H79" s="90" t="s">
        <v>30</v>
      </c>
      <c r="I79" s="230"/>
      <c r="J79" s="237" t="s">
        <v>171</v>
      </c>
      <c r="K79" s="106">
        <f>L79/1.25</f>
        <v>400</v>
      </c>
      <c r="L79" s="106">
        <v>500</v>
      </c>
      <c r="M79" s="211"/>
      <c r="N79" s="211"/>
      <c r="O79" s="212" t="s">
        <v>53</v>
      </c>
      <c r="P79" s="150"/>
    </row>
    <row r="80" spans="2:16" ht="15.75" thickBot="1" x14ac:dyDescent="0.3">
      <c r="B80" s="119"/>
      <c r="C80" s="120"/>
      <c r="D80" s="120"/>
      <c r="E80" s="121"/>
      <c r="F80" s="14"/>
      <c r="G80" s="14"/>
      <c r="H80" s="98" t="s">
        <v>70</v>
      </c>
      <c r="I80" s="246"/>
      <c r="J80" s="237" t="s">
        <v>171</v>
      </c>
      <c r="K80" s="99">
        <f>L80/1.25</f>
        <v>8400</v>
      </c>
      <c r="L80" s="99">
        <v>10500</v>
      </c>
      <c r="M80" s="200"/>
      <c r="N80" s="200"/>
      <c r="O80" s="213"/>
      <c r="P80" s="150"/>
    </row>
    <row r="81" spans="2:16" ht="24" thickTop="1" thickBot="1" x14ac:dyDescent="0.3">
      <c r="B81" s="315" t="s">
        <v>94</v>
      </c>
      <c r="C81" s="339"/>
      <c r="D81" s="339"/>
      <c r="E81" s="308">
        <v>3238</v>
      </c>
      <c r="F81" s="309"/>
      <c r="G81" s="309"/>
      <c r="H81" s="310" t="s">
        <v>31</v>
      </c>
      <c r="I81" s="318" t="s">
        <v>68</v>
      </c>
      <c r="J81" s="311"/>
      <c r="K81" s="319">
        <f>K82</f>
        <v>10400</v>
      </c>
      <c r="L81" s="319">
        <f>L82</f>
        <v>13000</v>
      </c>
      <c r="M81" s="353" t="s">
        <v>43</v>
      </c>
      <c r="N81" s="353" t="s">
        <v>42</v>
      </c>
      <c r="O81" s="352"/>
      <c r="P81" s="150"/>
    </row>
    <row r="82" spans="2:16" ht="23.25" thickBot="1" x14ac:dyDescent="0.3">
      <c r="B82" s="68"/>
      <c r="C82" s="11"/>
      <c r="D82" s="11"/>
      <c r="E82" s="13"/>
      <c r="F82" s="14"/>
      <c r="G82" s="14"/>
      <c r="H82" s="37" t="s">
        <v>71</v>
      </c>
      <c r="I82" s="247"/>
      <c r="J82" s="239" t="s">
        <v>172</v>
      </c>
      <c r="K82" s="107">
        <f>L82/1.25</f>
        <v>10400</v>
      </c>
      <c r="L82" s="134">
        <v>13000</v>
      </c>
      <c r="M82" s="214"/>
      <c r="N82" s="214"/>
      <c r="O82" s="176"/>
      <c r="P82" s="150"/>
    </row>
    <row r="83" spans="2:16" ht="24" thickTop="1" thickBot="1" x14ac:dyDescent="0.3">
      <c r="B83" s="306" t="s">
        <v>95</v>
      </c>
      <c r="C83" s="307"/>
      <c r="D83" s="307"/>
      <c r="E83" s="308">
        <v>3239</v>
      </c>
      <c r="F83" s="309"/>
      <c r="G83" s="309"/>
      <c r="H83" s="310" t="s">
        <v>32</v>
      </c>
      <c r="I83" s="318" t="s">
        <v>68</v>
      </c>
      <c r="J83" s="311"/>
      <c r="K83" s="319">
        <f>SUM(K84:K86)</f>
        <v>40000</v>
      </c>
      <c r="L83" s="319">
        <f>SUM(L84:L86)</f>
        <v>50000</v>
      </c>
      <c r="M83" s="354" t="s">
        <v>43</v>
      </c>
      <c r="N83" s="326" t="s">
        <v>42</v>
      </c>
      <c r="O83" s="355"/>
      <c r="P83" s="150"/>
    </row>
    <row r="84" spans="2:16" ht="14.45" customHeight="1" x14ac:dyDescent="0.25">
      <c r="B84" s="65"/>
      <c r="C84" s="11"/>
      <c r="D84" s="11"/>
      <c r="E84" s="41"/>
      <c r="F84" s="42"/>
      <c r="G84" s="42"/>
      <c r="H84" s="96" t="s">
        <v>32</v>
      </c>
      <c r="I84" s="248"/>
      <c r="J84" s="258" t="s">
        <v>173</v>
      </c>
      <c r="K84" s="89">
        <f>L84/1.25</f>
        <v>40000</v>
      </c>
      <c r="L84" s="89">
        <v>50000</v>
      </c>
      <c r="M84" s="215"/>
      <c r="N84" s="154"/>
      <c r="O84" s="176"/>
      <c r="P84" s="150"/>
    </row>
    <row r="85" spans="2:16" ht="14.45" customHeight="1" x14ac:dyDescent="0.25">
      <c r="B85" s="66"/>
      <c r="C85" s="11"/>
      <c r="D85" s="11"/>
      <c r="E85" s="6"/>
      <c r="F85" s="7"/>
      <c r="G85" s="7"/>
      <c r="H85" s="17"/>
      <c r="I85" s="231"/>
      <c r="J85" s="231"/>
      <c r="K85" s="91">
        <f>L85/125%</f>
        <v>0</v>
      </c>
      <c r="L85" s="89">
        <v>0</v>
      </c>
      <c r="M85" s="195"/>
      <c r="N85" s="216"/>
      <c r="O85" s="176"/>
      <c r="P85" s="150"/>
    </row>
    <row r="86" spans="2:16" ht="14.45" customHeight="1" thickBot="1" x14ac:dyDescent="0.3">
      <c r="B86" s="67"/>
      <c r="C86" s="57"/>
      <c r="D86" s="57"/>
      <c r="E86" s="13"/>
      <c r="F86" s="14"/>
      <c r="G86" s="14"/>
      <c r="H86" s="37"/>
      <c r="I86" s="238"/>
      <c r="J86" s="238"/>
      <c r="K86" s="92">
        <v>0</v>
      </c>
      <c r="L86" s="92">
        <v>0</v>
      </c>
      <c r="M86" s="198"/>
      <c r="N86" s="217"/>
      <c r="O86" s="176"/>
      <c r="P86" s="150"/>
    </row>
    <row r="87" spans="2:16" ht="20.25" thickTop="1" thickBot="1" x14ac:dyDescent="0.35">
      <c r="B87" s="306" t="s">
        <v>96</v>
      </c>
      <c r="C87" s="356"/>
      <c r="D87" s="356"/>
      <c r="E87" s="308">
        <v>3291</v>
      </c>
      <c r="F87" s="290"/>
      <c r="G87" s="290"/>
      <c r="H87" s="357" t="s">
        <v>72</v>
      </c>
      <c r="I87" s="358"/>
      <c r="J87" s="359"/>
      <c r="K87" s="360">
        <f>K88</f>
        <v>22000</v>
      </c>
      <c r="L87" s="360">
        <f>L88</f>
        <v>22000</v>
      </c>
      <c r="M87" s="351"/>
      <c r="N87" s="351"/>
      <c r="O87" s="355"/>
      <c r="P87" s="150"/>
    </row>
    <row r="88" spans="2:16" ht="15.75" thickBot="1" x14ac:dyDescent="0.3">
      <c r="B88" s="68"/>
      <c r="C88" s="11"/>
      <c r="D88" s="11"/>
      <c r="E88" s="43"/>
      <c r="F88" s="44"/>
      <c r="G88" s="44"/>
      <c r="H88" s="45" t="s">
        <v>73</v>
      </c>
      <c r="I88" s="249"/>
      <c r="J88" s="259" t="s">
        <v>171</v>
      </c>
      <c r="K88" s="72">
        <v>22000</v>
      </c>
      <c r="L88" s="72">
        <v>22000</v>
      </c>
      <c r="M88" s="218"/>
      <c r="N88" s="218"/>
      <c r="O88" s="185"/>
      <c r="P88" s="150"/>
    </row>
    <row r="89" spans="2:16" ht="20.25" thickTop="1" thickBot="1" x14ac:dyDescent="0.3">
      <c r="B89" s="306" t="s">
        <v>97</v>
      </c>
      <c r="C89" s="307"/>
      <c r="D89" s="307"/>
      <c r="E89" s="308">
        <v>3292</v>
      </c>
      <c r="F89" s="309"/>
      <c r="G89" s="309"/>
      <c r="H89" s="361" t="s">
        <v>33</v>
      </c>
      <c r="I89" s="362" t="s">
        <v>39</v>
      </c>
      <c r="J89" s="363"/>
      <c r="K89" s="364">
        <f>K90+K91</f>
        <v>7200</v>
      </c>
      <c r="L89" s="364">
        <f>L90+L91</f>
        <v>9000</v>
      </c>
      <c r="M89" s="351"/>
      <c r="N89" s="351"/>
      <c r="O89" s="352"/>
      <c r="P89" s="150"/>
    </row>
    <row r="90" spans="2:16" x14ac:dyDescent="0.25">
      <c r="B90" s="65"/>
      <c r="C90" s="11"/>
      <c r="D90" s="11"/>
      <c r="E90" s="29"/>
      <c r="F90" s="30"/>
      <c r="G90" s="30"/>
      <c r="H90" s="96" t="s">
        <v>74</v>
      </c>
      <c r="I90" s="250"/>
      <c r="J90" s="260" t="s">
        <v>174</v>
      </c>
      <c r="K90" s="108">
        <f>L90/1.25</f>
        <v>5600</v>
      </c>
      <c r="L90" s="108">
        <v>7000</v>
      </c>
      <c r="M90" s="154"/>
      <c r="N90" s="154"/>
      <c r="O90" s="199"/>
      <c r="P90" s="150"/>
    </row>
    <row r="91" spans="2:16" ht="15.75" thickBot="1" x14ac:dyDescent="0.3">
      <c r="B91" s="67"/>
      <c r="C91" s="57"/>
      <c r="D91" s="57"/>
      <c r="E91" s="39"/>
      <c r="F91" s="40"/>
      <c r="G91" s="40"/>
      <c r="H91" s="93" t="s">
        <v>103</v>
      </c>
      <c r="I91" s="271"/>
      <c r="J91" s="272" t="s">
        <v>174</v>
      </c>
      <c r="K91" s="95">
        <f>L91/1.25</f>
        <v>1600</v>
      </c>
      <c r="L91" s="95">
        <v>2000</v>
      </c>
      <c r="M91" s="218"/>
      <c r="N91" s="218"/>
      <c r="O91" s="219"/>
      <c r="P91" s="150"/>
    </row>
    <row r="92" spans="2:16" ht="20.25" thickTop="1" thickBot="1" x14ac:dyDescent="0.3">
      <c r="B92" s="365" t="s">
        <v>98</v>
      </c>
      <c r="C92" s="366"/>
      <c r="D92" s="366"/>
      <c r="E92" s="367">
        <v>3293</v>
      </c>
      <c r="F92" s="368"/>
      <c r="G92" s="368"/>
      <c r="H92" s="369" t="s">
        <v>180</v>
      </c>
      <c r="I92" s="362" t="s">
        <v>39</v>
      </c>
      <c r="J92" s="370"/>
      <c r="K92" s="371">
        <f>L92/1.25</f>
        <v>800</v>
      </c>
      <c r="L92" s="372">
        <v>1000</v>
      </c>
      <c r="M92" s="373"/>
      <c r="N92" s="373"/>
      <c r="O92" s="374"/>
      <c r="P92" s="150"/>
    </row>
    <row r="93" spans="2:16" ht="20.25" thickTop="1" thickBot="1" x14ac:dyDescent="0.3">
      <c r="B93" s="306" t="s">
        <v>126</v>
      </c>
      <c r="C93" s="375"/>
      <c r="D93" s="375"/>
      <c r="E93" s="308">
        <v>3294</v>
      </c>
      <c r="F93" s="323"/>
      <c r="G93" s="323"/>
      <c r="H93" s="324" t="s">
        <v>83</v>
      </c>
      <c r="I93" s="376"/>
      <c r="J93" s="359"/>
      <c r="K93" s="325">
        <f>K94</f>
        <v>3200</v>
      </c>
      <c r="L93" s="325">
        <f>L94</f>
        <v>4000</v>
      </c>
      <c r="M93" s="351"/>
      <c r="N93" s="351"/>
      <c r="O93" s="352"/>
      <c r="P93" s="150"/>
    </row>
    <row r="94" spans="2:16" ht="15.75" thickBot="1" x14ac:dyDescent="0.3">
      <c r="B94" s="114"/>
      <c r="C94" s="115"/>
      <c r="D94" s="115"/>
      <c r="E94" s="116"/>
      <c r="F94" s="40"/>
      <c r="G94" s="40"/>
      <c r="H94" s="93" t="s">
        <v>84</v>
      </c>
      <c r="I94" s="248"/>
      <c r="J94" s="258" t="s">
        <v>175</v>
      </c>
      <c r="K94" s="95">
        <f>L94/1.25</f>
        <v>3200</v>
      </c>
      <c r="L94" s="95">
        <v>4000</v>
      </c>
      <c r="M94" s="220"/>
      <c r="N94" s="220"/>
      <c r="O94" s="221"/>
      <c r="P94" s="150"/>
    </row>
    <row r="95" spans="2:16" ht="39" thickTop="1" thickBot="1" x14ac:dyDescent="0.3">
      <c r="B95" s="306" t="s">
        <v>99</v>
      </c>
      <c r="C95" s="377"/>
      <c r="D95" s="377"/>
      <c r="E95" s="308">
        <v>3299</v>
      </c>
      <c r="F95" s="323"/>
      <c r="G95" s="323"/>
      <c r="H95" s="310" t="s">
        <v>55</v>
      </c>
      <c r="I95" s="311" t="s">
        <v>39</v>
      </c>
      <c r="J95" s="311"/>
      <c r="K95" s="325">
        <f>K96+K97</f>
        <v>0</v>
      </c>
      <c r="L95" s="325">
        <f>L96+L97</f>
        <v>40000</v>
      </c>
      <c r="M95" s="326" t="s">
        <v>43</v>
      </c>
      <c r="N95" s="326" t="s">
        <v>42</v>
      </c>
      <c r="O95" s="327" t="s">
        <v>134</v>
      </c>
      <c r="P95" s="150"/>
    </row>
    <row r="96" spans="2:16" ht="22.5" x14ac:dyDescent="0.25">
      <c r="B96" s="65"/>
      <c r="C96" s="58"/>
      <c r="D96" s="58"/>
      <c r="E96" s="29"/>
      <c r="F96" s="30"/>
      <c r="G96" s="30"/>
      <c r="H96" s="96" t="s">
        <v>85</v>
      </c>
      <c r="I96" s="239"/>
      <c r="J96" s="232" t="s">
        <v>176</v>
      </c>
      <c r="K96" s="108">
        <f>L96/1.25</f>
        <v>0</v>
      </c>
      <c r="L96" s="108">
        <v>0</v>
      </c>
      <c r="M96" s="154"/>
      <c r="N96" s="154"/>
      <c r="O96" s="199"/>
      <c r="P96" s="150"/>
    </row>
    <row r="97" spans="2:16" ht="28.5" customHeight="1" thickBot="1" x14ac:dyDescent="0.3">
      <c r="B97" s="70"/>
      <c r="C97" s="59"/>
      <c r="D97" s="59"/>
      <c r="E97" s="39"/>
      <c r="F97" s="40"/>
      <c r="G97" s="40"/>
      <c r="H97" s="93" t="s">
        <v>86</v>
      </c>
      <c r="I97" s="251" t="s">
        <v>39</v>
      </c>
      <c r="J97" s="233" t="s">
        <v>173</v>
      </c>
      <c r="K97" s="95">
        <v>0</v>
      </c>
      <c r="L97" s="95">
        <v>40000</v>
      </c>
      <c r="M97" s="153" t="s">
        <v>87</v>
      </c>
      <c r="N97" s="218" t="s">
        <v>128</v>
      </c>
      <c r="O97" s="219"/>
      <c r="P97" s="150"/>
    </row>
    <row r="98" spans="2:16" ht="20.25" thickTop="1" thickBot="1" x14ac:dyDescent="0.3">
      <c r="B98" s="306" t="s">
        <v>100</v>
      </c>
      <c r="C98" s="375"/>
      <c r="D98" s="375"/>
      <c r="E98" s="308">
        <v>3431</v>
      </c>
      <c r="F98" s="323"/>
      <c r="G98" s="323"/>
      <c r="H98" s="310" t="s">
        <v>56</v>
      </c>
      <c r="I98" s="318" t="s">
        <v>39</v>
      </c>
      <c r="J98" s="311"/>
      <c r="K98" s="303">
        <f>K99+K100</f>
        <v>9600</v>
      </c>
      <c r="L98" s="303">
        <f>L99+L100</f>
        <v>12000</v>
      </c>
      <c r="M98" s="378"/>
      <c r="N98" s="378"/>
      <c r="O98" s="379"/>
      <c r="P98" s="150"/>
    </row>
    <row r="99" spans="2:16" ht="22.5" x14ac:dyDescent="0.25">
      <c r="B99" s="70"/>
      <c r="C99" s="59"/>
      <c r="D99" s="59"/>
      <c r="E99" s="39">
        <v>3431</v>
      </c>
      <c r="F99" s="40"/>
      <c r="G99" s="40"/>
      <c r="H99" s="21" t="s">
        <v>57</v>
      </c>
      <c r="I99" s="239"/>
      <c r="J99" s="232" t="s">
        <v>175</v>
      </c>
      <c r="K99" s="109">
        <f>L99/1.25</f>
        <v>8000</v>
      </c>
      <c r="L99" s="109">
        <v>10000</v>
      </c>
      <c r="M99" s="188" t="s">
        <v>43</v>
      </c>
      <c r="N99" s="222"/>
      <c r="O99" s="223"/>
      <c r="P99" s="150"/>
    </row>
    <row r="100" spans="2:16" ht="15.75" thickBot="1" x14ac:dyDescent="0.3">
      <c r="B100" s="71"/>
      <c r="C100" s="147"/>
      <c r="D100" s="147"/>
      <c r="E100" s="124">
        <v>3433</v>
      </c>
      <c r="F100" s="140"/>
      <c r="G100" s="140"/>
      <c r="H100" s="28" t="s">
        <v>129</v>
      </c>
      <c r="I100" s="233"/>
      <c r="J100" s="233" t="s">
        <v>175</v>
      </c>
      <c r="K100" s="146">
        <f>L100/1.25</f>
        <v>1600</v>
      </c>
      <c r="L100" s="146">
        <v>2000</v>
      </c>
      <c r="M100" s="196"/>
      <c r="N100" s="224"/>
      <c r="O100" s="225"/>
      <c r="P100" s="150"/>
    </row>
    <row r="101" spans="2:16" ht="39" thickTop="1" thickBot="1" x14ac:dyDescent="0.3">
      <c r="B101" s="306" t="s">
        <v>102</v>
      </c>
      <c r="C101" s="380"/>
      <c r="D101" s="380"/>
      <c r="E101" s="317">
        <v>42</v>
      </c>
      <c r="F101" s="309"/>
      <c r="G101" s="309"/>
      <c r="H101" s="310" t="s">
        <v>34</v>
      </c>
      <c r="I101" s="311"/>
      <c r="J101" s="311"/>
      <c r="K101" s="381">
        <f>L101/1.25</f>
        <v>20000</v>
      </c>
      <c r="L101" s="382">
        <v>25000</v>
      </c>
      <c r="M101" s="320"/>
      <c r="N101" s="320"/>
      <c r="O101" s="321"/>
      <c r="P101" s="150"/>
    </row>
    <row r="102" spans="2:16" ht="27" customHeight="1" thickBot="1" x14ac:dyDescent="0.3">
      <c r="B102" s="70"/>
      <c r="C102" s="78"/>
      <c r="D102" s="78"/>
      <c r="E102" s="79"/>
      <c r="F102" s="80"/>
      <c r="G102" s="80"/>
      <c r="H102" s="286" t="s">
        <v>184</v>
      </c>
      <c r="I102" s="112"/>
      <c r="J102" s="112"/>
      <c r="K102" s="110"/>
      <c r="L102" s="110"/>
      <c r="M102" s="153" t="s">
        <v>43</v>
      </c>
      <c r="N102" s="153" t="s">
        <v>128</v>
      </c>
      <c r="O102" s="219"/>
      <c r="P102" s="150"/>
    </row>
    <row r="103" spans="2:16" ht="21.75" customHeight="1" thickBot="1" x14ac:dyDescent="0.3">
      <c r="B103" s="68"/>
      <c r="C103" s="141"/>
      <c r="D103" s="141"/>
      <c r="E103" s="141"/>
      <c r="F103" s="142" t="e">
        <f>#REF!+F16+#REF!+F54+#REF!+#REF!+F60+F66+F70+F72+F75+F77+F81+F83+F89+#REF!+#REF!+#REF!+#REF!+#REF!+#REF!+#REF!+F102+#REF!+#REF!</f>
        <v>#REF!</v>
      </c>
      <c r="G103" s="142"/>
      <c r="H103" s="143"/>
      <c r="I103" s="252"/>
      <c r="J103" s="256"/>
      <c r="K103" s="144"/>
      <c r="L103" s="144"/>
      <c r="M103" s="226"/>
      <c r="N103" s="226"/>
      <c r="O103" s="227"/>
      <c r="P103" s="150"/>
    </row>
    <row r="104" spans="2:16" ht="30.75" customHeight="1" thickTop="1" x14ac:dyDescent="0.25">
      <c r="H104" s="117" t="s">
        <v>181</v>
      </c>
      <c r="K104" s="118">
        <f>SUM(K5+K13+K16+K54+K58+K60+K66+K70+K72+K75+K77+K81+K83+K87+K89+K35+K93+K95+K98+K101)</f>
        <v>1032200</v>
      </c>
      <c r="L104" s="149">
        <f>SUM(L5+L13+L16+L54+L58+L60+L66+L70+L72+L75+L77+L81+L83+L87+L89+L92+L93+L95+L98+L101+L102)</f>
        <v>1370000</v>
      </c>
      <c r="M104" s="150"/>
      <c r="N104" s="150"/>
      <c r="O104" s="150"/>
      <c r="P104" s="150"/>
    </row>
    <row r="105" spans="2:16" x14ac:dyDescent="0.25">
      <c r="K105" s="113"/>
      <c r="L105" s="113"/>
      <c r="M105" s="430" t="s">
        <v>135</v>
      </c>
      <c r="N105" s="430"/>
      <c r="O105" s="430"/>
      <c r="P105" s="150"/>
    </row>
    <row r="106" spans="2:16" x14ac:dyDescent="0.25">
      <c r="B106" s="148" t="s">
        <v>185</v>
      </c>
      <c r="L106" s="228"/>
      <c r="M106" s="150"/>
      <c r="N106" s="150"/>
      <c r="O106" s="150"/>
      <c r="P106" s="150"/>
    </row>
    <row r="107" spans="2:16" x14ac:dyDescent="0.25">
      <c r="M107" s="430" t="s">
        <v>136</v>
      </c>
      <c r="N107" s="430"/>
      <c r="O107" s="430"/>
      <c r="P107" s="150"/>
    </row>
    <row r="108" spans="2:16" x14ac:dyDescent="0.25">
      <c r="L108" s="228"/>
      <c r="M108" s="150"/>
      <c r="N108" s="150"/>
      <c r="O108" s="150"/>
      <c r="P108" s="150"/>
    </row>
    <row r="109" spans="2:16" x14ac:dyDescent="0.25">
      <c r="L109" s="228"/>
    </row>
  </sheetData>
  <mergeCells count="3">
    <mergeCell ref="H2:O2"/>
    <mergeCell ref="M105:O105"/>
    <mergeCell ref="M107:O107"/>
  </mergeCells>
  <phoneticPr fontId="8" type="noConversion"/>
  <printOptions horizontalCentered="1"/>
  <pageMargins left="0" right="0" top="0.23622047244094491" bottom="0" header="0" footer="0"/>
  <pageSetup orientation="landscape" horizontalDpi="15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</cp:lastModifiedBy>
  <cp:lastPrinted>2020-12-11T15:09:34Z</cp:lastPrinted>
  <dcterms:created xsi:type="dcterms:W3CDTF">2012-02-16T14:14:26Z</dcterms:created>
  <dcterms:modified xsi:type="dcterms:W3CDTF">2020-12-15T14:30:29Z</dcterms:modified>
</cp:coreProperties>
</file>