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60" windowWidth="18765" windowHeight="11505"/>
  </bookViews>
  <sheets>
    <sheet name="List1" sheetId="1" r:id="rId1"/>
    <sheet name="List2" sheetId="2" r:id="rId2"/>
    <sheet name="List3" sheetId="3" r:id="rId3"/>
  </sheets>
  <definedNames>
    <definedName name="_xlnm.Print_Area" localSheetId="0">List1!$B$1:$O$110</definedName>
  </definedNames>
  <calcPr calcId="124519"/>
</workbook>
</file>

<file path=xl/calcChain.xml><?xml version="1.0" encoding="utf-8"?>
<calcChain xmlns="http://schemas.openxmlformats.org/spreadsheetml/2006/main">
  <c r="L107" i="1"/>
  <c r="L70"/>
  <c r="K103"/>
  <c r="K102"/>
  <c r="K101"/>
  <c r="K98"/>
  <c r="K96"/>
  <c r="K94"/>
  <c r="K93"/>
  <c r="L51" l="1"/>
  <c r="K51" s="1"/>
  <c r="K53"/>
  <c r="K52"/>
  <c r="K50"/>
  <c r="K48"/>
  <c r="K46"/>
  <c r="K44"/>
  <c r="K42"/>
  <c r="K40"/>
  <c r="K38"/>
  <c r="K36"/>
  <c r="K34"/>
  <c r="K33"/>
  <c r="K32"/>
  <c r="K30"/>
  <c r="K29"/>
  <c r="K26"/>
  <c r="K27"/>
  <c r="K25"/>
  <c r="K20"/>
  <c r="K22"/>
  <c r="K23"/>
  <c r="K21"/>
  <c r="K15"/>
  <c r="K14"/>
  <c r="K7"/>
  <c r="K8"/>
  <c r="K9"/>
  <c r="K10"/>
  <c r="K11"/>
  <c r="K12"/>
  <c r="K6"/>
  <c r="K100"/>
  <c r="L100"/>
  <c r="K77"/>
  <c r="K76"/>
  <c r="K75"/>
  <c r="K64"/>
  <c r="K63"/>
  <c r="K55"/>
  <c r="L97"/>
  <c r="L95"/>
  <c r="L92"/>
  <c r="L90"/>
  <c r="K88"/>
  <c r="K87"/>
  <c r="L86"/>
  <c r="K84"/>
  <c r="L84"/>
  <c r="K83"/>
  <c r="K82"/>
  <c r="L80"/>
  <c r="K79"/>
  <c r="K78" s="1"/>
  <c r="L78"/>
  <c r="K74"/>
  <c r="K73"/>
  <c r="L72"/>
  <c r="K71"/>
  <c r="K69"/>
  <c r="K68"/>
  <c r="L66"/>
  <c r="K65"/>
  <c r="L60"/>
  <c r="K58"/>
  <c r="K57"/>
  <c r="L31"/>
  <c r="L28"/>
  <c r="L24"/>
  <c r="L19"/>
  <c r="L13"/>
  <c r="L5"/>
  <c r="K90"/>
  <c r="K95"/>
  <c r="K97"/>
  <c r="F106"/>
  <c r="K5" l="1"/>
  <c r="K31"/>
  <c r="K86"/>
  <c r="K24"/>
  <c r="K28"/>
  <c r="L16"/>
  <c r="K19"/>
  <c r="K66"/>
  <c r="K72"/>
  <c r="K13"/>
  <c r="K92"/>
  <c r="K80"/>
  <c r="K60"/>
  <c r="K54"/>
  <c r="L54"/>
  <c r="K16" l="1"/>
  <c r="K107" s="1"/>
</calcChain>
</file>

<file path=xl/comments1.xml><?xml version="1.0" encoding="utf-8"?>
<comments xmlns="http://schemas.openxmlformats.org/spreadsheetml/2006/main">
  <authors>
    <author>Ljuba Ljubičić</author>
  </authors>
  <commentList>
    <comment ref="F80" authorId="0">
      <text>
        <r>
          <rPr>
            <b/>
            <sz val="9"/>
            <color indexed="81"/>
            <rFont val="Tahoma"/>
            <family val="2"/>
            <charset val="238"/>
          </rPr>
          <t>Ljuba Ljubičić:</t>
        </r>
        <r>
          <rPr>
            <sz val="9"/>
            <color indexed="81"/>
            <rFont val="Tahoma"/>
            <family val="2"/>
            <charset val="238"/>
          </rPr>
          <t xml:space="preserve">
dio sredstava u iznosu od 270000 prenesen na 3241 - naknade troškova službenog puta nezaposlenim osoba</t>
        </r>
      </text>
    </comment>
  </commentList>
</comments>
</file>

<file path=xl/sharedStrings.xml><?xml version="1.0" encoding="utf-8"?>
<sst xmlns="http://schemas.openxmlformats.org/spreadsheetml/2006/main" count="317" uniqueCount="206">
  <si>
    <t>Redni broj</t>
  </si>
  <si>
    <t>odjeljak</t>
  </si>
  <si>
    <t>osnovni račun</t>
  </si>
  <si>
    <t>Financijski plan</t>
  </si>
  <si>
    <t>2.</t>
  </si>
  <si>
    <t>3.</t>
  </si>
  <si>
    <t>4.</t>
  </si>
  <si>
    <t>5.</t>
  </si>
  <si>
    <t>6.</t>
  </si>
  <si>
    <t>7.</t>
  </si>
  <si>
    <t>8.</t>
  </si>
  <si>
    <t>Materijal za higijenske potrebe i njegu</t>
  </si>
  <si>
    <t>namirnice</t>
  </si>
  <si>
    <t>Materijal i dijelovi za održavanje</t>
  </si>
  <si>
    <t>Materijal i dijelovi za tekuće i investicijsko održavanje postrojenja i opreme</t>
  </si>
  <si>
    <t>Ostali materijal i dijelovi za tekuće i investicijsko održavanje</t>
  </si>
  <si>
    <t>32.</t>
  </si>
  <si>
    <t>Usluge telefona, pošte i prijevoza</t>
  </si>
  <si>
    <t>33.</t>
  </si>
  <si>
    <t>Usluge telefona, telefaksa</t>
  </si>
  <si>
    <t>34.</t>
  </si>
  <si>
    <t>Fiksna lefefonija</t>
  </si>
  <si>
    <t>35.</t>
  </si>
  <si>
    <t>mobilna telefonija</t>
  </si>
  <si>
    <t>Poštarina, pisma i tiskanice</t>
  </si>
  <si>
    <t>Usluge tekućeg i investicijskog održavanja</t>
  </si>
  <si>
    <t>Usluge tekućeg i investicijskog održavanja građevinskih objekata</t>
  </si>
  <si>
    <t>Usluge promidžbe i informiranja</t>
  </si>
  <si>
    <t>Komunalne usluge</t>
  </si>
  <si>
    <t>Opskrba vodom</t>
  </si>
  <si>
    <t>Iznošenje i odvoz smeća</t>
  </si>
  <si>
    <t>Zdravstvene i veterinarske usluge</t>
  </si>
  <si>
    <t>Intelektualne i osobne usluge</t>
  </si>
  <si>
    <t>Autorski honorari</t>
  </si>
  <si>
    <t>Ugovori o djelu</t>
  </si>
  <si>
    <t>Računalne usluge</t>
  </si>
  <si>
    <t>Ostale usluge</t>
  </si>
  <si>
    <t>Premije osiguranja</t>
  </si>
  <si>
    <t>Rashodi za nabavu dugotrajne imovine</t>
  </si>
  <si>
    <t>Knjige</t>
  </si>
  <si>
    <t>dinamika nabave</t>
  </si>
  <si>
    <t>izvor sredstava</t>
  </si>
  <si>
    <t>vrijeme  nabave</t>
  </si>
  <si>
    <t>način  nabave</t>
  </si>
  <si>
    <t>Proračun grada</t>
  </si>
  <si>
    <t>S</t>
  </si>
  <si>
    <t>Stručno  usavršavanje zaposlenika</t>
  </si>
  <si>
    <t>Prema potrebi</t>
  </si>
  <si>
    <t>Tijekom godine</t>
  </si>
  <si>
    <t>uplata učenika</t>
  </si>
  <si>
    <t>MESO I MESNE PRERAĐEVINE</t>
  </si>
  <si>
    <t>POVRĆE</t>
  </si>
  <si>
    <t>VOĆE</t>
  </si>
  <si>
    <t>MLIJEKO  I MLIJEČNE  PRERAĐEVINE</t>
  </si>
  <si>
    <t>Proračun Grada</t>
  </si>
  <si>
    <t>Javnu nabavu  provodi Grad</t>
  </si>
  <si>
    <t>popravci  el.uređaja,servisi opreme,</t>
  </si>
  <si>
    <t xml:space="preserve">Ostale usluge promidžbe i informiranja  </t>
  </si>
  <si>
    <t>ugovor</t>
  </si>
  <si>
    <t>SLUŽBENA PUTOVANJA  I USAVRŠAVANJA</t>
  </si>
  <si>
    <t>OSTALI NESPOMENUTI  RASHODI  POSLOVANJA</t>
  </si>
  <si>
    <t>FINANCIJSKI  RASHODI</t>
  </si>
  <si>
    <t>Bankarske  usluge</t>
  </si>
  <si>
    <t>SITNI INVENTAR</t>
  </si>
  <si>
    <t>Uredski materijal i ostali materijalni rasodi</t>
  </si>
  <si>
    <t>Uredski materijal-toneri</t>
  </si>
  <si>
    <t>LITERATURA(publikacije,časopisi,glasila,knjige i ostalo</t>
  </si>
  <si>
    <t xml:space="preserve">Materijal za nastavu:papir u boji,ljepilo,olovke,krede,spužve </t>
  </si>
  <si>
    <t>Pedagoška dokumntacija</t>
  </si>
  <si>
    <t>Materijal i sredstva za čišćenje i održavanje</t>
  </si>
  <si>
    <t>Službena  putovanja-seminari</t>
  </si>
  <si>
    <t>Materijal i dijelovi za tekuće i investicijsko održavanje građevinskih objekata</t>
  </si>
  <si>
    <t>Ostale usluge za prijevoz-autobus Jakuševec,Buzin</t>
  </si>
  <si>
    <t xml:space="preserve">Proračun Grada </t>
  </si>
  <si>
    <t>usluge na objektu</t>
  </si>
  <si>
    <t>Pomoćnici u nastavi</t>
  </si>
  <si>
    <t xml:space="preserve"> računalne usluge-održavanje računovodstvenih programa</t>
  </si>
  <si>
    <t xml:space="preserve">usluga najma višenamjenskog uređaja u zbornici </t>
  </si>
  <si>
    <t>Troškovi školskog odbora</t>
  </si>
  <si>
    <t>Naknade za rad predst. Tijela-školski odbor</t>
  </si>
  <si>
    <t>Premije osiguranja od provale i požara</t>
  </si>
  <si>
    <t>svježe svinjsko meso</t>
  </si>
  <si>
    <t>mesne prerađevine</t>
  </si>
  <si>
    <t>SMRZNUTI I POLUGOTOVI PROIZVODI</t>
  </si>
  <si>
    <t>mlijeko i mliječne prerađevine</t>
  </si>
  <si>
    <t>PIĆA</t>
  </si>
  <si>
    <t>KONZERVIRANI PROIZVODI</t>
  </si>
  <si>
    <t>Materijal i sirovine za školsku kuhinju</t>
  </si>
  <si>
    <t>svježe meso peradi</t>
  </si>
  <si>
    <t>ČLANARINE</t>
  </si>
  <si>
    <t>tuzemne članarine</t>
  </si>
  <si>
    <t>Ostali  rashodi:cvijeće i ostali sitni rashodi  za DAN ŠKOLE, pogrebni vijenci, itd</t>
  </si>
  <si>
    <t>škola u prirodi</t>
  </si>
  <si>
    <t>jednom u šk. godini</t>
  </si>
  <si>
    <t>UREDSKI MATERIJAL I OSTALI MAT. RASHODI</t>
  </si>
  <si>
    <t>PREDMET NABAVE</t>
  </si>
  <si>
    <t>Obvezni i preventivni zdravstveni pregledi zaposlenika,ostale zdravstvene usluge</t>
  </si>
  <si>
    <t>1.</t>
  </si>
  <si>
    <t>9.</t>
  </si>
  <si>
    <t>10.</t>
  </si>
  <si>
    <t>11.</t>
  </si>
  <si>
    <t>12.</t>
  </si>
  <si>
    <t>13.</t>
  </si>
  <si>
    <t>14.</t>
  </si>
  <si>
    <t>15.</t>
  </si>
  <si>
    <t>16.</t>
  </si>
  <si>
    <t>18.</t>
  </si>
  <si>
    <t>19.</t>
  </si>
  <si>
    <t>22.</t>
  </si>
  <si>
    <t>21.</t>
  </si>
  <si>
    <t>23.</t>
  </si>
  <si>
    <t>25.</t>
  </si>
  <si>
    <t>26.</t>
  </si>
  <si>
    <t>27.</t>
  </si>
  <si>
    <t>28.</t>
  </si>
  <si>
    <t>29.</t>
  </si>
  <si>
    <t>31.</t>
  </si>
  <si>
    <t>RIBE</t>
  </si>
  <si>
    <t>20.</t>
  </si>
  <si>
    <t>Premije osiguranja zaposlenih</t>
  </si>
  <si>
    <t>najam fotokopirke u zbornici</t>
  </si>
  <si>
    <t>tijesto i proizvodi od tijesta</t>
  </si>
  <si>
    <t>sladoled</t>
  </si>
  <si>
    <t>smrznuti proizvodi od tijesta</t>
  </si>
  <si>
    <t>svježe meso govedine,teletine, junetine</t>
  </si>
  <si>
    <t>svježe povrće</t>
  </si>
  <si>
    <t>smrznuto povrće</t>
  </si>
  <si>
    <t>suho voće i orašasti plodovi</t>
  </si>
  <si>
    <t>svježe voće</t>
  </si>
  <si>
    <t>KRUH I OSTALI PEKARSKI PROIZVODI</t>
  </si>
  <si>
    <t>kruh, peciva, proizvodi od lisnatog tijesta</t>
  </si>
  <si>
    <t>OSNOVNE NAMIRNICE</t>
  </si>
  <si>
    <t>šećer, brašno, sol, ulje, ocat,kuk.krupica, ječmena laša, pšenična krupica</t>
  </si>
  <si>
    <t>ZITARICE I PROIZVODI OD ŽITARICA</t>
  </si>
  <si>
    <t>musli, cornflakes,čoko kuglice,lino-čokolino</t>
  </si>
  <si>
    <t>SLATKIŠI I GRICKALICE</t>
  </si>
  <si>
    <t>čokolada, napolitanke, čokoladne tortice,krem bananice,bomboni,čips, krekeri</t>
  </si>
  <si>
    <t>NAMAZI</t>
  </si>
  <si>
    <t>lino lada, pekmez, margarin</t>
  </si>
  <si>
    <t>NAMIRNICE ZA PRIPREMU JELA</t>
  </si>
  <si>
    <t>prašak za pecivo, vanilin šećer,kakao prah,lim.kiselina,soda bikarbona, kokos, rogač,gotove juhe,senf, majoneza,kečap,jaja, začini,rum</t>
  </si>
  <si>
    <t>smrznuta riba i ostali morski proizvodi</t>
  </si>
  <si>
    <t>bezalkoholna pića</t>
  </si>
  <si>
    <t>kava i čaj</t>
  </si>
  <si>
    <t>17.</t>
  </si>
  <si>
    <r>
      <t>procijenjena vrijednost (</t>
    </r>
    <r>
      <rPr>
        <b/>
        <sz val="10"/>
        <color indexed="8"/>
        <rFont val="Calibri"/>
        <family val="2"/>
        <charset val="238"/>
      </rPr>
      <t>bez PDV-a</t>
    </r>
    <r>
      <rPr>
        <b/>
        <sz val="13"/>
        <color indexed="8"/>
        <rFont val="Calibri"/>
        <family val="2"/>
        <charset val="238"/>
      </rPr>
      <t>)</t>
    </r>
  </si>
  <si>
    <t>vrijednost sa PDV-om</t>
  </si>
  <si>
    <t>Zakupnine i najamnine</t>
  </si>
  <si>
    <t>36.</t>
  </si>
  <si>
    <t>planira GRAD</t>
  </si>
  <si>
    <t>Zatezne kamate</t>
  </si>
  <si>
    <r>
      <t xml:space="preserve">OSNOVNA ŠKOLA FRANA GALOVIĆA, </t>
    </r>
    <r>
      <rPr>
        <b/>
        <sz val="10"/>
        <color theme="1"/>
        <rFont val="Calibri"/>
        <family val="2"/>
        <charset val="238"/>
        <scheme val="minor"/>
      </rPr>
      <t>Školski prilaz 7, 10010  ZAGREB NOVI</t>
    </r>
  </si>
  <si>
    <t xml:space="preserve">Jednostavna nabava </t>
  </si>
  <si>
    <t>javna/jednostavna</t>
  </si>
  <si>
    <t xml:space="preserve">Jednostavnanabava </t>
  </si>
  <si>
    <t>Javna/jednostavna</t>
  </si>
  <si>
    <t>Jednostavnanabava</t>
  </si>
  <si>
    <t>RAVNATELJICA</t>
  </si>
  <si>
    <t>MAJA LISSKA, prof.</t>
  </si>
  <si>
    <t>Borjčana oznaka predmeta (CPV)</t>
  </si>
  <si>
    <t>30192000-1</t>
  </si>
  <si>
    <t>22113000-5</t>
  </si>
  <si>
    <t>39830000-9</t>
  </si>
  <si>
    <t>33760000-5</t>
  </si>
  <si>
    <t>80000000-4</t>
  </si>
  <si>
    <t>15890000-3</t>
  </si>
  <si>
    <t>15112000-6</t>
  </si>
  <si>
    <t>15111000-9</t>
  </si>
  <si>
    <t>15113000-3</t>
  </si>
  <si>
    <t>15100000-9</t>
  </si>
  <si>
    <t>15600000-4</t>
  </si>
  <si>
    <t>15555100-4</t>
  </si>
  <si>
    <t>03221000-6</t>
  </si>
  <si>
    <t>15331170-9</t>
  </si>
  <si>
    <t>03220000-9</t>
  </si>
  <si>
    <t>15810000-9</t>
  </si>
  <si>
    <t>15500000-3</t>
  </si>
  <si>
    <t>15800000-6</t>
  </si>
  <si>
    <t>15842300-5</t>
  </si>
  <si>
    <t>15871274-5</t>
  </si>
  <si>
    <t>15871000-4</t>
  </si>
  <si>
    <t>15220000-6</t>
  </si>
  <si>
    <t>15980000-1</t>
  </si>
  <si>
    <t>15861000-4</t>
  </si>
  <si>
    <t>31000000-6</t>
  </si>
  <si>
    <t>Jednostavna nabava -ugovor</t>
  </si>
  <si>
    <t>64210000-1</t>
  </si>
  <si>
    <t>64121100-1</t>
  </si>
  <si>
    <t>60000000-8</t>
  </si>
  <si>
    <t>79710000-4</t>
  </si>
  <si>
    <t>64216200-5</t>
  </si>
  <si>
    <t>65100000-4</t>
  </si>
  <si>
    <t>90512000-9</t>
  </si>
  <si>
    <t>50300000-8</t>
  </si>
  <si>
    <t>85100000-0</t>
  </si>
  <si>
    <t>79612000-7</t>
  </si>
  <si>
    <t>72267000-4</t>
  </si>
  <si>
    <t>98390000-3</t>
  </si>
  <si>
    <t>66513000-9</t>
  </si>
  <si>
    <t>66100000-1</t>
  </si>
  <si>
    <t>39293200-4</t>
  </si>
  <si>
    <t>PLAN NABAVE ZA 2020</t>
  </si>
  <si>
    <t>Plan dovršen 12.12.2019.</t>
  </si>
  <si>
    <t>UKUPNO ZA 2020.god.</t>
  </si>
  <si>
    <r>
      <t xml:space="preserve">OSTALI PROGRAMI </t>
    </r>
    <r>
      <rPr>
        <i/>
        <sz val="9"/>
        <color rgb="FFFF0000"/>
        <rFont val="Calibri"/>
        <family val="2"/>
        <charset val="238"/>
      </rPr>
      <t xml:space="preserve">  ERASMUS +</t>
    </r>
  </si>
  <si>
    <t xml:space="preserve">AGENCIJA </t>
  </si>
</sst>
</file>

<file path=xl/styles.xml><?xml version="1.0" encoding="utf-8"?>
<styleSheet xmlns="http://schemas.openxmlformats.org/spreadsheetml/2006/main">
  <fonts count="88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0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18"/>
      <name val="Calibri"/>
      <family val="2"/>
      <charset val="238"/>
    </font>
    <font>
      <sz val="10"/>
      <name val="Arial"/>
      <family val="2"/>
      <charset val="238"/>
    </font>
    <font>
      <b/>
      <sz val="11"/>
      <color indexed="10"/>
      <name val="Calibri"/>
      <family val="2"/>
      <charset val="238"/>
    </font>
    <font>
      <sz val="8"/>
      <name val="Calibri"/>
      <family val="2"/>
      <charset val="238"/>
    </font>
    <font>
      <sz val="11"/>
      <name val="Calibri"/>
      <family val="2"/>
      <charset val="238"/>
    </font>
    <font>
      <i/>
      <sz val="8"/>
      <name val="Calibri"/>
      <family val="2"/>
      <charset val="238"/>
    </font>
    <font>
      <b/>
      <sz val="8"/>
      <name val="Calibri"/>
      <family val="2"/>
      <charset val="238"/>
    </font>
    <font>
      <i/>
      <sz val="10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i/>
      <sz val="10"/>
      <name val="Calibri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3"/>
      <color indexed="8"/>
      <name val="Calibri"/>
      <family val="2"/>
      <charset val="238"/>
    </font>
    <font>
      <b/>
      <sz val="13"/>
      <name val="Calibri"/>
      <family val="2"/>
      <charset val="238"/>
    </font>
    <font>
      <sz val="13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i/>
      <sz val="9"/>
      <color indexed="8"/>
      <name val="Calibri"/>
      <family val="2"/>
      <charset val="238"/>
    </font>
    <font>
      <b/>
      <i/>
      <sz val="8"/>
      <name val="Calibri"/>
      <family val="2"/>
      <charset val="238"/>
    </font>
    <font>
      <i/>
      <sz val="8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i/>
      <sz val="12"/>
      <color indexed="8"/>
      <name val="Calibri"/>
      <family val="2"/>
      <charset val="238"/>
    </font>
    <font>
      <i/>
      <sz val="9"/>
      <name val="Calibri"/>
      <family val="2"/>
      <charset val="238"/>
    </font>
    <font>
      <sz val="9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22"/>
      <color indexed="8"/>
      <name val="Calibri"/>
      <family val="2"/>
      <charset val="238"/>
    </font>
    <font>
      <b/>
      <i/>
      <sz val="8"/>
      <color indexed="8"/>
      <name val="Calibri"/>
      <family val="2"/>
      <charset val="238"/>
    </font>
    <font>
      <b/>
      <i/>
      <sz val="8"/>
      <color indexed="10"/>
      <name val="Calibri"/>
      <family val="2"/>
      <charset val="238"/>
    </font>
    <font>
      <sz val="11"/>
      <color indexed="53"/>
      <name val="Calibri"/>
      <family val="2"/>
      <charset val="238"/>
    </font>
    <font>
      <sz val="7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</font>
    <font>
      <b/>
      <i/>
      <sz val="11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i/>
      <sz val="8"/>
      <color theme="1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7"/>
      <color indexed="8"/>
      <name val="Calibri"/>
      <family val="2"/>
      <charset val="238"/>
    </font>
    <font>
      <b/>
      <sz val="6"/>
      <color indexed="8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8"/>
      <color indexed="10"/>
      <name val="Calibri"/>
      <family val="2"/>
      <charset val="238"/>
    </font>
    <font>
      <i/>
      <sz val="7"/>
      <name val="Calibri"/>
      <family val="2"/>
      <charset val="238"/>
    </font>
    <font>
      <b/>
      <sz val="7"/>
      <name val="Calibri"/>
      <family val="2"/>
      <charset val="238"/>
    </font>
    <font>
      <i/>
      <sz val="7"/>
      <color indexed="10"/>
      <name val="Calibri"/>
      <family val="2"/>
      <charset val="238"/>
    </font>
    <font>
      <b/>
      <i/>
      <sz val="7"/>
      <name val="Calibri"/>
      <family val="2"/>
      <charset val="238"/>
    </font>
    <font>
      <sz val="7"/>
      <color indexed="8"/>
      <name val="Calibri"/>
      <family val="2"/>
      <charset val="238"/>
    </font>
    <font>
      <sz val="7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3"/>
      <name val="Calibri"/>
      <family val="2"/>
      <charset val="238"/>
    </font>
    <font>
      <sz val="7"/>
      <name val="Calibri"/>
      <family val="2"/>
      <charset val="238"/>
      <scheme val="minor"/>
    </font>
    <font>
      <b/>
      <sz val="11"/>
      <color rgb="FF002060"/>
      <name val="Calibri"/>
      <family val="2"/>
      <charset val="238"/>
    </font>
    <font>
      <sz val="11"/>
      <color rgb="FF002060"/>
      <name val="Calibri"/>
      <family val="2"/>
      <charset val="238"/>
    </font>
    <font>
      <b/>
      <sz val="12"/>
      <color rgb="FF002060"/>
      <name val="Calibri"/>
      <family val="2"/>
      <charset val="238"/>
    </font>
    <font>
      <b/>
      <sz val="14"/>
      <color rgb="FF002060"/>
      <name val="Calibri"/>
      <family val="2"/>
      <charset val="238"/>
    </font>
    <font>
      <b/>
      <i/>
      <sz val="7"/>
      <color rgb="FF002060"/>
      <name val="Calibri"/>
      <family val="2"/>
      <charset val="238"/>
    </font>
    <font>
      <b/>
      <sz val="7"/>
      <color rgb="FF002060"/>
      <name val="Calibri"/>
      <family val="2"/>
      <charset val="238"/>
    </font>
    <font>
      <b/>
      <i/>
      <sz val="14"/>
      <color rgb="FF002060"/>
      <name val="Calibri"/>
      <family val="2"/>
      <charset val="238"/>
    </font>
    <font>
      <b/>
      <i/>
      <sz val="8"/>
      <color rgb="FF002060"/>
      <name val="Calibri"/>
      <family val="2"/>
      <charset val="238"/>
    </font>
    <font>
      <sz val="8"/>
      <color rgb="FF002060"/>
      <name val="Calibri"/>
      <family val="2"/>
      <charset val="238"/>
    </font>
    <font>
      <sz val="7"/>
      <color rgb="FF002060"/>
      <name val="Calibri"/>
      <family val="2"/>
      <charset val="238"/>
    </font>
    <font>
      <b/>
      <i/>
      <sz val="12"/>
      <color rgb="FF002060"/>
      <name val="Calibri"/>
      <family val="2"/>
      <charset val="238"/>
    </font>
    <font>
      <b/>
      <sz val="9"/>
      <color rgb="FF002060"/>
      <name val="Calibri"/>
      <family val="2"/>
      <charset val="238"/>
    </font>
    <font>
      <b/>
      <i/>
      <sz val="10"/>
      <color rgb="FF002060"/>
      <name val="Calibri"/>
      <family val="2"/>
      <charset val="238"/>
      <scheme val="minor"/>
    </font>
    <font>
      <b/>
      <i/>
      <sz val="11"/>
      <color rgb="FF002060"/>
      <name val="Calibri"/>
      <family val="2"/>
      <charset val="238"/>
      <scheme val="minor"/>
    </font>
    <font>
      <b/>
      <i/>
      <sz val="12"/>
      <color rgb="FF002060"/>
      <name val="Calibri"/>
      <family val="2"/>
      <charset val="238"/>
      <scheme val="minor"/>
    </font>
    <font>
      <i/>
      <sz val="7"/>
      <color rgb="FF002060"/>
      <name val="Calibri"/>
      <family val="2"/>
      <charset val="238"/>
    </font>
    <font>
      <b/>
      <sz val="8"/>
      <color rgb="FF002060"/>
      <name val="Calibri"/>
      <family val="2"/>
      <charset val="238"/>
    </font>
    <font>
      <sz val="14"/>
      <color rgb="FF002060"/>
      <name val="Calibri"/>
      <family val="2"/>
      <charset val="238"/>
    </font>
    <font>
      <i/>
      <sz val="8"/>
      <color rgb="FF002060"/>
      <name val="Calibri"/>
      <family val="2"/>
      <charset val="238"/>
    </font>
    <font>
      <sz val="10"/>
      <color rgb="FF002060"/>
      <name val="Calibri"/>
      <family val="2"/>
      <charset val="238"/>
    </font>
    <font>
      <sz val="8"/>
      <color rgb="FF002060"/>
      <name val="Calibri"/>
      <family val="2"/>
      <charset val="238"/>
      <scheme val="minor"/>
    </font>
    <font>
      <b/>
      <i/>
      <sz val="10"/>
      <color indexed="8"/>
      <name val="Calibri"/>
      <family val="2"/>
      <charset val="238"/>
    </font>
    <font>
      <i/>
      <sz val="9"/>
      <color rgb="FFFF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433">
    <xf numFmtId="0" fontId="0" fillId="0" borderId="0" xfId="0"/>
    <xf numFmtId="0" fontId="7" fillId="0" borderId="1" xfId="1" applyNumberFormat="1" applyFont="1" applyFill="1" applyBorder="1" applyAlignment="1" applyProtection="1">
      <alignment horizontal="center" vertical="center"/>
    </xf>
    <xf numFmtId="0" fontId="10" fillId="0" borderId="1" xfId="1" applyNumberFormat="1" applyFont="1" applyFill="1" applyBorder="1" applyAlignment="1" applyProtection="1">
      <alignment horizontal="center" vertical="center"/>
    </xf>
    <xf numFmtId="4" fontId="10" fillId="0" borderId="1" xfId="1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0" fontId="8" fillId="0" borderId="1" xfId="1" applyNumberFormat="1" applyFont="1" applyFill="1" applyBorder="1" applyAlignment="1" applyProtection="1">
      <alignment horizontal="center" vertical="center"/>
    </xf>
    <xf numFmtId="0" fontId="2" fillId="0" borderId="1" xfId="1" applyNumberFormat="1" applyFont="1" applyFill="1" applyBorder="1" applyAlignment="1" applyProtection="1">
      <alignment horizontal="center" vertical="center"/>
    </xf>
    <xf numFmtId="4" fontId="2" fillId="0" borderId="1" xfId="1" applyNumberFormat="1" applyFont="1" applyFill="1" applyBorder="1" applyAlignment="1" applyProtection="1">
      <alignment horizontal="center" vertical="center"/>
    </xf>
    <xf numFmtId="0" fontId="14" fillId="0" borderId="1" xfId="1" applyNumberFormat="1" applyFont="1" applyFill="1" applyBorder="1" applyAlignment="1" applyProtection="1">
      <alignment horizontal="center" vertical="center"/>
    </xf>
    <xf numFmtId="4" fontId="14" fillId="0" borderId="1" xfId="1" applyNumberFormat="1" applyFont="1" applyFill="1" applyBorder="1" applyAlignment="1" applyProtection="1">
      <alignment horizontal="center" vertical="center"/>
    </xf>
    <xf numFmtId="4" fontId="8" fillId="0" borderId="1" xfId="1" applyNumberFormat="1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8" fillId="0" borderId="0" xfId="1" applyNumberFormat="1" applyFont="1" applyFill="1" applyBorder="1" applyAlignment="1" applyProtection="1">
      <alignment horizontal="center" vertical="center"/>
    </xf>
    <xf numFmtId="0" fontId="2" fillId="0" borderId="2" xfId="1" applyNumberFormat="1" applyFont="1" applyFill="1" applyBorder="1" applyAlignment="1" applyProtection="1">
      <alignment horizontal="center" vertical="center"/>
    </xf>
    <xf numFmtId="4" fontId="2" fillId="0" borderId="2" xfId="1" applyNumberFormat="1" applyFont="1" applyFill="1" applyBorder="1" applyAlignment="1" applyProtection="1">
      <alignment horizontal="center" vertical="center"/>
    </xf>
    <xf numFmtId="0" fontId="2" fillId="0" borderId="3" xfId="1" applyNumberFormat="1" applyFont="1" applyFill="1" applyBorder="1" applyAlignment="1" applyProtection="1">
      <alignment horizontal="center" vertical="center"/>
    </xf>
    <xf numFmtId="4" fontId="2" fillId="0" borderId="3" xfId="1" applyNumberFormat="1" applyFont="1" applyFill="1" applyBorder="1" applyAlignment="1" applyProtection="1">
      <alignment horizontal="center" vertical="center"/>
    </xf>
    <xf numFmtId="0" fontId="10" fillId="0" borderId="1" xfId="1" applyNumberFormat="1" applyFont="1" applyFill="1" applyBorder="1" applyAlignment="1" applyProtection="1">
      <alignment horizontal="left" vertical="center" wrapText="1"/>
    </xf>
    <xf numFmtId="0" fontId="10" fillId="0" borderId="1" xfId="1" applyNumberFormat="1" applyFont="1" applyFill="1" applyBorder="1" applyAlignment="1" applyProtection="1">
      <alignment horizontal="left" vertical="center"/>
    </xf>
    <xf numFmtId="3" fontId="13" fillId="0" borderId="1" xfId="0" applyNumberFormat="1" applyFont="1" applyBorder="1" applyAlignment="1">
      <alignment horizontal="center" vertical="center"/>
    </xf>
    <xf numFmtId="4" fontId="4" fillId="0" borderId="4" xfId="1" applyNumberFormat="1" applyFont="1" applyFill="1" applyBorder="1" applyAlignment="1" applyProtection="1">
      <alignment horizontal="center" vertical="center"/>
    </xf>
    <xf numFmtId="0" fontId="8" fillId="0" borderId="5" xfId="1" applyNumberFormat="1" applyFont="1" applyFill="1" applyBorder="1" applyAlignment="1" applyProtection="1">
      <alignment horizontal="center" vertical="center" wrapText="1"/>
    </xf>
    <xf numFmtId="0" fontId="10" fillId="0" borderId="3" xfId="1" applyNumberFormat="1" applyFont="1" applyFill="1" applyBorder="1" applyAlignment="1" applyProtection="1">
      <alignment horizontal="center" vertical="center"/>
    </xf>
    <xf numFmtId="4" fontId="10" fillId="0" borderId="3" xfId="1" applyNumberFormat="1" applyFont="1" applyFill="1" applyBorder="1" applyAlignment="1" applyProtection="1">
      <alignment horizontal="center" vertical="center"/>
    </xf>
    <xf numFmtId="0" fontId="10" fillId="0" borderId="3" xfId="1" applyNumberFormat="1" applyFont="1" applyFill="1" applyBorder="1" applyAlignment="1" applyProtection="1">
      <alignment horizontal="left" vertical="center" wrapText="1"/>
    </xf>
    <xf numFmtId="3" fontId="12" fillId="0" borderId="3" xfId="0" applyNumberFormat="1" applyFont="1" applyBorder="1" applyAlignment="1">
      <alignment horizontal="center" vertical="center"/>
    </xf>
    <xf numFmtId="0" fontId="2" fillId="0" borderId="7" xfId="1" applyNumberFormat="1" applyFont="1" applyFill="1" applyBorder="1" applyAlignment="1" applyProtection="1">
      <alignment horizontal="center" vertical="center"/>
    </xf>
    <xf numFmtId="4" fontId="2" fillId="0" borderId="7" xfId="1" applyNumberFormat="1" applyFont="1" applyFill="1" applyBorder="1" applyAlignment="1" applyProtection="1">
      <alignment horizontal="center" vertical="center"/>
    </xf>
    <xf numFmtId="0" fontId="8" fillId="0" borderId="7" xfId="1" applyNumberFormat="1" applyFont="1" applyFill="1" applyBorder="1" applyAlignment="1" applyProtection="1">
      <alignment horizontal="center" vertical="center" wrapText="1"/>
    </xf>
    <xf numFmtId="0" fontId="14" fillId="0" borderId="4" xfId="1" applyNumberFormat="1" applyFont="1" applyFill="1" applyBorder="1" applyAlignment="1" applyProtection="1">
      <alignment horizontal="center" vertical="center"/>
    </xf>
    <xf numFmtId="4" fontId="14" fillId="0" borderId="4" xfId="1" applyNumberFormat="1" applyFont="1" applyFill="1" applyBorder="1" applyAlignment="1" applyProtection="1">
      <alignment horizontal="center" vertical="center"/>
    </xf>
    <xf numFmtId="0" fontId="14" fillId="0" borderId="4" xfId="1" applyNumberFormat="1" applyFont="1" applyFill="1" applyBorder="1" applyAlignment="1" applyProtection="1">
      <alignment horizontal="center" vertical="center" wrapText="1"/>
    </xf>
    <xf numFmtId="3" fontId="22" fillId="0" borderId="4" xfId="0" applyNumberFormat="1" applyFont="1" applyBorder="1" applyAlignment="1">
      <alignment horizontal="center" vertical="center"/>
    </xf>
    <xf numFmtId="0" fontId="2" fillId="0" borderId="4" xfId="1" applyNumberFormat="1" applyFont="1" applyFill="1" applyBorder="1" applyAlignment="1" applyProtection="1">
      <alignment horizontal="center" vertical="center"/>
    </xf>
    <xf numFmtId="4" fontId="4" fillId="0" borderId="4" xfId="1" applyNumberFormat="1" applyFont="1" applyFill="1" applyBorder="1" applyAlignment="1" applyProtection="1">
      <alignment horizontal="center" wrapText="1"/>
    </xf>
    <xf numFmtId="4" fontId="14" fillId="0" borderId="2" xfId="1" applyNumberFormat="1" applyFont="1" applyFill="1" applyBorder="1" applyAlignment="1" applyProtection="1">
      <alignment horizontal="center" vertical="center"/>
    </xf>
    <xf numFmtId="0" fontId="14" fillId="0" borderId="2" xfId="1" applyNumberFormat="1" applyFont="1" applyFill="1" applyBorder="1" applyAlignment="1" applyProtection="1">
      <alignment horizontal="center" vertical="center"/>
    </xf>
    <xf numFmtId="0" fontId="10" fillId="0" borderId="2" xfId="1" applyNumberFormat="1" applyFont="1" applyFill="1" applyBorder="1" applyAlignment="1" applyProtection="1">
      <alignment horizontal="left" vertical="center" wrapText="1"/>
    </xf>
    <xf numFmtId="0" fontId="14" fillId="0" borderId="6" xfId="1" applyNumberFormat="1" applyFont="1" applyFill="1" applyBorder="1" applyAlignment="1" applyProtection="1">
      <alignment horizontal="center" vertical="center"/>
    </xf>
    <xf numFmtId="4" fontId="14" fillId="0" borderId="6" xfId="1" applyNumberFormat="1" applyFont="1" applyFill="1" applyBorder="1" applyAlignment="1" applyProtection="1">
      <alignment horizontal="center" vertical="center"/>
    </xf>
    <xf numFmtId="4" fontId="2" fillId="0" borderId="4" xfId="1" applyNumberFormat="1" applyFont="1" applyFill="1" applyBorder="1" applyAlignment="1" applyProtection="1">
      <alignment horizontal="center" vertical="center"/>
    </xf>
    <xf numFmtId="0" fontId="14" fillId="0" borderId="5" xfId="1" applyNumberFormat="1" applyFont="1" applyFill="1" applyBorder="1" applyAlignment="1" applyProtection="1">
      <alignment horizontal="center" vertical="center"/>
    </xf>
    <xf numFmtId="4" fontId="14" fillId="0" borderId="5" xfId="1" applyNumberFormat="1" applyFont="1" applyFill="1" applyBorder="1" applyAlignment="1" applyProtection="1">
      <alignment horizontal="center" vertical="center"/>
    </xf>
    <xf numFmtId="0" fontId="16" fillId="0" borderId="4" xfId="1" applyNumberFormat="1" applyFont="1" applyFill="1" applyBorder="1" applyAlignment="1" applyProtection="1">
      <alignment horizontal="center" vertical="center"/>
    </xf>
    <xf numFmtId="4" fontId="16" fillId="0" borderId="4" xfId="1" applyNumberFormat="1" applyFont="1" applyFill="1" applyBorder="1" applyAlignment="1" applyProtection="1">
      <alignment horizontal="center" vertical="center"/>
    </xf>
    <xf numFmtId="0" fontId="2" fillId="0" borderId="5" xfId="1" applyNumberFormat="1" applyFont="1" applyFill="1" applyBorder="1" applyAlignment="1" applyProtection="1">
      <alignment horizontal="center" vertical="center"/>
    </xf>
    <xf numFmtId="4" fontId="2" fillId="0" borderId="5" xfId="1" applyNumberFormat="1" applyFont="1" applyFill="1" applyBorder="1" applyAlignment="1" applyProtection="1">
      <alignment horizontal="center" vertical="center"/>
    </xf>
    <xf numFmtId="0" fontId="25" fillId="0" borderId="5" xfId="0" applyFont="1" applyBorder="1"/>
    <xf numFmtId="0" fontId="14" fillId="0" borderId="2" xfId="1" applyNumberFormat="1" applyFont="1" applyFill="1" applyBorder="1" applyAlignment="1" applyProtection="1">
      <alignment horizontal="center" vertical="center" wrapText="1"/>
    </xf>
    <xf numFmtId="3" fontId="22" fillId="0" borderId="2" xfId="0" applyNumberFormat="1" applyFont="1" applyBorder="1" applyAlignment="1">
      <alignment horizontal="center" vertical="center"/>
    </xf>
    <xf numFmtId="0" fontId="14" fillId="0" borderId="8" xfId="1" applyNumberFormat="1" applyFont="1" applyFill="1" applyBorder="1" applyAlignment="1" applyProtection="1">
      <alignment horizontal="center" vertical="center"/>
    </xf>
    <xf numFmtId="4" fontId="14" fillId="0" borderId="8" xfId="1" applyNumberFormat="1" applyFont="1" applyFill="1" applyBorder="1" applyAlignment="1" applyProtection="1">
      <alignment horizontal="center" vertical="center"/>
    </xf>
    <xf numFmtId="3" fontId="26" fillId="0" borderId="8" xfId="0" applyNumberFormat="1" applyFont="1" applyBorder="1" applyAlignment="1">
      <alignment horizontal="center" vertical="center"/>
    </xf>
    <xf numFmtId="0" fontId="14" fillId="0" borderId="9" xfId="1" applyNumberFormat="1" applyFont="1" applyFill="1" applyBorder="1" applyAlignment="1" applyProtection="1">
      <alignment horizontal="center" vertical="center"/>
    </xf>
    <xf numFmtId="4" fontId="14" fillId="0" borderId="9" xfId="1" applyNumberFormat="1" applyFont="1" applyFill="1" applyBorder="1" applyAlignment="1" applyProtection="1">
      <alignment horizontal="center" vertical="center"/>
    </xf>
    <xf numFmtId="0" fontId="8" fillId="0" borderId="2" xfId="1" applyNumberFormat="1" applyFont="1" applyFill="1" applyBorder="1" applyAlignment="1" applyProtection="1">
      <alignment horizontal="center" vertical="center"/>
    </xf>
    <xf numFmtId="0" fontId="8" fillId="0" borderId="4" xfId="1" applyNumberFormat="1" applyFont="1" applyFill="1" applyBorder="1" applyAlignment="1" applyProtection="1">
      <alignment horizontal="center" vertical="center"/>
    </xf>
    <xf numFmtId="0" fontId="8" fillId="0" borderId="5" xfId="1" applyNumberFormat="1" applyFont="1" applyFill="1" applyBorder="1" applyAlignment="1" applyProtection="1">
      <alignment horizontal="center" vertical="center"/>
    </xf>
    <xf numFmtId="0" fontId="8" fillId="0" borderId="8" xfId="1" applyNumberFormat="1" applyFont="1" applyFill="1" applyBorder="1" applyAlignment="1" applyProtection="1">
      <alignment horizontal="center" vertical="center"/>
    </xf>
    <xf numFmtId="3" fontId="26" fillId="0" borderId="6" xfId="0" applyNumberFormat="1" applyFont="1" applyBorder="1" applyAlignment="1">
      <alignment horizontal="center" vertical="center"/>
    </xf>
    <xf numFmtId="4" fontId="14" fillId="0" borderId="3" xfId="1" applyNumberFormat="1" applyFont="1" applyFill="1" applyBorder="1" applyAlignment="1" applyProtection="1">
      <alignment horizontal="center" vertical="center"/>
    </xf>
    <xf numFmtId="0" fontId="8" fillId="0" borderId="10" xfId="1" applyNumberFormat="1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1" fontId="19" fillId="0" borderId="8" xfId="0" applyNumberFormat="1" applyFont="1" applyFill="1" applyBorder="1" applyAlignment="1">
      <alignment horizontal="center" vertical="center" wrapText="1"/>
    </xf>
    <xf numFmtId="1" fontId="19" fillId="0" borderId="8" xfId="0" applyNumberFormat="1" applyFont="1" applyBorder="1" applyAlignment="1">
      <alignment horizontal="center" vertical="center" wrapText="1"/>
    </xf>
    <xf numFmtId="1" fontId="21" fillId="0" borderId="8" xfId="0" applyNumberFormat="1" applyFont="1" applyBorder="1" applyAlignment="1">
      <alignment horizontal="center" vertical="center" wrapText="1"/>
    </xf>
    <xf numFmtId="1" fontId="19" fillId="0" borderId="12" xfId="0" applyNumberFormat="1" applyFont="1" applyFill="1" applyBorder="1" applyAlignment="1">
      <alignment horizontal="center" vertical="center"/>
    </xf>
    <xf numFmtId="1" fontId="20" fillId="0" borderId="13" xfId="0" applyNumberFormat="1" applyFont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3" fontId="13" fillId="0" borderId="5" xfId="0" applyNumberFormat="1" applyFont="1" applyBorder="1" applyAlignment="1">
      <alignment horizontal="center"/>
    </xf>
    <xf numFmtId="0" fontId="8" fillId="0" borderId="9" xfId="1" applyNumberFormat="1" applyFont="1" applyFill="1" applyBorder="1" applyAlignment="1" applyProtection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0" fillId="0" borderId="31" xfId="0" applyFont="1" applyBorder="1"/>
    <xf numFmtId="0" fontId="0" fillId="0" borderId="32" xfId="0" applyFont="1" applyBorder="1"/>
    <xf numFmtId="0" fontId="7" fillId="0" borderId="5" xfId="0" applyFont="1" applyFill="1" applyBorder="1" applyAlignment="1" applyProtection="1">
      <alignment horizontal="center" vertical="center"/>
      <protection locked="0"/>
    </xf>
    <xf numFmtId="0" fontId="7" fillId="0" borderId="5" xfId="0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/>
    </xf>
    <xf numFmtId="0" fontId="0" fillId="2" borderId="0" xfId="0" applyFill="1"/>
    <xf numFmtId="0" fontId="14" fillId="0" borderId="33" xfId="1" applyNumberFormat="1" applyFont="1" applyFill="1" applyBorder="1" applyAlignment="1" applyProtection="1">
      <alignment horizontal="center" vertical="center"/>
    </xf>
    <xf numFmtId="4" fontId="14" fillId="0" borderId="33" xfId="1" applyNumberFormat="1" applyFont="1" applyFill="1" applyBorder="1" applyAlignment="1" applyProtection="1">
      <alignment horizontal="center" vertical="center"/>
    </xf>
    <xf numFmtId="0" fontId="8" fillId="0" borderId="11" xfId="1" applyNumberFormat="1" applyFont="1" applyFill="1" applyBorder="1" applyAlignment="1" applyProtection="1">
      <alignment horizontal="center" vertical="center"/>
    </xf>
    <xf numFmtId="0" fontId="14" fillId="0" borderId="11" xfId="1" applyNumberFormat="1" applyFont="1" applyFill="1" applyBorder="1" applyAlignment="1" applyProtection="1">
      <alignment horizontal="center" vertical="center"/>
    </xf>
    <xf numFmtId="4" fontId="14" fillId="0" borderId="11" xfId="1" applyNumberFormat="1" applyFont="1" applyFill="1" applyBorder="1" applyAlignment="1" applyProtection="1">
      <alignment horizontal="center" vertical="center"/>
    </xf>
    <xf numFmtId="0" fontId="24" fillId="0" borderId="3" xfId="1" applyNumberFormat="1" applyFont="1" applyFill="1" applyBorder="1" applyAlignment="1" applyProtection="1">
      <alignment horizontal="left" vertical="center" wrapText="1"/>
    </xf>
    <xf numFmtId="3" fontId="25" fillId="0" borderId="3" xfId="0" applyNumberFormat="1" applyFont="1" applyBorder="1" applyAlignment="1">
      <alignment horizontal="center" vertical="center"/>
    </xf>
    <xf numFmtId="0" fontId="24" fillId="0" borderId="7" xfId="1" applyNumberFormat="1" applyFont="1" applyFill="1" applyBorder="1" applyAlignment="1" applyProtection="1">
      <alignment horizontal="left" vertical="center" wrapText="1"/>
    </xf>
    <xf numFmtId="3" fontId="25" fillId="0" borderId="7" xfId="0" applyNumberFormat="1" applyFont="1" applyBorder="1" applyAlignment="1">
      <alignment horizontal="center" vertical="center"/>
    </xf>
    <xf numFmtId="0" fontId="24" fillId="0" borderId="4" xfId="1" applyNumberFormat="1" applyFont="1" applyFill="1" applyBorder="1" applyAlignment="1" applyProtection="1">
      <alignment horizontal="left" vertical="center" wrapText="1"/>
    </xf>
    <xf numFmtId="3" fontId="25" fillId="0" borderId="4" xfId="0" applyNumberFormat="1" applyFont="1" applyBorder="1" applyAlignment="1">
      <alignment horizontal="center" vertical="center"/>
    </xf>
    <xf numFmtId="0" fontId="24" fillId="0" borderId="1" xfId="1" applyNumberFormat="1" applyFont="1" applyFill="1" applyBorder="1" applyAlignment="1" applyProtection="1">
      <alignment horizontal="left" vertical="center" wrapText="1"/>
    </xf>
    <xf numFmtId="3" fontId="25" fillId="0" borderId="1" xfId="0" applyNumberFormat="1" applyFont="1" applyBorder="1" applyAlignment="1">
      <alignment horizontal="center" vertical="center"/>
    </xf>
    <xf numFmtId="3" fontId="25" fillId="0" borderId="2" xfId="0" applyNumberFormat="1" applyFont="1" applyBorder="1" applyAlignment="1">
      <alignment horizontal="center" vertical="center"/>
    </xf>
    <xf numFmtId="0" fontId="10" fillId="0" borderId="5" xfId="1" applyNumberFormat="1" applyFont="1" applyFill="1" applyBorder="1" applyAlignment="1" applyProtection="1">
      <alignment horizontal="left" vertical="center" wrapText="1"/>
    </xf>
    <xf numFmtId="3" fontId="25" fillId="0" borderId="5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0" fontId="10" fillId="0" borderId="4" xfId="1" applyNumberFormat="1" applyFont="1" applyFill="1" applyBorder="1" applyAlignment="1" applyProtection="1">
      <alignment horizontal="left" vertical="center" wrapText="1"/>
    </xf>
    <xf numFmtId="4" fontId="11" fillId="0" borderId="4" xfId="1" applyNumberFormat="1" applyFont="1" applyFill="1" applyBorder="1" applyAlignment="1" applyProtection="1">
      <alignment horizontal="center" vertical="center"/>
    </xf>
    <xf numFmtId="0" fontId="24" fillId="0" borderId="2" xfId="1" applyNumberFormat="1" applyFont="1" applyFill="1" applyBorder="1" applyAlignment="1" applyProtection="1">
      <alignment horizontal="left" vertical="center" wrapText="1"/>
    </xf>
    <xf numFmtId="3" fontId="32" fillId="0" borderId="2" xfId="0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horizontal="left"/>
    </xf>
    <xf numFmtId="3" fontId="3" fillId="0" borderId="1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10" fillId="0" borderId="4" xfId="1" applyNumberFormat="1" applyFont="1" applyFill="1" applyBorder="1" applyAlignment="1" applyProtection="1">
      <alignment vertical="center" wrapText="1"/>
    </xf>
    <xf numFmtId="0" fontId="10" fillId="0" borderId="2" xfId="1" applyNumberFormat="1" applyFont="1" applyFill="1" applyBorder="1" applyAlignment="1" applyProtection="1">
      <alignment vertical="center" wrapText="1"/>
    </xf>
    <xf numFmtId="3" fontId="25" fillId="0" borderId="4" xfId="0" applyNumberFormat="1" applyFont="1" applyFill="1" applyBorder="1" applyAlignment="1">
      <alignment horizontal="center" vertical="center"/>
    </xf>
    <xf numFmtId="3" fontId="32" fillId="0" borderId="1" xfId="0" applyNumberFormat="1" applyFont="1" applyFill="1" applyBorder="1" applyAlignment="1">
      <alignment horizontal="center" vertical="center"/>
    </xf>
    <xf numFmtId="3" fontId="32" fillId="0" borderId="2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3" fillId="0" borderId="33" xfId="0" applyNumberFormat="1" applyFont="1" applyBorder="1" applyAlignment="1">
      <alignment horizontal="center" vertical="center"/>
    </xf>
    <xf numFmtId="3" fontId="33" fillId="0" borderId="5" xfId="0" applyNumberFormat="1" applyFont="1" applyBorder="1" applyAlignment="1">
      <alignment horizontal="center" vertical="center"/>
    </xf>
    <xf numFmtId="0" fontId="34" fillId="0" borderId="0" xfId="0" applyFont="1"/>
    <xf numFmtId="0" fontId="2" fillId="0" borderId="5" xfId="0" applyFont="1" applyBorder="1" applyAlignment="1" applyProtection="1">
      <alignment horizontal="center" vertical="center" wrapText="1"/>
      <protection locked="0"/>
    </xf>
    <xf numFmtId="0" fontId="35" fillId="0" borderId="5" xfId="0" applyFont="1" applyBorder="1" applyAlignment="1" applyProtection="1">
      <alignment horizontal="center" vertical="center" wrapText="1"/>
      <protection locked="0"/>
    </xf>
    <xf numFmtId="4" fontId="38" fillId="0" borderId="0" xfId="0" applyNumberFormat="1" applyFont="1"/>
    <xf numFmtId="0" fontId="5" fillId="3" borderId="24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4" fillId="3" borderId="5" xfId="1" applyNumberFormat="1" applyFont="1" applyFill="1" applyBorder="1" applyAlignment="1" applyProtection="1">
      <alignment horizontal="center" vertical="center"/>
    </xf>
    <xf numFmtId="0" fontId="39" fillId="0" borderId="0" xfId="0" applyFont="1"/>
    <xf numFmtId="4" fontId="39" fillId="0" borderId="0" xfId="0" applyNumberFormat="1" applyFont="1" applyAlignment="1">
      <alignment horizontal="center"/>
    </xf>
    <xf numFmtId="0" fontId="5" fillId="3" borderId="22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2" fillId="3" borderId="2" xfId="1" applyNumberFormat="1" applyFont="1" applyFill="1" applyBorder="1" applyAlignment="1" applyProtection="1">
      <alignment horizontal="center" vertical="center"/>
    </xf>
    <xf numFmtId="3" fontId="37" fillId="0" borderId="7" xfId="0" applyNumberFormat="1" applyFont="1" applyBorder="1" applyAlignment="1">
      <alignment horizontal="center" vertical="center"/>
    </xf>
    <xf numFmtId="0" fontId="40" fillId="0" borderId="7" xfId="1" applyNumberFormat="1" applyFont="1" applyFill="1" applyBorder="1" applyAlignment="1" applyProtection="1">
      <alignment horizontal="left" vertical="center" wrapText="1"/>
    </xf>
    <xf numFmtId="0" fontId="8" fillId="0" borderId="7" xfId="1" applyNumberFormat="1" applyFont="1" applyFill="1" applyBorder="1" applyAlignment="1" applyProtection="1">
      <alignment horizontal="center" vertical="center"/>
    </xf>
    <xf numFmtId="0" fontId="14" fillId="0" borderId="7" xfId="1" applyNumberFormat="1" applyFont="1" applyFill="1" applyBorder="1" applyAlignment="1" applyProtection="1">
      <alignment horizontal="center" vertical="center"/>
    </xf>
    <xf numFmtId="3" fontId="13" fillId="0" borderId="2" xfId="0" applyNumberFormat="1" applyFont="1" applyBorder="1" applyAlignment="1">
      <alignment horizontal="center" vertical="center"/>
    </xf>
    <xf numFmtId="0" fontId="41" fillId="0" borderId="0" xfId="0" applyFont="1"/>
    <xf numFmtId="3" fontId="22" fillId="0" borderId="33" xfId="0" applyNumberFormat="1" applyFont="1" applyBorder="1" applyAlignment="1">
      <alignment horizontal="center" vertical="center"/>
    </xf>
    <xf numFmtId="0" fontId="42" fillId="0" borderId="7" xfId="1" applyNumberFormat="1" applyFont="1" applyFill="1" applyBorder="1" applyAlignment="1" applyProtection="1">
      <alignment horizontal="left" vertical="center"/>
    </xf>
    <xf numFmtId="0" fontId="40" fillId="0" borderId="4" xfId="1" applyNumberFormat="1" applyFont="1" applyFill="1" applyBorder="1" applyAlignment="1" applyProtection="1">
      <alignment horizontal="left" vertical="center" wrapText="1"/>
    </xf>
    <xf numFmtId="3" fontId="12" fillId="0" borderId="4" xfId="0" applyNumberFormat="1" applyFont="1" applyBorder="1" applyAlignment="1">
      <alignment horizontal="center" vertical="center"/>
    </xf>
    <xf numFmtId="3" fontId="37" fillId="0" borderId="4" xfId="0" applyNumberFormat="1" applyFont="1" applyBorder="1" applyAlignment="1">
      <alignment horizontal="center" vertical="center"/>
    </xf>
    <xf numFmtId="3" fontId="26" fillId="0" borderId="9" xfId="0" applyNumberFormat="1" applyFont="1" applyBorder="1" applyAlignment="1">
      <alignment horizontal="center" vertical="center"/>
    </xf>
    <xf numFmtId="0" fontId="16" fillId="0" borderId="4" xfId="1" applyNumberFormat="1" applyFont="1" applyFill="1" applyBorder="1" applyAlignment="1" applyProtection="1">
      <alignment horizontal="left" vertical="center" wrapText="1"/>
    </xf>
    <xf numFmtId="0" fontId="10" fillId="0" borderId="33" xfId="1" applyNumberFormat="1" applyFont="1" applyFill="1" applyBorder="1" applyAlignment="1" applyProtection="1">
      <alignment horizontal="left" vertical="center" wrapText="1"/>
    </xf>
    <xf numFmtId="3" fontId="25" fillId="0" borderId="33" xfId="0" applyNumberFormat="1" applyFont="1" applyBorder="1" applyAlignment="1">
      <alignment horizontal="center" vertical="center"/>
    </xf>
    <xf numFmtId="3" fontId="27" fillId="0" borderId="9" xfId="0" applyNumberFormat="1" applyFont="1" applyBorder="1" applyAlignment="1">
      <alignment horizontal="center" vertical="center"/>
    </xf>
    <xf numFmtId="3" fontId="43" fillId="0" borderId="11" xfId="0" applyNumberFormat="1" applyFont="1" applyBorder="1" applyAlignment="1">
      <alignment horizontal="center" vertical="center"/>
    </xf>
    <xf numFmtId="3" fontId="32" fillId="0" borderId="5" xfId="0" applyNumberFormat="1" applyFont="1" applyBorder="1" applyAlignment="1">
      <alignment horizontal="center" vertical="center"/>
    </xf>
    <xf numFmtId="3" fontId="12" fillId="0" borderId="7" xfId="0" applyNumberFormat="1" applyFont="1" applyBorder="1" applyAlignment="1">
      <alignment horizontal="center" vertical="center"/>
    </xf>
    <xf numFmtId="3" fontId="25" fillId="0" borderId="39" xfId="0" applyNumberFormat="1" applyFont="1" applyBorder="1" applyAlignment="1">
      <alignment horizontal="center" vertical="center"/>
    </xf>
    <xf numFmtId="0" fontId="10" fillId="0" borderId="46" xfId="1" applyNumberFormat="1" applyFont="1" applyFill="1" applyBorder="1" applyAlignment="1" applyProtection="1">
      <alignment horizontal="left" vertical="center" wrapText="1"/>
    </xf>
    <xf numFmtId="3" fontId="22" fillId="0" borderId="47" xfId="0" applyNumberFormat="1" applyFont="1" applyBorder="1" applyAlignment="1">
      <alignment horizontal="center" vertical="center"/>
    </xf>
    <xf numFmtId="0" fontId="10" fillId="0" borderId="8" xfId="1" applyNumberFormat="1" applyFont="1" applyFill="1" applyBorder="1" applyAlignment="1" applyProtection="1">
      <alignment horizontal="left" vertical="center" wrapText="1"/>
    </xf>
    <xf numFmtId="3" fontId="25" fillId="0" borderId="8" xfId="0" applyNumberFormat="1" applyFont="1" applyBorder="1" applyAlignment="1">
      <alignment horizontal="center" vertical="center"/>
    </xf>
    <xf numFmtId="0" fontId="40" fillId="0" borderId="9" xfId="1" applyNumberFormat="1" applyFont="1" applyFill="1" applyBorder="1" applyAlignment="1" applyProtection="1">
      <alignment horizontal="left" vertical="center" wrapText="1"/>
    </xf>
    <xf numFmtId="0" fontId="40" fillId="0" borderId="5" xfId="1" applyNumberFormat="1" applyFont="1" applyFill="1" applyBorder="1" applyAlignment="1" applyProtection="1">
      <alignment horizontal="left" vertical="center" wrapText="1"/>
    </xf>
    <xf numFmtId="4" fontId="14" fillId="0" borderId="7" xfId="1" applyNumberFormat="1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4" fontId="1" fillId="0" borderId="10" xfId="0" applyNumberFormat="1" applyFont="1" applyFill="1" applyBorder="1" applyAlignment="1">
      <alignment horizontal="center" vertical="center"/>
    </xf>
    <xf numFmtId="0" fontId="24" fillId="0" borderId="10" xfId="1" applyNumberFormat="1" applyFont="1" applyFill="1" applyBorder="1" applyAlignment="1" applyProtection="1">
      <alignment horizontal="center" vertical="center" wrapText="1"/>
    </xf>
    <xf numFmtId="3" fontId="3" fillId="0" borderId="1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4" fillId="3" borderId="4" xfId="1" applyNumberFormat="1" applyFont="1" applyFill="1" applyBorder="1" applyAlignment="1" applyProtection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44" fillId="3" borderId="3" xfId="1" applyNumberFormat="1" applyFont="1" applyFill="1" applyBorder="1" applyAlignment="1" applyProtection="1">
      <alignment horizontal="center" vertical="center"/>
    </xf>
    <xf numFmtId="4" fontId="14" fillId="3" borderId="3" xfId="1" applyNumberFormat="1" applyFont="1" applyFill="1" applyBorder="1" applyAlignment="1" applyProtection="1">
      <alignment horizontal="center" vertical="center"/>
    </xf>
    <xf numFmtId="0" fontId="14" fillId="3" borderId="1" xfId="1" applyNumberFormat="1" applyFont="1" applyFill="1" applyBorder="1" applyAlignment="1" applyProtection="1">
      <alignment horizontal="center" vertical="center"/>
    </xf>
    <xf numFmtId="0" fontId="44" fillId="3" borderId="2" xfId="1" applyNumberFormat="1" applyFont="1" applyFill="1" applyBorder="1" applyAlignment="1" applyProtection="1">
      <alignment horizontal="center" vertical="center"/>
    </xf>
    <xf numFmtId="4" fontId="14" fillId="3" borderId="2" xfId="1" applyNumberFormat="1" applyFont="1" applyFill="1" applyBorder="1" applyAlignment="1" applyProtection="1">
      <alignment horizontal="center" vertical="center"/>
    </xf>
    <xf numFmtId="3" fontId="46" fillId="3" borderId="3" xfId="0" applyNumberFormat="1" applyFont="1" applyFill="1" applyBorder="1" applyAlignment="1">
      <alignment horizontal="center" vertical="center"/>
    </xf>
    <xf numFmtId="3" fontId="46" fillId="3" borderId="2" xfId="0" applyNumberFormat="1" applyFont="1" applyFill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48" fillId="0" borderId="0" xfId="0" applyFont="1"/>
    <xf numFmtId="0" fontId="5" fillId="4" borderId="29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7" fillId="4" borderId="1" xfId="1" applyNumberFormat="1" applyFont="1" applyFill="1" applyBorder="1" applyAlignment="1" applyProtection="1">
      <alignment horizontal="center" vertical="center"/>
    </xf>
    <xf numFmtId="0" fontId="5" fillId="4" borderId="30" xfId="0" applyFont="1" applyFill="1" applyBorder="1" applyAlignment="1">
      <alignment horizontal="center" vertical="center"/>
    </xf>
    <xf numFmtId="0" fontId="5" fillId="4" borderId="48" xfId="0" applyFont="1" applyFill="1" applyBorder="1" applyAlignment="1">
      <alignment horizontal="center" vertical="center"/>
    </xf>
    <xf numFmtId="0" fontId="14" fillId="4" borderId="3" xfId="1" applyNumberFormat="1" applyFont="1" applyFill="1" applyBorder="1" applyAlignment="1" applyProtection="1">
      <alignment horizontal="center" vertical="center"/>
    </xf>
    <xf numFmtId="0" fontId="15" fillId="4" borderId="8" xfId="0" applyFont="1" applyFill="1" applyBorder="1" applyAlignment="1">
      <alignment horizontal="center" vertical="center"/>
    </xf>
    <xf numFmtId="4" fontId="49" fillId="0" borderId="0" xfId="0" applyNumberFormat="1" applyFont="1" applyAlignment="1">
      <alignment horizontal="center"/>
    </xf>
    <xf numFmtId="0" fontId="47" fillId="0" borderId="0" xfId="0" applyFont="1"/>
    <xf numFmtId="49" fontId="10" fillId="0" borderId="13" xfId="0" applyNumberFormat="1" applyFont="1" applyBorder="1" applyAlignment="1">
      <alignment horizontal="center" vertical="center" wrapText="1"/>
    </xf>
    <xf numFmtId="49" fontId="10" fillId="0" borderId="17" xfId="0" applyNumberFormat="1" applyFont="1" applyBorder="1" applyAlignment="1">
      <alignment horizontal="left" vertical="center" wrapText="1"/>
    </xf>
    <xf numFmtId="0" fontId="25" fillId="0" borderId="5" xfId="0" applyFont="1" applyBorder="1" applyAlignment="1">
      <alignment horizontal="center" vertical="center" wrapText="1"/>
    </xf>
    <xf numFmtId="0" fontId="47" fillId="0" borderId="4" xfId="0" applyFont="1" applyBorder="1" applyAlignment="1">
      <alignment horizontal="center" vertical="center" wrapText="1"/>
    </xf>
    <xf numFmtId="0" fontId="47" fillId="0" borderId="19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49" fontId="28" fillId="0" borderId="16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49" fontId="28" fillId="0" borderId="17" xfId="0" applyNumberFormat="1" applyFont="1" applyBorder="1" applyAlignment="1">
      <alignment horizontal="center" vertical="center" wrapText="1"/>
    </xf>
    <xf numFmtId="49" fontId="29" fillId="0" borderId="17" xfId="0" applyNumberFormat="1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49" fontId="29" fillId="0" borderId="20" xfId="0" applyNumberFormat="1" applyFont="1" applyBorder="1" applyAlignment="1">
      <alignment horizontal="center" vertical="center" wrapText="1"/>
    </xf>
    <xf numFmtId="0" fontId="52" fillId="0" borderId="3" xfId="0" applyFont="1" applyBorder="1" applyAlignment="1">
      <alignment wrapText="1"/>
    </xf>
    <xf numFmtId="0" fontId="23" fillId="0" borderId="7" xfId="0" applyFont="1" applyBorder="1" applyAlignment="1">
      <alignment horizontal="center" vertical="center" wrapText="1"/>
    </xf>
    <xf numFmtId="49" fontId="29" fillId="0" borderId="18" xfId="0" applyNumberFormat="1" applyFont="1" applyBorder="1" applyAlignment="1">
      <alignment horizontal="center" vertical="center" wrapText="1"/>
    </xf>
    <xf numFmtId="0" fontId="52" fillId="0" borderId="4" xfId="0" applyFont="1" applyBorder="1" applyAlignment="1">
      <alignment horizontal="center" vertical="center" wrapText="1"/>
    </xf>
    <xf numFmtId="49" fontId="29" fillId="0" borderId="19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9" fontId="9" fillId="0" borderId="20" xfId="0" applyNumberFormat="1" applyFont="1" applyBorder="1" applyAlignment="1">
      <alignment horizontal="center" vertical="center" wrapText="1"/>
    </xf>
    <xf numFmtId="0" fontId="42" fillId="3" borderId="8" xfId="0" applyFont="1" applyFill="1" applyBorder="1" applyAlignment="1">
      <alignment horizontal="center" vertical="center" wrapText="1"/>
    </xf>
    <xf numFmtId="0" fontId="53" fillId="0" borderId="4" xfId="0" applyFont="1" applyBorder="1" applyAlignment="1">
      <alignment horizontal="center" vertical="center" wrapText="1"/>
    </xf>
    <xf numFmtId="49" fontId="10" fillId="0" borderId="19" xfId="0" applyNumberFormat="1" applyFont="1" applyBorder="1" applyAlignment="1">
      <alignment horizontal="center" vertical="center" wrapText="1"/>
    </xf>
    <xf numFmtId="0" fontId="53" fillId="0" borderId="1" xfId="0" applyFont="1" applyBorder="1" applyAlignment="1">
      <alignment horizontal="center" vertical="center" wrapText="1"/>
    </xf>
    <xf numFmtId="49" fontId="10" fillId="0" borderId="17" xfId="0" applyNumberFormat="1" applyFont="1" applyBorder="1" applyAlignment="1">
      <alignment horizontal="center" vertical="center" wrapText="1"/>
    </xf>
    <xf numFmtId="0" fontId="53" fillId="0" borderId="2" xfId="0" applyFont="1" applyBorder="1" applyAlignment="1">
      <alignment horizontal="center" vertical="center" wrapText="1"/>
    </xf>
    <xf numFmtId="49" fontId="10" fillId="0" borderId="20" xfId="0" applyNumberFormat="1" applyFont="1" applyBorder="1" applyAlignment="1">
      <alignment horizontal="center" vertical="center" wrapText="1"/>
    </xf>
    <xf numFmtId="0" fontId="42" fillId="3" borderId="6" xfId="0" applyFont="1" applyFill="1" applyBorder="1" applyAlignment="1">
      <alignment horizontal="center" vertical="center" wrapText="1"/>
    </xf>
    <xf numFmtId="0" fontId="53" fillId="0" borderId="3" xfId="0" applyFont="1" applyBorder="1" applyAlignment="1">
      <alignment horizontal="center" vertical="center" wrapText="1"/>
    </xf>
    <xf numFmtId="49" fontId="10" fillId="0" borderId="16" xfId="0" applyNumberFormat="1" applyFont="1" applyBorder="1" applyAlignment="1">
      <alignment horizontal="center" vertical="center" wrapText="1"/>
    </xf>
    <xf numFmtId="0" fontId="53" fillId="0" borderId="9" xfId="0" applyFont="1" applyBorder="1" applyAlignment="1">
      <alignment horizontal="center" vertical="center" wrapText="1"/>
    </xf>
    <xf numFmtId="49" fontId="10" fillId="0" borderId="40" xfId="0" applyNumberFormat="1" applyFont="1" applyBorder="1" applyAlignment="1">
      <alignment horizontal="center" vertical="center" wrapText="1"/>
    </xf>
    <xf numFmtId="0" fontId="53" fillId="0" borderId="7" xfId="0" applyFont="1" applyBorder="1" applyAlignment="1">
      <alignment horizontal="center" vertical="center" wrapText="1"/>
    </xf>
    <xf numFmtId="49" fontId="10" fillId="0" borderId="18" xfId="0" applyNumberFormat="1" applyFont="1" applyBorder="1" applyAlignment="1">
      <alignment horizontal="center" vertical="center" wrapText="1"/>
    </xf>
    <xf numFmtId="0" fontId="53" fillId="0" borderId="5" xfId="0" applyFont="1" applyBorder="1" applyAlignment="1">
      <alignment horizontal="center" vertical="center" wrapText="1"/>
    </xf>
    <xf numFmtId="49" fontId="10" fillId="0" borderId="21" xfId="0" applyNumberFormat="1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49" fontId="10" fillId="0" borderId="38" xfId="0" applyNumberFormat="1" applyFont="1" applyBorder="1" applyAlignment="1">
      <alignment horizontal="center" vertical="center" wrapText="1"/>
    </xf>
    <xf numFmtId="0" fontId="25" fillId="0" borderId="33" xfId="0" applyFont="1" applyBorder="1" applyAlignment="1">
      <alignment horizontal="center" vertical="center" wrapText="1"/>
    </xf>
    <xf numFmtId="49" fontId="10" fillId="0" borderId="34" xfId="0" applyNumberFormat="1" applyFont="1" applyBorder="1" applyAlignment="1">
      <alignment horizontal="center" vertical="center" wrapText="1"/>
    </xf>
    <xf numFmtId="0" fontId="42" fillId="3" borderId="9" xfId="0" applyFont="1" applyFill="1" applyBorder="1" applyAlignment="1">
      <alignment horizontal="center" vertical="center" wrapText="1"/>
    </xf>
    <xf numFmtId="0" fontId="42" fillId="3" borderId="11" xfId="0" applyFont="1" applyFill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42" fillId="3" borderId="5" xfId="0" applyFont="1" applyFill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49" fontId="8" fillId="0" borderId="19" xfId="0" applyNumberFormat="1" applyFont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49" fontId="8" fillId="0" borderId="20" xfId="0" applyNumberFormat="1" applyFont="1" applyFill="1" applyBorder="1" applyAlignment="1">
      <alignment horizontal="center" vertical="center" wrapText="1"/>
    </xf>
    <xf numFmtId="0" fontId="54" fillId="0" borderId="4" xfId="0" applyFont="1" applyBorder="1" applyAlignment="1">
      <alignment horizontal="center" vertical="center" wrapText="1"/>
    </xf>
    <xf numFmtId="49" fontId="11" fillId="0" borderId="19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20" xfId="0" applyNumberFormat="1" applyFont="1" applyBorder="1" applyAlignment="1">
      <alignment horizontal="center" vertical="center" wrapText="1"/>
    </xf>
    <xf numFmtId="0" fontId="25" fillId="0" borderId="5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49" fontId="11" fillId="0" borderId="20" xfId="0" applyNumberFormat="1" applyFont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49" fontId="11" fillId="3" borderId="16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49" fontId="11" fillId="3" borderId="20" xfId="0" applyNumberFormat="1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49" fontId="10" fillId="0" borderId="19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49" fontId="10" fillId="0" borderId="17" xfId="0" applyNumberFormat="1" applyFont="1" applyFill="1" applyBorder="1" applyAlignment="1">
      <alignment horizontal="center" vertical="center" wrapText="1"/>
    </xf>
    <xf numFmtId="49" fontId="10" fillId="0" borderId="20" xfId="0" applyNumberFormat="1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47" fillId="0" borderId="2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  <xf numFmtId="49" fontId="8" fillId="0" borderId="21" xfId="0" applyNumberFormat="1" applyFont="1" applyBorder="1" applyAlignment="1">
      <alignment horizontal="center" vertical="center" wrapText="1"/>
    </xf>
    <xf numFmtId="0" fontId="47" fillId="0" borderId="10" xfId="0" applyFont="1" applyBorder="1" applyAlignment="1">
      <alignment horizontal="center" vertical="center" wrapText="1"/>
    </xf>
    <xf numFmtId="49" fontId="8" fillId="0" borderId="25" xfId="0" applyNumberFormat="1" applyFont="1" applyBorder="1" applyAlignment="1">
      <alignment horizontal="center" vertical="center" wrapText="1"/>
    </xf>
    <xf numFmtId="0" fontId="47" fillId="0" borderId="33" xfId="0" applyFont="1" applyBorder="1" applyAlignment="1">
      <alignment horizontal="center" vertical="center" wrapText="1"/>
    </xf>
    <xf numFmtId="49" fontId="8" fillId="0" borderId="34" xfId="0" applyNumberFormat="1" applyFont="1" applyBorder="1" applyAlignment="1">
      <alignment horizontal="center" vertical="center" wrapText="1"/>
    </xf>
    <xf numFmtId="0" fontId="47" fillId="0" borderId="7" xfId="0" applyFont="1" applyBorder="1" applyAlignment="1">
      <alignment horizontal="center" vertical="center" wrapText="1"/>
    </xf>
    <xf numFmtId="49" fontId="8" fillId="0" borderId="18" xfId="0" applyNumberFormat="1" applyFont="1" applyBorder="1" applyAlignment="1">
      <alignment horizontal="center" vertical="center" wrapText="1"/>
    </xf>
    <xf numFmtId="0" fontId="47" fillId="0" borderId="10" xfId="0" applyFont="1" applyFill="1" applyBorder="1" applyAlignment="1">
      <alignment horizontal="center" vertical="center" wrapText="1"/>
    </xf>
    <xf numFmtId="49" fontId="8" fillId="0" borderId="25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56" fillId="0" borderId="3" xfId="1" applyNumberFormat="1" applyFont="1" applyFill="1" applyBorder="1" applyAlignment="1" applyProtection="1">
      <alignment horizontal="center" vertical="center" wrapText="1"/>
    </xf>
    <xf numFmtId="0" fontId="56" fillId="0" borderId="1" xfId="1" applyNumberFormat="1" applyFont="1" applyFill="1" applyBorder="1" applyAlignment="1" applyProtection="1">
      <alignment horizontal="center" vertical="center" wrapText="1"/>
    </xf>
    <xf numFmtId="0" fontId="35" fillId="0" borderId="1" xfId="1" applyNumberFormat="1" applyFont="1" applyFill="1" applyBorder="1" applyAlignment="1" applyProtection="1">
      <alignment horizontal="center" vertical="center" wrapText="1"/>
    </xf>
    <xf numFmtId="0" fontId="35" fillId="0" borderId="3" xfId="1" applyNumberFormat="1" applyFont="1" applyFill="1" applyBorder="1" applyAlignment="1" applyProtection="1">
      <alignment horizontal="center" vertical="center" wrapText="1"/>
    </xf>
    <xf numFmtId="0" fontId="35" fillId="0" borderId="7" xfId="1" applyNumberFormat="1" applyFont="1" applyFill="1" applyBorder="1" applyAlignment="1" applyProtection="1">
      <alignment horizontal="center" vertical="center" wrapText="1"/>
    </xf>
    <xf numFmtId="0" fontId="55" fillId="0" borderId="4" xfId="1" applyNumberFormat="1" applyFont="1" applyFill="1" applyBorder="1" applyAlignment="1" applyProtection="1">
      <alignment horizontal="center" vertical="center" wrapText="1"/>
    </xf>
    <xf numFmtId="0" fontId="55" fillId="2" borderId="2" xfId="1" applyNumberFormat="1" applyFont="1" applyFill="1" applyBorder="1" applyAlignment="1" applyProtection="1">
      <alignment horizontal="center" vertical="center" wrapText="1"/>
    </xf>
    <xf numFmtId="0" fontId="35" fillId="0" borderId="8" xfId="1" applyNumberFormat="1" applyFont="1" applyFill="1" applyBorder="1" applyAlignment="1" applyProtection="1">
      <alignment horizontal="center" vertical="center" wrapText="1"/>
    </xf>
    <xf numFmtId="0" fontId="35" fillId="0" borderId="4" xfId="1" applyNumberFormat="1" applyFont="1" applyFill="1" applyBorder="1" applyAlignment="1" applyProtection="1">
      <alignment horizontal="center" vertical="center" wrapText="1"/>
    </xf>
    <xf numFmtId="0" fontId="35" fillId="0" borderId="2" xfId="1" applyNumberFormat="1" applyFont="1" applyFill="1" applyBorder="1" applyAlignment="1" applyProtection="1">
      <alignment horizontal="center" vertical="center" wrapText="1"/>
    </xf>
    <xf numFmtId="0" fontId="35" fillId="0" borderId="9" xfId="1" applyNumberFormat="1" applyFont="1" applyFill="1" applyBorder="1" applyAlignment="1" applyProtection="1">
      <alignment horizontal="center" vertical="center" wrapText="1"/>
    </xf>
    <xf numFmtId="0" fontId="35" fillId="0" borderId="5" xfId="1" applyNumberFormat="1" applyFont="1" applyFill="1" applyBorder="1" applyAlignment="1" applyProtection="1">
      <alignment horizontal="center" vertical="center" wrapText="1"/>
    </xf>
    <xf numFmtId="0" fontId="35" fillId="0" borderId="6" xfId="1" applyNumberFormat="1" applyFont="1" applyFill="1" applyBorder="1" applyAlignment="1" applyProtection="1">
      <alignment horizontal="center" vertical="center" wrapText="1"/>
    </xf>
    <xf numFmtId="0" fontId="35" fillId="0" borderId="33" xfId="1" applyNumberFormat="1" applyFont="1" applyFill="1" applyBorder="1" applyAlignment="1" applyProtection="1">
      <alignment horizontal="center" vertical="center" wrapText="1"/>
    </xf>
    <xf numFmtId="0" fontId="35" fillId="0" borderId="11" xfId="1" applyNumberFormat="1" applyFont="1" applyFill="1" applyBorder="1" applyAlignment="1" applyProtection="1">
      <alignment horizontal="center" vertical="center" wrapText="1"/>
    </xf>
    <xf numFmtId="0" fontId="35" fillId="0" borderId="47" xfId="1" applyNumberFormat="1" applyFont="1" applyFill="1" applyBorder="1" applyAlignment="1" applyProtection="1">
      <alignment horizontal="center" vertical="center" wrapText="1"/>
    </xf>
    <xf numFmtId="0" fontId="55" fillId="0" borderId="1" xfId="1" applyNumberFormat="1" applyFont="1" applyFill="1" applyBorder="1" applyAlignment="1" applyProtection="1">
      <alignment horizontal="left" vertical="center" wrapText="1"/>
    </xf>
    <xf numFmtId="0" fontId="55" fillId="0" borderId="2" xfId="1" applyNumberFormat="1" applyFont="1" applyFill="1" applyBorder="1" applyAlignment="1" applyProtection="1">
      <alignment horizontal="left" vertical="center" wrapText="1"/>
    </xf>
    <xf numFmtId="0" fontId="58" fillId="0" borderId="1" xfId="1" applyNumberFormat="1" applyFont="1" applyFill="1" applyBorder="1" applyAlignment="1" applyProtection="1">
      <alignment horizontal="center" vertical="center" wrapText="1"/>
    </xf>
    <xf numFmtId="0" fontId="55" fillId="0" borderId="1" xfId="1" applyNumberFormat="1" applyFont="1" applyFill="1" applyBorder="1" applyAlignment="1" applyProtection="1">
      <alignment horizontal="center" vertical="center" wrapText="1"/>
    </xf>
    <xf numFmtId="0" fontId="55" fillId="0" borderId="2" xfId="1" applyNumberFormat="1" applyFont="1" applyFill="1" applyBorder="1" applyAlignment="1" applyProtection="1">
      <alignment horizontal="center" vertical="center" wrapText="1"/>
    </xf>
    <xf numFmtId="0" fontId="57" fillId="3" borderId="3" xfId="1" applyNumberFormat="1" applyFont="1" applyFill="1" applyBorder="1" applyAlignment="1" applyProtection="1">
      <alignment horizontal="center" vertical="center" wrapText="1"/>
    </xf>
    <xf numFmtId="0" fontId="57" fillId="3" borderId="39" xfId="1" applyNumberFormat="1" applyFont="1" applyFill="1" applyBorder="1" applyAlignment="1" applyProtection="1">
      <alignment horizontal="center" vertical="center" wrapText="1"/>
    </xf>
    <xf numFmtId="0" fontId="56" fillId="0" borderId="2" xfId="1" applyNumberFormat="1" applyFont="1" applyFill="1" applyBorder="1" applyAlignment="1" applyProtection="1">
      <alignment horizontal="center" vertical="center" wrapText="1"/>
    </xf>
    <xf numFmtId="0" fontId="55" fillId="0" borderId="5" xfId="1" applyNumberFormat="1" applyFont="1" applyFill="1" applyBorder="1" applyAlignment="1" applyProtection="1">
      <alignment horizontal="center" vertical="center" wrapText="1"/>
    </xf>
    <xf numFmtId="0" fontId="59" fillId="0" borderId="0" xfId="0" applyFont="1" applyBorder="1"/>
    <xf numFmtId="0" fontId="60" fillId="0" borderId="5" xfId="0" applyFont="1" applyBorder="1"/>
    <xf numFmtId="0" fontId="59" fillId="0" borderId="4" xfId="0" applyFont="1" applyBorder="1"/>
    <xf numFmtId="0" fontId="59" fillId="0" borderId="7" xfId="0" applyFont="1" applyBorder="1"/>
    <xf numFmtId="0" fontId="55" fillId="0" borderId="7" xfId="1" applyNumberFormat="1" applyFont="1" applyFill="1" applyBorder="1" applyAlignment="1" applyProtection="1">
      <alignment horizontal="center" vertical="center" wrapText="1"/>
    </xf>
    <xf numFmtId="0" fontId="59" fillId="0" borderId="10" xfId="0" applyFont="1" applyFill="1" applyBorder="1" applyAlignment="1" applyProtection="1">
      <alignment horizontal="center" vertical="center" wrapText="1"/>
      <protection locked="0"/>
    </xf>
    <xf numFmtId="0" fontId="61" fillId="0" borderId="0" xfId="0" applyFont="1"/>
    <xf numFmtId="0" fontId="35" fillId="2" borderId="2" xfId="1" applyNumberFormat="1" applyFont="1" applyFill="1" applyBorder="1" applyAlignment="1" applyProtection="1">
      <alignment horizontal="center" vertical="center" wrapText="1"/>
    </xf>
    <xf numFmtId="1" fontId="63" fillId="0" borderId="8" xfId="0" applyNumberFormat="1" applyFont="1" applyBorder="1" applyAlignment="1">
      <alignment horizontal="center" vertical="center" wrapText="1"/>
    </xf>
    <xf numFmtId="0" fontId="35" fillId="3" borderId="3" xfId="1" applyNumberFormat="1" applyFont="1" applyFill="1" applyBorder="1" applyAlignment="1" applyProtection="1">
      <alignment horizontal="center" vertical="center" wrapText="1"/>
    </xf>
    <xf numFmtId="0" fontId="35" fillId="0" borderId="10" xfId="0" applyFont="1" applyFill="1" applyBorder="1" applyAlignment="1" applyProtection="1">
      <alignment horizontal="center" vertical="center" wrapText="1"/>
      <protection locked="0"/>
    </xf>
    <xf numFmtId="0" fontId="62" fillId="0" borderId="0" xfId="0" applyFont="1" applyAlignment="1">
      <alignment horizontal="center"/>
    </xf>
    <xf numFmtId="0" fontId="35" fillId="0" borderId="0" xfId="0" applyFont="1" applyBorder="1" applyAlignment="1">
      <alignment horizontal="center"/>
    </xf>
    <xf numFmtId="0" fontId="64" fillId="0" borderId="5" xfId="0" applyFont="1" applyBorder="1" applyAlignment="1">
      <alignment horizontal="center"/>
    </xf>
    <xf numFmtId="0" fontId="35" fillId="0" borderId="4" xfId="0" applyFont="1" applyBorder="1" applyAlignment="1">
      <alignment horizontal="center"/>
    </xf>
    <xf numFmtId="0" fontId="65" fillId="5" borderId="24" xfId="0" applyFont="1" applyFill="1" applyBorder="1" applyAlignment="1">
      <alignment horizontal="center" vertical="center"/>
    </xf>
    <xf numFmtId="0" fontId="66" fillId="5" borderId="4" xfId="1" applyNumberFormat="1" applyFont="1" applyFill="1" applyBorder="1" applyAlignment="1" applyProtection="1">
      <alignment horizontal="center" vertical="center"/>
    </xf>
    <xf numFmtId="0" fontId="67" fillId="5" borderId="5" xfId="1" applyNumberFormat="1" applyFont="1" applyFill="1" applyBorder="1" applyAlignment="1" applyProtection="1">
      <alignment horizontal="center" vertical="center"/>
    </xf>
    <xf numFmtId="4" fontId="68" fillId="5" borderId="5" xfId="1" applyNumberFormat="1" applyFont="1" applyFill="1" applyBorder="1" applyAlignment="1" applyProtection="1">
      <alignment horizontal="center" vertical="center"/>
    </xf>
    <xf numFmtId="0" fontId="68" fillId="5" borderId="5" xfId="1" applyNumberFormat="1" applyFont="1" applyFill="1" applyBorder="1" applyAlignment="1" applyProtection="1">
      <alignment horizontal="center" vertical="center" wrapText="1"/>
    </xf>
    <xf numFmtId="0" fontId="69" fillId="5" borderId="5" xfId="1" applyNumberFormat="1" applyFont="1" applyFill="1" applyBorder="1" applyAlignment="1" applyProtection="1">
      <alignment horizontal="center" vertical="center" wrapText="1"/>
    </xf>
    <xf numFmtId="0" fontId="70" fillId="5" borderId="5" xfId="1" applyNumberFormat="1" applyFont="1" applyFill="1" applyBorder="1" applyAlignment="1" applyProtection="1">
      <alignment horizontal="center" vertical="center" wrapText="1"/>
    </xf>
    <xf numFmtId="0" fontId="72" fillId="5" borderId="4" xfId="0" applyFont="1" applyFill="1" applyBorder="1" applyAlignment="1">
      <alignment horizontal="center" vertical="center" wrapText="1"/>
    </xf>
    <xf numFmtId="49" fontId="72" fillId="5" borderId="19" xfId="0" applyNumberFormat="1" applyFont="1" applyFill="1" applyBorder="1" applyAlignment="1">
      <alignment horizontal="center" vertical="center" wrapText="1"/>
    </xf>
    <xf numFmtId="0" fontId="5" fillId="5" borderId="29" xfId="0" applyFont="1" applyFill="1" applyBorder="1" applyAlignment="1">
      <alignment horizontal="center" vertical="center"/>
    </xf>
    <xf numFmtId="0" fontId="65" fillId="5" borderId="29" xfId="0" applyFont="1" applyFill="1" applyBorder="1" applyAlignment="1">
      <alignment horizontal="center" vertical="center"/>
    </xf>
    <xf numFmtId="0" fontId="73" fillId="5" borderId="1" xfId="1" applyNumberFormat="1" applyFont="1" applyFill="1" applyBorder="1" applyAlignment="1" applyProtection="1">
      <alignment horizontal="center" vertical="center"/>
    </xf>
    <xf numFmtId="0" fontId="68" fillId="5" borderId="6" xfId="1" applyNumberFormat="1" applyFont="1" applyFill="1" applyBorder="1" applyAlignment="1" applyProtection="1">
      <alignment horizontal="center" vertical="center"/>
    </xf>
    <xf numFmtId="4" fontId="68" fillId="5" borderId="6" xfId="1" applyNumberFormat="1" applyFont="1" applyFill="1" applyBorder="1" applyAlignment="1" applyProtection="1">
      <alignment horizontal="center" vertical="center"/>
    </xf>
    <xf numFmtId="0" fontId="71" fillId="5" borderId="6" xfId="1" applyNumberFormat="1" applyFont="1" applyFill="1" applyBorder="1" applyAlignment="1" applyProtection="1">
      <alignment horizontal="center" vertical="center" wrapText="1"/>
    </xf>
    <xf numFmtId="0" fontId="74" fillId="5" borderId="6" xfId="1" applyNumberFormat="1" applyFont="1" applyFill="1" applyBorder="1" applyAlignment="1" applyProtection="1">
      <alignment horizontal="center" vertical="center" wrapText="1"/>
    </xf>
    <xf numFmtId="3" fontId="71" fillId="5" borderId="6" xfId="0" applyNumberFormat="1" applyFont="1" applyFill="1" applyBorder="1" applyAlignment="1">
      <alignment horizontal="center" vertical="center"/>
    </xf>
    <xf numFmtId="0" fontId="69" fillId="5" borderId="6" xfId="0" applyFont="1" applyFill="1" applyBorder="1" applyAlignment="1">
      <alignment horizontal="center" vertical="center" wrapText="1"/>
    </xf>
    <xf numFmtId="49" fontId="74" fillId="5" borderId="38" xfId="0" applyNumberFormat="1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/>
    </xf>
    <xf numFmtId="0" fontId="7" fillId="5" borderId="1" xfId="1" applyNumberFormat="1" applyFont="1" applyFill="1" applyBorder="1" applyAlignment="1" applyProtection="1">
      <alignment horizontal="center" vertical="center"/>
    </xf>
    <xf numFmtId="0" fontId="65" fillId="5" borderId="12" xfId="0" applyFont="1" applyFill="1" applyBorder="1" applyAlignment="1">
      <alignment horizontal="center" vertical="center"/>
    </xf>
    <xf numFmtId="0" fontId="65" fillId="5" borderId="1" xfId="1" applyNumberFormat="1" applyFont="1" applyFill="1" applyBorder="1" applyAlignment="1" applyProtection="1">
      <alignment horizontal="center" vertical="center"/>
    </xf>
    <xf numFmtId="0" fontId="67" fillId="5" borderId="8" xfId="1" applyNumberFormat="1" applyFont="1" applyFill="1" applyBorder="1" applyAlignment="1" applyProtection="1">
      <alignment horizontal="center" vertical="center"/>
    </xf>
    <xf numFmtId="4" fontId="68" fillId="5" borderId="8" xfId="1" applyNumberFormat="1" applyFont="1" applyFill="1" applyBorder="1" applyAlignment="1" applyProtection="1">
      <alignment horizontal="center" vertical="center"/>
    </xf>
    <xf numFmtId="0" fontId="68" fillId="5" borderId="8" xfId="1" applyNumberFormat="1" applyFont="1" applyFill="1" applyBorder="1" applyAlignment="1" applyProtection="1">
      <alignment horizontal="center" vertical="center" wrapText="1"/>
    </xf>
    <xf numFmtId="0" fontId="74" fillId="5" borderId="8" xfId="1" applyNumberFormat="1" applyFont="1" applyFill="1" applyBorder="1" applyAlignment="1" applyProtection="1">
      <alignment horizontal="center" vertical="center" wrapText="1"/>
    </xf>
    <xf numFmtId="4" fontId="75" fillId="5" borderId="8" xfId="1" applyNumberFormat="1" applyFont="1" applyFill="1" applyBorder="1" applyAlignment="1" applyProtection="1">
      <alignment horizontal="center" vertical="center"/>
    </xf>
    <xf numFmtId="0" fontId="76" fillId="5" borderId="8" xfId="0" applyFont="1" applyFill="1" applyBorder="1" applyAlignment="1">
      <alignment horizontal="center" vertical="center" wrapText="1"/>
    </xf>
    <xf numFmtId="49" fontId="76" fillId="5" borderId="13" xfId="0" applyNumberFormat="1" applyFont="1" applyFill="1" applyBorder="1" applyAlignment="1">
      <alignment horizontal="center" vertical="center" wrapText="1"/>
    </xf>
    <xf numFmtId="3" fontId="26" fillId="6" borderId="6" xfId="0" applyNumberFormat="1" applyFont="1" applyFill="1" applyBorder="1" applyAlignment="1">
      <alignment horizontal="center" vertical="center"/>
    </xf>
    <xf numFmtId="0" fontId="77" fillId="0" borderId="8" xfId="1" applyNumberFormat="1" applyFont="1" applyFill="1" applyBorder="1" applyAlignment="1" applyProtection="1">
      <alignment horizontal="center" vertical="center" wrapText="1"/>
    </xf>
    <xf numFmtId="0" fontId="77" fillId="0" borderId="9" xfId="1" applyNumberFormat="1" applyFont="1" applyFill="1" applyBorder="1" applyAlignment="1" applyProtection="1">
      <alignment horizontal="center" vertical="center" wrapText="1"/>
    </xf>
    <xf numFmtId="3" fontId="25" fillId="3" borderId="33" xfId="0" applyNumberFormat="1" applyFont="1" applyFill="1" applyBorder="1" applyAlignment="1">
      <alignment horizontal="center" vertical="center"/>
    </xf>
    <xf numFmtId="0" fontId="77" fillId="0" borderId="6" xfId="1" applyNumberFormat="1" applyFont="1" applyFill="1" applyBorder="1" applyAlignment="1" applyProtection="1">
      <alignment horizontal="center" vertical="center" wrapText="1"/>
    </xf>
    <xf numFmtId="0" fontId="78" fillId="0" borderId="9" xfId="1" applyNumberFormat="1" applyFont="1" applyFill="1" applyBorder="1" applyAlignment="1" applyProtection="1">
      <alignment horizontal="center" vertical="center" wrapText="1"/>
    </xf>
    <xf numFmtId="0" fontId="79" fillId="0" borderId="9" xfId="1" applyNumberFormat="1" applyFont="1" applyFill="1" applyBorder="1" applyAlignment="1" applyProtection="1">
      <alignment horizontal="center" vertical="center" wrapText="1"/>
    </xf>
    <xf numFmtId="0" fontId="78" fillId="0" borderId="11" xfId="1" applyNumberFormat="1" applyFont="1" applyFill="1" applyBorder="1" applyAlignment="1" applyProtection="1">
      <alignment horizontal="center" vertical="center" wrapText="1"/>
    </xf>
    <xf numFmtId="0" fontId="78" fillId="0" borderId="5" xfId="1" applyNumberFormat="1" applyFont="1" applyFill="1" applyBorder="1" applyAlignment="1" applyProtection="1">
      <alignment horizontal="center" vertical="center" wrapText="1"/>
    </xf>
    <xf numFmtId="0" fontId="77" fillId="0" borderId="33" xfId="1" applyNumberFormat="1" applyFont="1" applyFill="1" applyBorder="1" applyAlignment="1" applyProtection="1">
      <alignment horizontal="center" vertical="center" wrapText="1"/>
    </xf>
    <xf numFmtId="0" fontId="7" fillId="5" borderId="8" xfId="1" applyNumberFormat="1" applyFont="1" applyFill="1" applyBorder="1" applyAlignment="1" applyProtection="1">
      <alignment horizontal="center" vertical="center"/>
    </xf>
    <xf numFmtId="0" fontId="68" fillId="5" borderId="8" xfId="1" applyNumberFormat="1" applyFont="1" applyFill="1" applyBorder="1" applyAlignment="1" applyProtection="1">
      <alignment horizontal="center" vertical="center"/>
    </xf>
    <xf numFmtId="0" fontId="80" fillId="5" borderId="8" xfId="1" applyNumberFormat="1" applyFont="1" applyFill="1" applyBorder="1" applyAlignment="1" applyProtection="1">
      <alignment horizontal="center" vertical="center" wrapText="1"/>
    </xf>
    <xf numFmtId="3" fontId="71" fillId="5" borderId="8" xfId="1" applyNumberFormat="1" applyFont="1" applyFill="1" applyBorder="1" applyAlignment="1" applyProtection="1">
      <alignment horizontal="center" vertical="center"/>
    </xf>
    <xf numFmtId="0" fontId="81" fillId="5" borderId="8" xfId="0" applyFont="1" applyFill="1" applyBorder="1" applyAlignment="1">
      <alignment horizontal="center" vertical="center" wrapText="1"/>
    </xf>
    <xf numFmtId="49" fontId="81" fillId="5" borderId="13" xfId="0" applyNumberFormat="1" applyFont="1" applyFill="1" applyBorder="1" applyAlignment="1">
      <alignment horizontal="center" vertical="center" wrapText="1"/>
    </xf>
    <xf numFmtId="0" fontId="73" fillId="5" borderId="39" xfId="1" applyNumberFormat="1" applyFont="1" applyFill="1" applyBorder="1" applyAlignment="1" applyProtection="1">
      <alignment horizontal="center" vertical="center"/>
    </xf>
    <xf numFmtId="4" fontId="82" fillId="5" borderId="8" xfId="1" applyNumberFormat="1" applyFont="1" applyFill="1" applyBorder="1" applyAlignment="1" applyProtection="1">
      <alignment horizontal="center" vertical="center"/>
    </xf>
    <xf numFmtId="0" fontId="71" fillId="5" borderId="8" xfId="1" applyNumberFormat="1" applyFont="1" applyFill="1" applyBorder="1" applyAlignment="1" applyProtection="1">
      <alignment horizontal="center" vertical="center" wrapText="1"/>
    </xf>
    <xf numFmtId="3" fontId="71" fillId="5" borderId="8" xfId="0" applyNumberFormat="1" applyFont="1" applyFill="1" applyBorder="1" applyAlignment="1">
      <alignment horizontal="center" vertical="center"/>
    </xf>
    <xf numFmtId="0" fontId="72" fillId="5" borderId="8" xfId="0" applyFont="1" applyFill="1" applyBorder="1" applyAlignment="1">
      <alignment horizontal="center" vertical="center" wrapText="1"/>
    </xf>
    <xf numFmtId="49" fontId="72" fillId="5" borderId="13" xfId="0" applyNumberFormat="1" applyFont="1" applyFill="1" applyBorder="1" applyAlignment="1">
      <alignment horizontal="center" vertical="center" wrapText="1"/>
    </xf>
    <xf numFmtId="0" fontId="73" fillId="5" borderId="36" xfId="1" applyNumberFormat="1" applyFont="1" applyFill="1" applyBorder="1" applyAlignment="1" applyProtection="1">
      <alignment horizontal="center" vertical="center"/>
    </xf>
    <xf numFmtId="0" fontId="68" fillId="5" borderId="35" xfId="1" applyNumberFormat="1" applyFont="1" applyFill="1" applyBorder="1" applyAlignment="1" applyProtection="1">
      <alignment horizontal="center" vertical="center"/>
    </xf>
    <xf numFmtId="4" fontId="82" fillId="5" borderId="35" xfId="1" applyNumberFormat="1" applyFont="1" applyFill="1" applyBorder="1" applyAlignment="1" applyProtection="1">
      <alignment horizontal="center" vertical="center"/>
    </xf>
    <xf numFmtId="0" fontId="71" fillId="5" borderId="35" xfId="1" applyNumberFormat="1" applyFont="1" applyFill="1" applyBorder="1" applyAlignment="1" applyProtection="1">
      <alignment horizontal="center" vertical="center" wrapText="1"/>
    </xf>
    <xf numFmtId="0" fontId="80" fillId="5" borderId="35" xfId="1" applyNumberFormat="1" applyFont="1" applyFill="1" applyBorder="1" applyAlignment="1" applyProtection="1">
      <alignment horizontal="center" vertical="center" wrapText="1"/>
    </xf>
    <xf numFmtId="0" fontId="74" fillId="5" borderId="35" xfId="1" applyNumberFormat="1" applyFont="1" applyFill="1" applyBorder="1" applyAlignment="1" applyProtection="1">
      <alignment horizontal="center" vertical="center" wrapText="1"/>
    </xf>
    <xf numFmtId="3" fontId="71" fillId="5" borderId="35" xfId="0" applyNumberFormat="1" applyFont="1" applyFill="1" applyBorder="1" applyAlignment="1">
      <alignment horizontal="center" vertical="center"/>
    </xf>
    <xf numFmtId="0" fontId="83" fillId="5" borderId="35" xfId="0" applyFont="1" applyFill="1" applyBorder="1" applyAlignment="1">
      <alignment horizontal="center" vertical="center" wrapText="1"/>
    </xf>
    <xf numFmtId="0" fontId="5" fillId="5" borderId="30" xfId="0" applyFont="1" applyFill="1" applyBorder="1" applyAlignment="1">
      <alignment horizontal="center" vertical="center"/>
    </xf>
    <xf numFmtId="0" fontId="67" fillId="5" borderId="9" xfId="1" applyNumberFormat="1" applyFont="1" applyFill="1" applyBorder="1" applyAlignment="1" applyProtection="1">
      <alignment horizontal="center" vertical="center"/>
    </xf>
    <xf numFmtId="4" fontId="68" fillId="5" borderId="9" xfId="1" applyNumberFormat="1" applyFont="1" applyFill="1" applyBorder="1" applyAlignment="1" applyProtection="1">
      <alignment horizontal="center" vertical="center"/>
    </xf>
    <xf numFmtId="0" fontId="68" fillId="5" borderId="9" xfId="1" applyNumberFormat="1" applyFont="1" applyFill="1" applyBorder="1" applyAlignment="1" applyProtection="1">
      <alignment horizontal="center" vertical="center" wrapText="1"/>
    </xf>
    <xf numFmtId="0" fontId="80" fillId="5" borderId="9" xfId="1" applyNumberFormat="1" applyFont="1" applyFill="1" applyBorder="1" applyAlignment="1" applyProtection="1">
      <alignment horizontal="center" vertical="center" wrapText="1"/>
    </xf>
    <xf numFmtId="0" fontId="74" fillId="5" borderId="9" xfId="1" applyNumberFormat="1" applyFont="1" applyFill="1" applyBorder="1" applyAlignment="1" applyProtection="1">
      <alignment horizontal="center" vertical="center" wrapText="1"/>
    </xf>
    <xf numFmtId="3" fontId="71" fillId="5" borderId="9" xfId="1" applyNumberFormat="1" applyFont="1" applyFill="1" applyBorder="1" applyAlignment="1" applyProtection="1">
      <alignment horizontal="center" vertical="center"/>
    </xf>
    <xf numFmtId="0" fontId="81" fillId="5" borderId="9" xfId="0" applyFont="1" applyFill="1" applyBorder="1" applyAlignment="1">
      <alignment horizontal="center" vertical="center" wrapText="1"/>
    </xf>
    <xf numFmtId="49" fontId="81" fillId="5" borderId="40" xfId="0" applyNumberFormat="1" applyFont="1" applyFill="1" applyBorder="1" applyAlignment="1">
      <alignment horizontal="center" vertical="center" wrapText="1"/>
    </xf>
    <xf numFmtId="0" fontId="67" fillId="5" borderId="33" xfId="1" applyNumberFormat="1" applyFont="1" applyFill="1" applyBorder="1" applyAlignment="1" applyProtection="1">
      <alignment horizontal="center" vertical="center"/>
    </xf>
    <xf numFmtId="4" fontId="84" fillId="5" borderId="33" xfId="1" applyNumberFormat="1" applyFont="1" applyFill="1" applyBorder="1" applyAlignment="1" applyProtection="1">
      <alignment horizontal="center" vertical="center"/>
    </xf>
    <xf numFmtId="0" fontId="68" fillId="5" borderId="33" xfId="1" applyNumberFormat="1" applyFont="1" applyFill="1" applyBorder="1" applyAlignment="1" applyProtection="1">
      <alignment horizontal="center" vertical="center" wrapText="1"/>
    </xf>
    <xf numFmtId="0" fontId="74" fillId="5" borderId="33" xfId="1" applyNumberFormat="1" applyFont="1" applyFill="1" applyBorder="1" applyAlignment="1" applyProtection="1">
      <alignment horizontal="center" vertical="center" wrapText="1"/>
    </xf>
    <xf numFmtId="3" fontId="71" fillId="5" borderId="33" xfId="0" applyNumberFormat="1" applyFont="1" applyFill="1" applyBorder="1" applyAlignment="1">
      <alignment horizontal="center" vertical="center"/>
    </xf>
    <xf numFmtId="0" fontId="81" fillId="5" borderId="33" xfId="0" applyFont="1" applyFill="1" applyBorder="1" applyAlignment="1">
      <alignment horizontal="center" vertical="center" wrapText="1"/>
    </xf>
    <xf numFmtId="49" fontId="81" fillId="5" borderId="34" xfId="0" applyNumberFormat="1" applyFont="1" applyFill="1" applyBorder="1" applyAlignment="1">
      <alignment horizontal="center" vertical="center" wrapText="1"/>
    </xf>
    <xf numFmtId="0" fontId="85" fillId="5" borderId="9" xfId="0" applyFont="1" applyFill="1" applyBorder="1" applyAlignment="1">
      <alignment horizontal="center" vertical="center" wrapText="1"/>
    </xf>
    <xf numFmtId="49" fontId="73" fillId="5" borderId="40" xfId="0" applyNumberFormat="1" applyFont="1" applyFill="1" applyBorder="1" applyAlignment="1">
      <alignment horizontal="center" vertical="center" wrapText="1"/>
    </xf>
    <xf numFmtId="0" fontId="85" fillId="5" borderId="8" xfId="0" applyFont="1" applyFill="1" applyBorder="1" applyAlignment="1">
      <alignment horizontal="center" vertical="center" wrapText="1"/>
    </xf>
    <xf numFmtId="49" fontId="73" fillId="5" borderId="13" xfId="0" applyNumberFormat="1" applyFont="1" applyFill="1" applyBorder="1" applyAlignment="1">
      <alignment horizontal="center" vertical="center" wrapText="1"/>
    </xf>
    <xf numFmtId="0" fontId="72" fillId="5" borderId="6" xfId="0" applyFont="1" applyFill="1" applyBorder="1" applyAlignment="1">
      <alignment horizontal="center" vertical="center" wrapText="1"/>
    </xf>
    <xf numFmtId="0" fontId="72" fillId="5" borderId="5" xfId="0" applyFont="1" applyFill="1" applyBorder="1" applyAlignment="1">
      <alignment horizontal="center" vertical="center" wrapText="1"/>
    </xf>
    <xf numFmtId="49" fontId="83" fillId="5" borderId="13" xfId="0" applyNumberFormat="1" applyFont="1" applyFill="1" applyBorder="1" applyAlignment="1">
      <alignment horizontal="center" vertical="center" wrapText="1"/>
    </xf>
    <xf numFmtId="0" fontId="84" fillId="5" borderId="1" xfId="0" applyFont="1" applyFill="1" applyBorder="1" applyAlignment="1">
      <alignment horizontal="center" vertical="center"/>
    </xf>
    <xf numFmtId="0" fontId="68" fillId="5" borderId="8" xfId="0" applyFont="1" applyFill="1" applyBorder="1" applyAlignment="1">
      <alignment horizontal="center"/>
    </xf>
    <xf numFmtId="0" fontId="74" fillId="5" borderId="8" xfId="0" applyFont="1" applyFill="1" applyBorder="1"/>
    <xf numFmtId="0" fontId="74" fillId="5" borderId="8" xfId="0" applyFont="1" applyFill="1" applyBorder="1" applyAlignment="1">
      <alignment horizontal="center"/>
    </xf>
    <xf numFmtId="3" fontId="71" fillId="5" borderId="8" xfId="0" applyNumberFormat="1" applyFont="1" applyFill="1" applyBorder="1" applyAlignment="1">
      <alignment horizontal="center"/>
    </xf>
    <xf numFmtId="0" fontId="68" fillId="5" borderId="41" xfId="1" applyNumberFormat="1" applyFont="1" applyFill="1" applyBorder="1" applyAlignment="1" applyProtection="1">
      <alignment horizontal="center" vertical="center" wrapText="1"/>
    </xf>
    <xf numFmtId="0" fontId="80" fillId="5" borderId="42" xfId="1" applyNumberFormat="1" applyFont="1" applyFill="1" applyBorder="1" applyAlignment="1" applyProtection="1">
      <alignment horizontal="center" vertical="center" wrapText="1"/>
    </xf>
    <xf numFmtId="0" fontId="74" fillId="5" borderId="44" xfId="1" applyNumberFormat="1" applyFont="1" applyFill="1" applyBorder="1" applyAlignment="1" applyProtection="1">
      <alignment horizontal="center" vertical="center" wrapText="1"/>
    </xf>
    <xf numFmtId="3" fontId="71" fillId="5" borderId="43" xfId="1" applyNumberFormat="1" applyFont="1" applyFill="1" applyBorder="1" applyAlignment="1" applyProtection="1">
      <alignment horizontal="center" vertical="center"/>
    </xf>
    <xf numFmtId="0" fontId="84" fillId="5" borderId="8" xfId="0" applyFont="1" applyFill="1" applyBorder="1" applyAlignment="1">
      <alignment horizontal="center" vertical="center"/>
    </xf>
    <xf numFmtId="0" fontId="74" fillId="5" borderId="44" xfId="0" applyFont="1" applyFill="1" applyBorder="1"/>
    <xf numFmtId="0" fontId="74" fillId="5" borderId="44" xfId="0" applyFont="1" applyFill="1" applyBorder="1" applyAlignment="1">
      <alignment horizontal="center"/>
    </xf>
    <xf numFmtId="0" fontId="73" fillId="5" borderId="6" xfId="0" applyFont="1" applyFill="1" applyBorder="1" applyAlignment="1">
      <alignment horizontal="center" vertical="center" wrapText="1"/>
    </xf>
    <xf numFmtId="49" fontId="73" fillId="5" borderId="38" xfId="0" applyNumberFormat="1" applyFont="1" applyFill="1" applyBorder="1" applyAlignment="1">
      <alignment horizontal="center" vertical="center" wrapText="1"/>
    </xf>
    <xf numFmtId="0" fontId="67" fillId="5" borderId="8" xfId="0" applyFont="1" applyFill="1" applyBorder="1" applyAlignment="1">
      <alignment horizontal="center" vertical="center"/>
    </xf>
    <xf numFmtId="4" fontId="71" fillId="5" borderId="8" xfId="0" applyNumberFormat="1" applyFont="1" applyFill="1" applyBorder="1" applyAlignment="1">
      <alignment horizontal="center" vertical="center"/>
    </xf>
    <xf numFmtId="4" fontId="75" fillId="5" borderId="8" xfId="0" applyNumberFormat="1" applyFont="1" applyFill="1" applyBorder="1" applyAlignment="1">
      <alignment horizontal="center" vertical="center"/>
    </xf>
    <xf numFmtId="0" fontId="82" fillId="5" borderId="8" xfId="0" applyFont="1" applyFill="1" applyBorder="1" applyAlignment="1">
      <alignment horizontal="center" vertical="center"/>
    </xf>
    <xf numFmtId="0" fontId="67" fillId="5" borderId="8" xfId="0" applyFont="1" applyFill="1" applyBorder="1" applyAlignment="1" applyProtection="1">
      <alignment horizontal="center" vertical="center"/>
      <protection locked="0"/>
    </xf>
    <xf numFmtId="4" fontId="82" fillId="5" borderId="8" xfId="0" applyNumberFormat="1" applyFont="1" applyFill="1" applyBorder="1" applyAlignment="1">
      <alignment horizontal="center" vertical="center"/>
    </xf>
    <xf numFmtId="0" fontId="76" fillId="5" borderId="8" xfId="0" applyFont="1" applyFill="1" applyBorder="1" applyAlignment="1" applyProtection="1">
      <alignment horizontal="center" vertical="center" wrapText="1"/>
      <protection locked="0"/>
    </xf>
    <xf numFmtId="3" fontId="26" fillId="6" borderId="8" xfId="0" applyNumberFormat="1" applyFont="1" applyFill="1" applyBorder="1" applyAlignment="1">
      <alignment horizontal="center" vertical="center"/>
    </xf>
    <xf numFmtId="3" fontId="26" fillId="6" borderId="9" xfId="0" applyNumberFormat="1" applyFont="1" applyFill="1" applyBorder="1" applyAlignment="1">
      <alignment horizontal="center" vertical="center"/>
    </xf>
    <xf numFmtId="3" fontId="27" fillId="6" borderId="9" xfId="0" applyNumberFormat="1" applyFont="1" applyFill="1" applyBorder="1" applyAlignment="1">
      <alignment horizontal="center" vertical="center"/>
    </xf>
    <xf numFmtId="3" fontId="43" fillId="6" borderId="11" xfId="0" applyNumberFormat="1" applyFont="1" applyFill="1" applyBorder="1" applyAlignment="1">
      <alignment horizontal="center" vertical="center"/>
    </xf>
    <xf numFmtId="3" fontId="22" fillId="6" borderId="5" xfId="0" applyNumberFormat="1" applyFont="1" applyFill="1" applyBorder="1" applyAlignment="1">
      <alignment horizontal="center" vertical="center"/>
    </xf>
    <xf numFmtId="0" fontId="65" fillId="5" borderId="49" xfId="0" applyFont="1" applyFill="1" applyBorder="1" applyAlignment="1">
      <alignment horizontal="center" vertical="center"/>
    </xf>
    <xf numFmtId="49" fontId="83" fillId="5" borderId="50" xfId="0" applyNumberFormat="1" applyFont="1" applyFill="1" applyBorder="1" applyAlignment="1">
      <alignment horizontal="center" vertical="center" wrapText="1"/>
    </xf>
    <xf numFmtId="0" fontId="51" fillId="7" borderId="28" xfId="0" applyFont="1" applyFill="1" applyBorder="1" applyAlignment="1">
      <alignment horizontal="center" vertical="center" wrapText="1"/>
    </xf>
    <xf numFmtId="0" fontId="19" fillId="7" borderId="11" xfId="0" applyFont="1" applyFill="1" applyBorder="1" applyAlignment="1">
      <alignment horizontal="center" vertical="center" wrapText="1"/>
    </xf>
    <xf numFmtId="0" fontId="50" fillId="7" borderId="11" xfId="0" applyFont="1" applyFill="1" applyBorder="1" applyAlignment="1">
      <alignment horizontal="center" vertical="center" wrapText="1"/>
    </xf>
    <xf numFmtId="4" fontId="19" fillId="7" borderId="11" xfId="0" applyNumberFormat="1" applyFont="1" applyFill="1" applyBorder="1" applyAlignment="1">
      <alignment horizontal="center" vertical="center" wrapText="1"/>
    </xf>
    <xf numFmtId="0" fontId="30" fillId="7" borderId="11" xfId="0" applyFont="1" applyFill="1" applyBorder="1" applyAlignment="1">
      <alignment horizontal="center" vertical="center" wrapText="1"/>
    </xf>
    <xf numFmtId="0" fontId="45" fillId="7" borderId="11" xfId="0" applyFont="1" applyFill="1" applyBorder="1" applyAlignment="1">
      <alignment horizontal="center" vertical="center" wrapText="1"/>
    </xf>
    <xf numFmtId="0" fontId="11" fillId="7" borderId="11" xfId="0" applyFont="1" applyFill="1" applyBorder="1" applyAlignment="1">
      <alignment horizontal="center" vertical="center" wrapText="1"/>
    </xf>
    <xf numFmtId="49" fontId="20" fillId="7" borderId="37" xfId="0" applyNumberFormat="1" applyFont="1" applyFill="1" applyBorder="1" applyAlignment="1">
      <alignment horizontal="center" vertical="center" wrapText="1"/>
    </xf>
    <xf numFmtId="3" fontId="86" fillId="7" borderId="11" xfId="0" applyNumberFormat="1" applyFont="1" applyFill="1" applyBorder="1" applyAlignment="1">
      <alignment horizontal="center" vertical="center" wrapText="1"/>
    </xf>
    <xf numFmtId="3" fontId="19" fillId="7" borderId="11" xfId="0" applyNumberFormat="1" applyFont="1" applyFill="1" applyBorder="1" applyAlignment="1" applyProtection="1">
      <alignment horizontal="center" vertical="center" wrapText="1"/>
      <protection hidden="1"/>
    </xf>
    <xf numFmtId="3" fontId="71" fillId="5" borderId="5" xfId="1" applyNumberFormat="1" applyFont="1" applyFill="1" applyBorder="1" applyAlignment="1" applyProtection="1">
      <alignment horizontal="center" vertical="center"/>
      <protection locked="0"/>
    </xf>
    <xf numFmtId="3" fontId="71" fillId="5" borderId="5" xfId="1" applyNumberFormat="1" applyFont="1" applyFill="1" applyBorder="1" applyAlignment="1" applyProtection="1">
      <alignment horizontal="center" vertical="center"/>
      <protection hidden="1"/>
    </xf>
    <xf numFmtId="0" fontId="31" fillId="0" borderId="45" xfId="0" applyFont="1" applyBorder="1" applyAlignment="1">
      <alignment horizontal="center"/>
    </xf>
    <xf numFmtId="0" fontId="47" fillId="0" borderId="0" xfId="0" applyFont="1" applyAlignment="1">
      <alignment horizontal="center"/>
    </xf>
  </cellXfs>
  <cellStyles count="2">
    <cellStyle name="Obično" xfId="0" builtinId="0"/>
    <cellStyle name="Obično 2" xfId="1"/>
  </cellStyles>
  <dxfs count="0"/>
  <tableStyles count="0" defaultTableStyle="TableStyleMedium9" defaultPivotStyle="PivotStyleLight16"/>
  <colors>
    <mruColors>
      <color rgb="FFFFFF99"/>
      <color rgb="FFCCECFF"/>
      <color rgb="FFCCFFFF"/>
      <color rgb="FFFFFFCC"/>
      <color rgb="FFCCFFCC"/>
      <color rgb="FF99FF6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12"/>
  <sheetViews>
    <sheetView tabSelected="1" topLeftCell="B85" workbookViewId="0">
      <selection activeCell="L91" sqref="L91"/>
    </sheetView>
  </sheetViews>
  <sheetFormatPr defaultRowHeight="15"/>
  <cols>
    <col min="1" max="1" width="9.140625" hidden="1" customWidth="1"/>
    <col min="2" max="2" width="3.7109375" customWidth="1"/>
    <col min="3" max="4" width="0.28515625" hidden="1" customWidth="1"/>
    <col min="5" max="5" width="5.7109375" customWidth="1"/>
    <col min="6" max="6" width="0.140625" hidden="1" customWidth="1"/>
    <col min="7" max="7" width="0.7109375" hidden="1" customWidth="1"/>
    <col min="8" max="8" width="40.42578125" customWidth="1"/>
    <col min="9" max="9" width="7" customWidth="1"/>
    <col min="10" max="10" width="18.28515625" style="304" customWidth="1"/>
    <col min="11" max="11" width="13.42578125" customWidth="1"/>
    <col min="12" max="12" width="11.85546875" customWidth="1"/>
    <col min="13" max="13" width="10.7109375" customWidth="1"/>
    <col min="14" max="14" width="9.7109375" customWidth="1"/>
    <col min="15" max="15" width="9.28515625" customWidth="1"/>
  </cols>
  <sheetData>
    <row r="1" spans="2:17" ht="27.75" customHeight="1">
      <c r="B1" s="299" t="s">
        <v>151</v>
      </c>
    </row>
    <row r="2" spans="2:17" ht="27" customHeight="1" thickBot="1">
      <c r="H2" s="431" t="s">
        <v>201</v>
      </c>
      <c r="I2" s="431"/>
      <c r="J2" s="431"/>
      <c r="K2" s="431"/>
      <c r="L2" s="431"/>
      <c r="M2" s="431"/>
      <c r="N2" s="431"/>
      <c r="O2" s="431"/>
    </row>
    <row r="3" spans="2:17" ht="56.25" customHeight="1" thickTop="1" thickBot="1">
      <c r="B3" s="419" t="s">
        <v>0</v>
      </c>
      <c r="C3" s="420" t="s">
        <v>1</v>
      </c>
      <c r="D3" s="420"/>
      <c r="E3" s="421" t="s">
        <v>2</v>
      </c>
      <c r="F3" s="422" t="s">
        <v>3</v>
      </c>
      <c r="G3" s="422"/>
      <c r="H3" s="423" t="s">
        <v>95</v>
      </c>
      <c r="I3" s="424" t="s">
        <v>41</v>
      </c>
      <c r="J3" s="425" t="s">
        <v>159</v>
      </c>
      <c r="K3" s="428" t="s">
        <v>145</v>
      </c>
      <c r="L3" s="427" t="s">
        <v>146</v>
      </c>
      <c r="M3" s="420" t="s">
        <v>40</v>
      </c>
      <c r="N3" s="420" t="s">
        <v>42</v>
      </c>
      <c r="O3" s="426" t="s">
        <v>43</v>
      </c>
    </row>
    <row r="4" spans="2:17" ht="15" customHeight="1" thickTop="1" thickBot="1">
      <c r="B4" s="68">
        <v>1</v>
      </c>
      <c r="C4" s="65">
        <v>2</v>
      </c>
      <c r="D4" s="65"/>
      <c r="E4" s="66">
        <v>2</v>
      </c>
      <c r="F4" s="66">
        <v>4</v>
      </c>
      <c r="G4" s="66"/>
      <c r="H4" s="66">
        <v>3</v>
      </c>
      <c r="I4" s="67">
        <v>4</v>
      </c>
      <c r="J4" s="301"/>
      <c r="K4" s="66">
        <v>5</v>
      </c>
      <c r="L4" s="66"/>
      <c r="M4" s="66">
        <v>6</v>
      </c>
      <c r="N4" s="66">
        <v>7</v>
      </c>
      <c r="O4" s="69">
        <v>8</v>
      </c>
    </row>
    <row r="5" spans="2:17" ht="38.25" thickBot="1">
      <c r="B5" s="308" t="s">
        <v>97</v>
      </c>
      <c r="C5" s="309"/>
      <c r="D5" s="309"/>
      <c r="E5" s="310">
        <v>3221</v>
      </c>
      <c r="F5" s="311"/>
      <c r="G5" s="311"/>
      <c r="H5" s="312" t="s">
        <v>94</v>
      </c>
      <c r="I5" s="313" t="s">
        <v>44</v>
      </c>
      <c r="J5" s="314"/>
      <c r="K5" s="430">
        <f>SUM(K6:K12)</f>
        <v>50250</v>
      </c>
      <c r="L5" s="429">
        <f>SUM(L6:L12)</f>
        <v>67000</v>
      </c>
      <c r="M5" s="315" t="s">
        <v>48</v>
      </c>
      <c r="N5" s="315" t="s">
        <v>47</v>
      </c>
      <c r="O5" s="316" t="s">
        <v>185</v>
      </c>
      <c r="Q5" s="164"/>
    </row>
    <row r="6" spans="2:17">
      <c r="B6" s="79"/>
      <c r="C6" s="2"/>
      <c r="D6" s="2"/>
      <c r="E6" s="22"/>
      <c r="F6" s="23"/>
      <c r="G6" s="23"/>
      <c r="H6" s="24" t="s">
        <v>64</v>
      </c>
      <c r="I6" s="268"/>
      <c r="J6" s="281" t="s">
        <v>160</v>
      </c>
      <c r="K6" s="25">
        <f>L6*0.75</f>
        <v>11250</v>
      </c>
      <c r="L6" s="25">
        <v>15000</v>
      </c>
      <c r="M6" s="191"/>
      <c r="N6" s="191"/>
      <c r="O6" s="192"/>
      <c r="Q6" s="164"/>
    </row>
    <row r="7" spans="2:17">
      <c r="B7" s="71"/>
      <c r="C7" s="2"/>
      <c r="D7" s="2"/>
      <c r="E7" s="2"/>
      <c r="F7" s="3"/>
      <c r="G7" s="3"/>
      <c r="H7" s="17" t="s">
        <v>65</v>
      </c>
      <c r="I7" s="269"/>
      <c r="J7" s="270" t="s">
        <v>160</v>
      </c>
      <c r="K7" s="4">
        <f t="shared" ref="K7:K12" si="0">L7*0.75</f>
        <v>10500</v>
      </c>
      <c r="L7" s="4">
        <v>14000</v>
      </c>
      <c r="M7" s="193"/>
      <c r="N7" s="193"/>
      <c r="O7" s="194"/>
      <c r="Q7" s="164"/>
    </row>
    <row r="8" spans="2:17">
      <c r="B8" s="71"/>
      <c r="C8" s="2"/>
      <c r="D8" s="2"/>
      <c r="E8" s="2"/>
      <c r="F8" s="3"/>
      <c r="G8" s="3"/>
      <c r="H8" s="17" t="s">
        <v>66</v>
      </c>
      <c r="I8" s="270"/>
      <c r="J8" s="270" t="s">
        <v>161</v>
      </c>
      <c r="K8" s="4">
        <f t="shared" si="0"/>
        <v>4500</v>
      </c>
      <c r="L8" s="4">
        <v>6000</v>
      </c>
      <c r="M8" s="193"/>
      <c r="N8" s="193"/>
      <c r="O8" s="194"/>
      <c r="Q8" s="164"/>
    </row>
    <row r="9" spans="2:17">
      <c r="B9" s="71"/>
      <c r="C9" s="2"/>
      <c r="D9" s="2"/>
      <c r="E9" s="2"/>
      <c r="F9" s="3"/>
      <c r="G9" s="3"/>
      <c r="H9" s="18" t="s">
        <v>67</v>
      </c>
      <c r="I9" s="270"/>
      <c r="J9" s="270" t="s">
        <v>160</v>
      </c>
      <c r="K9" s="4">
        <f t="shared" si="0"/>
        <v>750</v>
      </c>
      <c r="L9" s="4">
        <v>1000</v>
      </c>
      <c r="M9" s="193"/>
      <c r="N9" s="193"/>
      <c r="O9" s="194"/>
      <c r="Q9" s="164"/>
    </row>
    <row r="10" spans="2:17">
      <c r="B10" s="71"/>
      <c r="C10" s="5"/>
      <c r="D10" s="5"/>
      <c r="E10" s="6"/>
      <c r="F10" s="7"/>
      <c r="G10" s="7"/>
      <c r="H10" s="17" t="s">
        <v>68</v>
      </c>
      <c r="I10" s="270"/>
      <c r="J10" s="270" t="s">
        <v>161</v>
      </c>
      <c r="K10" s="4">
        <f t="shared" si="0"/>
        <v>2250</v>
      </c>
      <c r="L10" s="19">
        <v>3000</v>
      </c>
      <c r="M10" s="193"/>
      <c r="N10" s="193"/>
      <c r="O10" s="195"/>
      <c r="Q10" s="164"/>
    </row>
    <row r="11" spans="2:17">
      <c r="B11" s="71"/>
      <c r="C11" s="5"/>
      <c r="D11" s="5"/>
      <c r="E11" s="6"/>
      <c r="F11" s="7"/>
      <c r="G11" s="7"/>
      <c r="H11" s="17" t="s">
        <v>69</v>
      </c>
      <c r="I11" s="270"/>
      <c r="J11" s="270" t="s">
        <v>162</v>
      </c>
      <c r="K11" s="4">
        <f t="shared" si="0"/>
        <v>6000</v>
      </c>
      <c r="L11" s="19">
        <v>8000</v>
      </c>
      <c r="M11" s="193"/>
      <c r="N11" s="193"/>
      <c r="O11" s="195"/>
      <c r="Q11" s="164"/>
    </row>
    <row r="12" spans="2:17" ht="15.75" thickBot="1">
      <c r="B12" s="76"/>
      <c r="C12" s="5"/>
      <c r="D12" s="5"/>
      <c r="E12" s="6"/>
      <c r="F12" s="7"/>
      <c r="G12" s="7"/>
      <c r="H12" s="17" t="s">
        <v>11</v>
      </c>
      <c r="I12" s="270"/>
      <c r="J12" s="277" t="s">
        <v>163</v>
      </c>
      <c r="K12" s="151">
        <f t="shared" si="0"/>
        <v>15000</v>
      </c>
      <c r="L12" s="137">
        <v>20000</v>
      </c>
      <c r="M12" s="196"/>
      <c r="N12" s="196"/>
      <c r="O12" s="197"/>
      <c r="Q12" s="164"/>
    </row>
    <row r="13" spans="2:17" ht="39" thickTop="1" thickBot="1">
      <c r="B13" s="318" t="s">
        <v>4</v>
      </c>
      <c r="C13" s="319"/>
      <c r="D13" s="319"/>
      <c r="E13" s="320"/>
      <c r="F13" s="321"/>
      <c r="G13" s="321"/>
      <c r="H13" s="322" t="s">
        <v>59</v>
      </c>
      <c r="I13" s="323"/>
      <c r="J13" s="323"/>
      <c r="K13" s="324">
        <f>SUM(K14+K15)</f>
        <v>22500</v>
      </c>
      <c r="L13" s="324">
        <f>SUM(L14+L15)</f>
        <v>30000</v>
      </c>
      <c r="M13" s="325" t="s">
        <v>48</v>
      </c>
      <c r="N13" s="325" t="s">
        <v>47</v>
      </c>
      <c r="O13" s="326"/>
      <c r="P13" s="88"/>
      <c r="Q13" s="164"/>
    </row>
    <row r="14" spans="2:17" ht="15.75" thickBot="1">
      <c r="B14" s="79"/>
      <c r="C14" s="5"/>
      <c r="D14" s="5"/>
      <c r="E14" s="15">
        <v>3211</v>
      </c>
      <c r="F14" s="16" t="s">
        <v>45</v>
      </c>
      <c r="G14" s="16"/>
      <c r="H14" s="94" t="s">
        <v>70</v>
      </c>
      <c r="I14" s="271"/>
      <c r="J14" s="271" t="s">
        <v>164</v>
      </c>
      <c r="K14" s="95">
        <f>L14*0.75</f>
        <v>11250</v>
      </c>
      <c r="L14" s="95">
        <v>15000</v>
      </c>
      <c r="M14" s="198"/>
      <c r="N14" s="198"/>
      <c r="O14" s="192"/>
      <c r="Q14" s="164"/>
    </row>
    <row r="15" spans="2:17" ht="15.75" thickBot="1">
      <c r="B15" s="76"/>
      <c r="C15" s="5"/>
      <c r="D15" s="5"/>
      <c r="E15" s="26">
        <v>3213</v>
      </c>
      <c r="F15" s="27"/>
      <c r="G15" s="27"/>
      <c r="H15" s="96" t="s">
        <v>46</v>
      </c>
      <c r="I15" s="272"/>
      <c r="J15" s="279" t="s">
        <v>164</v>
      </c>
      <c r="K15" s="95">
        <f>L15*0.75</f>
        <v>11250</v>
      </c>
      <c r="L15" s="97">
        <v>15000</v>
      </c>
      <c r="M15" s="199"/>
      <c r="N15" s="199"/>
      <c r="O15" s="200"/>
      <c r="Q15" s="164"/>
    </row>
    <row r="16" spans="2:17" ht="39" thickTop="1" thickBot="1">
      <c r="B16" s="329" t="s">
        <v>5</v>
      </c>
      <c r="C16" s="330"/>
      <c r="D16" s="330"/>
      <c r="E16" s="331">
        <v>3222</v>
      </c>
      <c r="F16" s="332"/>
      <c r="G16" s="332"/>
      <c r="H16" s="333" t="s">
        <v>87</v>
      </c>
      <c r="I16" s="334"/>
      <c r="J16" s="334"/>
      <c r="K16" s="335">
        <f>K19+K24+K28+K31+K34+K36+K38+K40+K42+K44+K46+K48+K50+K51+P52</f>
        <v>517125</v>
      </c>
      <c r="L16" s="335">
        <f>L19+L24+L28+L31+L34+L36+L38+L40+L42+L44+L46+L48+L50+L51</f>
        <v>689500</v>
      </c>
      <c r="M16" s="336"/>
      <c r="N16" s="336"/>
      <c r="O16" s="337"/>
      <c r="Q16" s="164"/>
    </row>
    <row r="17" spans="2:18" ht="24" customHeight="1">
      <c r="B17" s="70"/>
      <c r="C17" s="5"/>
      <c r="D17" s="5"/>
      <c r="E17" s="29"/>
      <c r="F17" s="30"/>
      <c r="G17" s="30"/>
      <c r="H17" s="31" t="s">
        <v>12</v>
      </c>
      <c r="I17" s="273" t="s">
        <v>44</v>
      </c>
      <c r="J17" s="276" t="s">
        <v>165</v>
      </c>
      <c r="K17" s="32">
        <v>290000</v>
      </c>
      <c r="L17" s="32">
        <v>410000</v>
      </c>
      <c r="M17" s="201"/>
      <c r="N17" s="201"/>
      <c r="O17" s="202"/>
      <c r="Q17" s="164"/>
    </row>
    <row r="18" spans="2:18" ht="20.25" customHeight="1" thickBot="1">
      <c r="B18" s="72"/>
      <c r="C18" s="5"/>
      <c r="D18" s="5"/>
      <c r="E18" s="36"/>
      <c r="F18" s="35"/>
      <c r="G18" s="35"/>
      <c r="H18" s="48" t="s">
        <v>12</v>
      </c>
      <c r="I18" s="274" t="s">
        <v>49</v>
      </c>
      <c r="J18" s="300" t="s">
        <v>165</v>
      </c>
      <c r="K18" s="49">
        <v>550000</v>
      </c>
      <c r="L18" s="49">
        <v>280000</v>
      </c>
      <c r="M18" s="203"/>
      <c r="N18" s="203"/>
      <c r="O18" s="204"/>
      <c r="Q18" s="164"/>
    </row>
    <row r="19" spans="2:18" ht="24" thickTop="1" thickBot="1">
      <c r="B19" s="74" t="s">
        <v>6</v>
      </c>
      <c r="C19" s="5"/>
      <c r="D19" s="5"/>
      <c r="E19" s="50"/>
      <c r="F19" s="51"/>
      <c r="G19" s="51"/>
      <c r="H19" s="339" t="s">
        <v>50</v>
      </c>
      <c r="I19" s="275"/>
      <c r="J19" s="275"/>
      <c r="K19" s="52">
        <f>SUM(K20:K23)</f>
        <v>120375</v>
      </c>
      <c r="L19" s="412">
        <f>SUM(L20:L23)</f>
        <v>160500</v>
      </c>
      <c r="M19" s="205" t="s">
        <v>48</v>
      </c>
      <c r="N19" s="205" t="s">
        <v>47</v>
      </c>
      <c r="O19" s="186" t="s">
        <v>152</v>
      </c>
      <c r="P19" s="185"/>
      <c r="Q19" s="164"/>
    </row>
    <row r="20" spans="2:18">
      <c r="B20" s="70"/>
      <c r="C20" s="5"/>
      <c r="D20" s="5"/>
      <c r="E20" s="29"/>
      <c r="F20" s="30"/>
      <c r="G20" s="30"/>
      <c r="H20" s="98" t="s">
        <v>88</v>
      </c>
      <c r="I20" s="276"/>
      <c r="J20" s="276" t="s">
        <v>166</v>
      </c>
      <c r="K20" s="99">
        <f>L20*0.75</f>
        <v>49500</v>
      </c>
      <c r="L20" s="99">
        <v>66000</v>
      </c>
      <c r="M20" s="206"/>
      <c r="N20" s="206"/>
      <c r="O20" s="207"/>
      <c r="P20" s="185"/>
      <c r="Q20" s="164"/>
    </row>
    <row r="21" spans="2:18">
      <c r="B21" s="71"/>
      <c r="C21" s="5"/>
      <c r="D21" s="5"/>
      <c r="E21" s="8"/>
      <c r="F21" s="9"/>
      <c r="G21" s="9"/>
      <c r="H21" s="100" t="s">
        <v>124</v>
      </c>
      <c r="I21" s="270"/>
      <c r="J21" s="270" t="s">
        <v>167</v>
      </c>
      <c r="K21" s="101">
        <f>L21*0.75</f>
        <v>25875</v>
      </c>
      <c r="L21" s="99">
        <v>34500</v>
      </c>
      <c r="M21" s="208"/>
      <c r="N21" s="208"/>
      <c r="O21" s="209"/>
      <c r="P21" s="185"/>
      <c r="Q21" s="164"/>
      <c r="R21" s="121"/>
    </row>
    <row r="22" spans="2:18">
      <c r="B22" s="71"/>
      <c r="C22" s="5"/>
      <c r="D22" s="5"/>
      <c r="E22" s="8"/>
      <c r="F22" s="9"/>
      <c r="G22" s="9"/>
      <c r="H22" s="100" t="s">
        <v>81</v>
      </c>
      <c r="I22" s="270"/>
      <c r="J22" s="270" t="s">
        <v>168</v>
      </c>
      <c r="K22" s="101">
        <f t="shared" ref="K22:K23" si="1">L22*0.75</f>
        <v>30000</v>
      </c>
      <c r="L22" s="99">
        <v>40000</v>
      </c>
      <c r="M22" s="208"/>
      <c r="N22" s="208"/>
      <c r="O22" s="209"/>
      <c r="P22" s="185"/>
      <c r="Q22" s="164"/>
    </row>
    <row r="23" spans="2:18" ht="15.75" thickBot="1">
      <c r="B23" s="72"/>
      <c r="C23" s="5"/>
      <c r="D23" s="5"/>
      <c r="E23" s="36"/>
      <c r="F23" s="35"/>
      <c r="G23" s="35"/>
      <c r="H23" s="37" t="s">
        <v>82</v>
      </c>
      <c r="I23" s="277"/>
      <c r="J23" s="277" t="s">
        <v>169</v>
      </c>
      <c r="K23" s="101">
        <f t="shared" si="1"/>
        <v>15000</v>
      </c>
      <c r="L23" s="99">
        <v>20000</v>
      </c>
      <c r="M23" s="210"/>
      <c r="N23" s="210"/>
      <c r="O23" s="211"/>
      <c r="P23" s="185"/>
      <c r="Q23" s="164"/>
    </row>
    <row r="24" spans="2:18" ht="26.25" customHeight="1" thickTop="1" thickBot="1">
      <c r="B24" s="81" t="s">
        <v>7</v>
      </c>
      <c r="C24" s="55"/>
      <c r="D24" s="55"/>
      <c r="E24" s="38"/>
      <c r="F24" s="51"/>
      <c r="G24" s="51"/>
      <c r="H24" s="339" t="s">
        <v>83</v>
      </c>
      <c r="I24" s="275"/>
      <c r="J24" s="275"/>
      <c r="K24" s="52">
        <f>SUM(K25:K27)</f>
        <v>22500</v>
      </c>
      <c r="L24" s="338">
        <f>SUM(L25:L27)</f>
        <v>30000</v>
      </c>
      <c r="M24" s="212" t="s">
        <v>48</v>
      </c>
      <c r="N24" s="212" t="s">
        <v>47</v>
      </c>
      <c r="O24" s="186" t="s">
        <v>152</v>
      </c>
      <c r="P24" s="185"/>
      <c r="Q24" s="164"/>
    </row>
    <row r="25" spans="2:18">
      <c r="B25" s="71"/>
      <c r="C25" s="5"/>
      <c r="D25" s="5"/>
      <c r="E25" s="8"/>
      <c r="F25" s="60"/>
      <c r="G25" s="60"/>
      <c r="H25" s="24" t="s">
        <v>121</v>
      </c>
      <c r="I25" s="271"/>
      <c r="J25" s="271" t="s">
        <v>170</v>
      </c>
      <c r="K25" s="95">
        <f>L25*0.75</f>
        <v>15000</v>
      </c>
      <c r="L25" s="95">
        <v>20000</v>
      </c>
      <c r="M25" s="213"/>
      <c r="N25" s="213"/>
      <c r="O25" s="214"/>
      <c r="P25" s="185"/>
      <c r="Q25" s="164"/>
    </row>
    <row r="26" spans="2:18">
      <c r="B26" s="71"/>
      <c r="C26" s="5"/>
      <c r="D26" s="5"/>
      <c r="E26" s="8"/>
      <c r="F26" s="9"/>
      <c r="G26" s="9"/>
      <c r="H26" s="17" t="s">
        <v>123</v>
      </c>
      <c r="I26" s="270"/>
      <c r="J26" s="270" t="s">
        <v>170</v>
      </c>
      <c r="K26" s="101">
        <f t="shared" ref="K26:K27" si="2">L26*0.75</f>
        <v>3750</v>
      </c>
      <c r="L26" s="101">
        <v>5000</v>
      </c>
      <c r="M26" s="208"/>
      <c r="N26" s="208"/>
      <c r="O26" s="209"/>
      <c r="P26" s="185"/>
      <c r="Q26" s="164"/>
    </row>
    <row r="27" spans="2:18" ht="15.75" thickBot="1">
      <c r="B27" s="72"/>
      <c r="C27" s="55"/>
      <c r="D27" s="55"/>
      <c r="E27" s="36"/>
      <c r="F27" s="35"/>
      <c r="G27" s="35"/>
      <c r="H27" s="37" t="s">
        <v>122</v>
      </c>
      <c r="I27" s="277"/>
      <c r="J27" s="277" t="s">
        <v>171</v>
      </c>
      <c r="K27" s="152">
        <f t="shared" si="2"/>
        <v>3750</v>
      </c>
      <c r="L27" s="152">
        <v>5000</v>
      </c>
      <c r="M27" s="210"/>
      <c r="N27" s="210"/>
      <c r="O27" s="211"/>
      <c r="P27" s="185"/>
    </row>
    <row r="28" spans="2:18" ht="16.5" thickBot="1">
      <c r="B28" s="82" t="s">
        <v>8</v>
      </c>
      <c r="C28" s="78"/>
      <c r="D28" s="78"/>
      <c r="E28" s="53"/>
      <c r="F28" s="54"/>
      <c r="G28" s="54"/>
      <c r="H28" s="340" t="s">
        <v>51</v>
      </c>
      <c r="I28" s="278"/>
      <c r="J28" s="278"/>
      <c r="K28" s="144">
        <f>(K29+K30)</f>
        <v>27000</v>
      </c>
      <c r="L28" s="413">
        <f>SUM(L29:L30)</f>
        <v>36000</v>
      </c>
      <c r="M28" s="215"/>
      <c r="N28" s="215"/>
      <c r="O28" s="216"/>
      <c r="P28" s="185"/>
    </row>
    <row r="29" spans="2:18" ht="15.75">
      <c r="B29" s="70"/>
      <c r="C29" s="56"/>
      <c r="D29" s="56"/>
      <c r="E29" s="29"/>
      <c r="F29" s="42"/>
      <c r="G29" s="42"/>
      <c r="H29" s="141" t="s">
        <v>125</v>
      </c>
      <c r="I29" s="276"/>
      <c r="J29" s="276" t="s">
        <v>172</v>
      </c>
      <c r="K29" s="143">
        <f>L29*0.75</f>
        <v>15750</v>
      </c>
      <c r="L29" s="143">
        <v>21000</v>
      </c>
      <c r="M29" s="206"/>
      <c r="N29" s="206"/>
      <c r="O29" s="207"/>
      <c r="P29" s="185"/>
    </row>
    <row r="30" spans="2:18" ht="16.5" thickBot="1">
      <c r="B30" s="71"/>
      <c r="C30" s="135"/>
      <c r="D30" s="135"/>
      <c r="E30" s="136"/>
      <c r="F30" s="42"/>
      <c r="G30" s="42"/>
      <c r="H30" s="134" t="s">
        <v>126</v>
      </c>
      <c r="I30" s="272"/>
      <c r="J30" s="272" t="s">
        <v>173</v>
      </c>
      <c r="K30" s="133">
        <f>L30*0.75</f>
        <v>11250</v>
      </c>
      <c r="L30" s="143">
        <v>15000</v>
      </c>
      <c r="M30" s="217"/>
      <c r="N30" s="217"/>
      <c r="O30" s="218"/>
      <c r="P30" s="185"/>
    </row>
    <row r="31" spans="2:18" ht="24" thickTop="1" thickBot="1">
      <c r="B31" s="74" t="s">
        <v>9</v>
      </c>
      <c r="C31" s="58"/>
      <c r="D31" s="58"/>
      <c r="E31" s="50"/>
      <c r="F31" s="51"/>
      <c r="G31" s="51"/>
      <c r="H31" s="339" t="s">
        <v>52</v>
      </c>
      <c r="I31" s="275"/>
      <c r="J31" s="275"/>
      <c r="K31" s="52">
        <f>(K32+K33)</f>
        <v>22875</v>
      </c>
      <c r="L31" s="412">
        <f>SUM(L32:L33)</f>
        <v>30500</v>
      </c>
      <c r="M31" s="205" t="s">
        <v>48</v>
      </c>
      <c r="N31" s="205" t="s">
        <v>47</v>
      </c>
      <c r="O31" s="186" t="s">
        <v>152</v>
      </c>
      <c r="P31" s="185"/>
    </row>
    <row r="32" spans="2:18" ht="15.75">
      <c r="B32" s="70"/>
      <c r="C32" s="56"/>
      <c r="D32" s="56"/>
      <c r="E32" s="29"/>
      <c r="F32" s="30"/>
      <c r="G32" s="30"/>
      <c r="H32" s="145" t="s">
        <v>127</v>
      </c>
      <c r="I32" s="276"/>
      <c r="J32" s="276" t="s">
        <v>174</v>
      </c>
      <c r="K32" s="143">
        <f>L32*0.75</f>
        <v>375</v>
      </c>
      <c r="L32" s="143">
        <v>500</v>
      </c>
      <c r="M32" s="206"/>
      <c r="N32" s="206"/>
      <c r="O32" s="207"/>
      <c r="P32" s="185"/>
    </row>
    <row r="33" spans="2:18" ht="16.5" thickBot="1">
      <c r="B33" s="71"/>
      <c r="C33" s="5"/>
      <c r="D33" s="5"/>
      <c r="E33" s="36"/>
      <c r="F33" s="35"/>
      <c r="G33" s="35"/>
      <c r="H33" s="37" t="s">
        <v>128</v>
      </c>
      <c r="I33" s="277"/>
      <c r="J33" s="276" t="s">
        <v>174</v>
      </c>
      <c r="K33" s="137">
        <f>L33*0.75</f>
        <v>22500</v>
      </c>
      <c r="L33" s="143">
        <v>30000</v>
      </c>
      <c r="M33" s="210"/>
      <c r="N33" s="210"/>
      <c r="O33" s="211"/>
      <c r="P33" s="185"/>
    </row>
    <row r="34" spans="2:18" ht="22.5" customHeight="1" thickTop="1" thickBot="1">
      <c r="B34" s="74" t="s">
        <v>10</v>
      </c>
      <c r="C34" s="5"/>
      <c r="D34" s="5"/>
      <c r="E34" s="50"/>
      <c r="F34" s="51"/>
      <c r="G34" s="51"/>
      <c r="H34" s="339" t="s">
        <v>129</v>
      </c>
      <c r="I34" s="275"/>
      <c r="J34" s="275"/>
      <c r="K34" s="52">
        <f>L34*0.75</f>
        <v>142500</v>
      </c>
      <c r="L34" s="412">
        <v>190000</v>
      </c>
      <c r="M34" s="205" t="s">
        <v>48</v>
      </c>
      <c r="N34" s="205" t="s">
        <v>47</v>
      </c>
      <c r="O34" s="186" t="s">
        <v>155</v>
      </c>
      <c r="P34" s="185"/>
    </row>
    <row r="35" spans="2:18" ht="15.75" thickBot="1">
      <c r="B35" s="73"/>
      <c r="C35" s="5"/>
      <c r="D35" s="5"/>
      <c r="E35" s="41"/>
      <c r="F35" s="42"/>
      <c r="G35" s="42"/>
      <c r="H35" s="103" t="s">
        <v>130</v>
      </c>
      <c r="I35" s="279"/>
      <c r="J35" s="279" t="s">
        <v>175</v>
      </c>
      <c r="K35" s="105"/>
      <c r="L35" s="105"/>
      <c r="M35" s="219"/>
      <c r="N35" s="219"/>
      <c r="O35" s="220"/>
      <c r="P35" s="185"/>
    </row>
    <row r="36" spans="2:18" ht="24" thickTop="1" thickBot="1">
      <c r="B36" s="81" t="s">
        <v>98</v>
      </c>
      <c r="C36" s="5"/>
      <c r="D36" s="5"/>
      <c r="E36" s="50"/>
      <c r="F36" s="51"/>
      <c r="G36" s="51"/>
      <c r="H36" s="339" t="s">
        <v>53</v>
      </c>
      <c r="I36" s="275"/>
      <c r="J36" s="275"/>
      <c r="K36" s="52">
        <f>L36*0.75</f>
        <v>93750</v>
      </c>
      <c r="L36" s="412">
        <v>125000</v>
      </c>
      <c r="M36" s="205" t="s">
        <v>48</v>
      </c>
      <c r="N36" s="205" t="s">
        <v>47</v>
      </c>
      <c r="O36" s="186" t="s">
        <v>153</v>
      </c>
      <c r="P36" s="185"/>
    </row>
    <row r="37" spans="2:18" ht="15.75" thickBot="1">
      <c r="B37" s="73"/>
      <c r="C37" s="5"/>
      <c r="D37" s="5"/>
      <c r="E37" s="41"/>
      <c r="F37" s="42"/>
      <c r="G37" s="42"/>
      <c r="H37" s="103" t="s">
        <v>84</v>
      </c>
      <c r="I37" s="279"/>
      <c r="J37" s="279" t="s">
        <v>176</v>
      </c>
      <c r="K37" s="105"/>
      <c r="L37" s="105"/>
      <c r="M37" s="219"/>
      <c r="N37" s="219"/>
      <c r="O37" s="220"/>
      <c r="P37" s="185"/>
    </row>
    <row r="38" spans="2:18" ht="24" thickTop="1" thickBot="1">
      <c r="B38" s="74" t="s">
        <v>99</v>
      </c>
      <c r="C38" s="5"/>
      <c r="D38" s="5"/>
      <c r="E38" s="38"/>
      <c r="F38" s="39"/>
      <c r="G38" s="39"/>
      <c r="H38" s="342" t="s">
        <v>131</v>
      </c>
      <c r="I38" s="280"/>
      <c r="J38" s="280"/>
      <c r="K38" s="59">
        <f>L38*0.75</f>
        <v>11250</v>
      </c>
      <c r="L38" s="338">
        <v>15000</v>
      </c>
      <c r="M38" s="221" t="s">
        <v>48</v>
      </c>
      <c r="N38" s="221" t="s">
        <v>47</v>
      </c>
      <c r="O38" s="222" t="s">
        <v>154</v>
      </c>
      <c r="P38" s="185"/>
    </row>
    <row r="39" spans="2:18" ht="22.5" customHeight="1" thickBot="1">
      <c r="B39" s="75"/>
      <c r="C39" s="55"/>
      <c r="D39" s="55"/>
      <c r="E39" s="89"/>
      <c r="F39" s="90"/>
      <c r="G39" s="90"/>
      <c r="H39" s="146" t="s">
        <v>132</v>
      </c>
      <c r="I39" s="281"/>
      <c r="J39" s="281" t="s">
        <v>177</v>
      </c>
      <c r="K39" s="147"/>
      <c r="L39" s="341"/>
      <c r="M39" s="223"/>
      <c r="N39" s="223"/>
      <c r="O39" s="224"/>
      <c r="P39" s="185"/>
    </row>
    <row r="40" spans="2:18" ht="23.25" thickBot="1">
      <c r="B40" s="82" t="s">
        <v>100</v>
      </c>
      <c r="C40" s="78"/>
      <c r="D40" s="78"/>
      <c r="E40" s="53"/>
      <c r="F40" s="54"/>
      <c r="G40" s="54"/>
      <c r="H40" s="340" t="s">
        <v>133</v>
      </c>
      <c r="I40" s="278"/>
      <c r="J40" s="278"/>
      <c r="K40" s="148">
        <f>L40*0.75</f>
        <v>7500</v>
      </c>
      <c r="L40" s="414">
        <v>10000</v>
      </c>
      <c r="M40" s="225" t="s">
        <v>48</v>
      </c>
      <c r="N40" s="225" t="s">
        <v>47</v>
      </c>
      <c r="O40" s="216" t="s">
        <v>154</v>
      </c>
      <c r="P40" s="185"/>
    </row>
    <row r="41" spans="2:18" ht="15.75" thickBot="1">
      <c r="B41" s="75"/>
      <c r="C41" s="57"/>
      <c r="D41" s="57"/>
      <c r="E41" s="41"/>
      <c r="F41" s="42"/>
      <c r="G41" s="42"/>
      <c r="H41" s="103" t="s">
        <v>134</v>
      </c>
      <c r="I41" s="279"/>
      <c r="J41" s="279" t="s">
        <v>165</v>
      </c>
      <c r="K41" s="104"/>
      <c r="L41" s="104"/>
      <c r="M41" s="188"/>
      <c r="N41" s="188"/>
      <c r="O41" s="220"/>
      <c r="P41" s="185"/>
    </row>
    <row r="42" spans="2:18" ht="23.25" thickBot="1">
      <c r="B42" s="82" t="s">
        <v>101</v>
      </c>
      <c r="C42" s="78"/>
      <c r="D42" s="78"/>
      <c r="E42" s="53"/>
      <c r="F42" s="54"/>
      <c r="G42" s="54"/>
      <c r="H42" s="343" t="s">
        <v>135</v>
      </c>
      <c r="I42" s="278"/>
      <c r="J42" s="278"/>
      <c r="K42" s="148">
        <f>L42*0.75</f>
        <v>7500</v>
      </c>
      <c r="L42" s="414">
        <v>10000</v>
      </c>
      <c r="M42" s="225" t="s">
        <v>48</v>
      </c>
      <c r="N42" s="225" t="s">
        <v>47</v>
      </c>
      <c r="O42" s="216" t="s">
        <v>154</v>
      </c>
      <c r="P42" s="185"/>
      <c r="R42" s="138"/>
    </row>
    <row r="43" spans="2:18" ht="24" customHeight="1" thickBot="1">
      <c r="B43" s="75"/>
      <c r="C43" s="57"/>
      <c r="D43" s="57"/>
      <c r="E43" s="41"/>
      <c r="F43" s="42"/>
      <c r="G43" s="42"/>
      <c r="H43" s="103" t="s">
        <v>136</v>
      </c>
      <c r="I43" s="279"/>
      <c r="J43" s="279" t="s">
        <v>178</v>
      </c>
      <c r="K43" s="104"/>
      <c r="L43" s="104"/>
      <c r="M43" s="188"/>
      <c r="N43" s="188"/>
      <c r="O43" s="220"/>
      <c r="P43" s="185"/>
    </row>
    <row r="44" spans="2:18" ht="23.25" thickBot="1">
      <c r="B44" s="82" t="s">
        <v>102</v>
      </c>
      <c r="C44" s="78"/>
      <c r="D44" s="78"/>
      <c r="E44" s="53"/>
      <c r="F44" s="54"/>
      <c r="G44" s="54"/>
      <c r="H44" s="344" t="s">
        <v>137</v>
      </c>
      <c r="I44" s="278"/>
      <c r="J44" s="278"/>
      <c r="K44" s="148">
        <f>L44*0.75</f>
        <v>11250</v>
      </c>
      <c r="L44" s="414">
        <v>15000</v>
      </c>
      <c r="M44" s="225" t="s">
        <v>48</v>
      </c>
      <c r="N44" s="225" t="s">
        <v>47</v>
      </c>
      <c r="O44" s="216" t="s">
        <v>154</v>
      </c>
      <c r="P44" s="185"/>
    </row>
    <row r="45" spans="2:18" ht="15.75" thickBot="1">
      <c r="B45" s="75"/>
      <c r="C45" s="57"/>
      <c r="D45" s="57"/>
      <c r="E45" s="41"/>
      <c r="F45" s="42"/>
      <c r="G45" s="42"/>
      <c r="H45" s="103" t="s">
        <v>138</v>
      </c>
      <c r="I45" s="279"/>
      <c r="J45" s="279" t="s">
        <v>179</v>
      </c>
      <c r="K45" s="104"/>
      <c r="L45" s="104"/>
      <c r="M45" s="188"/>
      <c r="N45" s="188"/>
      <c r="O45" s="220"/>
      <c r="P45" s="185"/>
    </row>
    <row r="46" spans="2:18" ht="24" thickTop="1" thickBot="1">
      <c r="B46" s="80" t="s">
        <v>103</v>
      </c>
      <c r="C46" s="91"/>
      <c r="D46" s="91"/>
      <c r="E46" s="92"/>
      <c r="F46" s="93"/>
      <c r="G46" s="93"/>
      <c r="H46" s="345" t="s">
        <v>139</v>
      </c>
      <c r="I46" s="282"/>
      <c r="J46" s="282"/>
      <c r="K46" s="149">
        <f>L46*0.75</f>
        <v>3750</v>
      </c>
      <c r="L46" s="415">
        <v>5000</v>
      </c>
      <c r="M46" s="226" t="s">
        <v>48</v>
      </c>
      <c r="N46" s="226" t="s">
        <v>47</v>
      </c>
      <c r="O46" s="216" t="s">
        <v>154</v>
      </c>
      <c r="P46" s="185"/>
    </row>
    <row r="47" spans="2:18" ht="34.5" customHeight="1" thickTop="1" thickBot="1">
      <c r="B47" s="74"/>
      <c r="C47" s="58"/>
      <c r="D47" s="58"/>
      <c r="E47" s="50"/>
      <c r="F47" s="51"/>
      <c r="G47" s="51"/>
      <c r="H47" s="155" t="s">
        <v>140</v>
      </c>
      <c r="I47" s="275"/>
      <c r="J47" s="275" t="s">
        <v>180</v>
      </c>
      <c r="K47" s="156"/>
      <c r="L47" s="156"/>
      <c r="M47" s="227"/>
      <c r="N47" s="227"/>
      <c r="O47" s="186"/>
      <c r="P47" s="185"/>
    </row>
    <row r="48" spans="2:18" ht="27" customHeight="1" thickBot="1">
      <c r="B48" s="75" t="s">
        <v>104</v>
      </c>
      <c r="C48" s="57"/>
      <c r="D48" s="57"/>
      <c r="E48" s="41"/>
      <c r="F48" s="42"/>
      <c r="G48" s="42"/>
      <c r="H48" s="346" t="s">
        <v>117</v>
      </c>
      <c r="I48" s="283"/>
      <c r="J48" s="283"/>
      <c r="K48" s="154">
        <f>L48*0.75</f>
        <v>26250</v>
      </c>
      <c r="L48" s="416">
        <v>35000</v>
      </c>
      <c r="M48" s="228" t="s">
        <v>48</v>
      </c>
      <c r="N48" s="228" t="s">
        <v>47</v>
      </c>
      <c r="O48" s="216" t="s">
        <v>154</v>
      </c>
      <c r="P48" s="185"/>
    </row>
    <row r="49" spans="2:16" ht="15.75" thickBot="1">
      <c r="B49" s="82"/>
      <c r="C49" s="78"/>
      <c r="D49" s="78"/>
      <c r="E49" s="53"/>
      <c r="F49" s="54"/>
      <c r="G49" s="54"/>
      <c r="H49" s="157" t="s">
        <v>141</v>
      </c>
      <c r="I49" s="281"/>
      <c r="J49" s="281" t="s">
        <v>181</v>
      </c>
      <c r="K49" s="139"/>
      <c r="L49" s="139"/>
      <c r="M49" s="223"/>
      <c r="N49" s="223"/>
      <c r="O49" s="216"/>
      <c r="P49" s="185"/>
    </row>
    <row r="50" spans="2:16" ht="23.25" thickBot="1">
      <c r="B50" s="73" t="s">
        <v>105</v>
      </c>
      <c r="C50" s="61"/>
      <c r="D50" s="61"/>
      <c r="E50" s="89"/>
      <c r="F50" s="90"/>
      <c r="G50" s="90"/>
      <c r="H50" s="347" t="s">
        <v>86</v>
      </c>
      <c r="I50" s="281"/>
      <c r="J50" s="281"/>
      <c r="K50" s="148">
        <f>L50*0.75</f>
        <v>11250</v>
      </c>
      <c r="L50" s="414">
        <v>15000</v>
      </c>
      <c r="M50" s="225" t="s">
        <v>48</v>
      </c>
      <c r="N50" s="225" t="s">
        <v>47</v>
      </c>
      <c r="O50" s="216" t="s">
        <v>154</v>
      </c>
      <c r="P50" s="185"/>
    </row>
    <row r="51" spans="2:16" ht="24" thickTop="1" thickBot="1">
      <c r="B51" s="74" t="s">
        <v>144</v>
      </c>
      <c r="C51" s="58"/>
      <c r="D51" s="58"/>
      <c r="E51" s="53"/>
      <c r="F51" s="54"/>
      <c r="G51" s="54"/>
      <c r="H51" s="340" t="s">
        <v>85</v>
      </c>
      <c r="I51" s="278"/>
      <c r="J51" s="278"/>
      <c r="K51" s="148">
        <f>L51*0.75</f>
        <v>9375</v>
      </c>
      <c r="L51" s="414">
        <f>L52+L53</f>
        <v>12500</v>
      </c>
      <c r="M51" s="229" t="s">
        <v>48</v>
      </c>
      <c r="N51" s="229" t="s">
        <v>47</v>
      </c>
      <c r="O51" s="216" t="s">
        <v>154</v>
      </c>
      <c r="P51" s="185"/>
    </row>
    <row r="52" spans="2:16">
      <c r="B52" s="75"/>
      <c r="C52" s="57"/>
      <c r="D52" s="57"/>
      <c r="E52" s="41"/>
      <c r="F52" s="42"/>
      <c r="G52" s="42"/>
      <c r="H52" s="158" t="s">
        <v>142</v>
      </c>
      <c r="I52" s="276"/>
      <c r="J52" s="276" t="s">
        <v>182</v>
      </c>
      <c r="K52" s="142">
        <f>L52*0.75</f>
        <v>3750</v>
      </c>
      <c r="L52" s="142">
        <v>5000</v>
      </c>
      <c r="M52" s="230"/>
      <c r="N52" s="230"/>
      <c r="O52" s="207"/>
      <c r="P52" s="185"/>
    </row>
    <row r="53" spans="2:16" ht="15.75" thickBot="1">
      <c r="B53" s="76"/>
      <c r="C53" s="135"/>
      <c r="D53" s="135"/>
      <c r="E53" s="136"/>
      <c r="F53" s="159"/>
      <c r="G53" s="159"/>
      <c r="H53" s="140" t="s">
        <v>143</v>
      </c>
      <c r="I53" s="272"/>
      <c r="J53" s="272" t="s">
        <v>183</v>
      </c>
      <c r="K53" s="97">
        <f>L53*0.75</f>
        <v>5625</v>
      </c>
      <c r="L53" s="97">
        <v>7500</v>
      </c>
      <c r="M53" s="231"/>
      <c r="N53" s="231"/>
      <c r="O53" s="218"/>
      <c r="P53" s="185"/>
    </row>
    <row r="54" spans="2:16" ht="23.25" customHeight="1" thickTop="1" thickBot="1">
      <c r="B54" s="327" t="s">
        <v>106</v>
      </c>
      <c r="C54" s="348"/>
      <c r="D54" s="348"/>
      <c r="E54" s="331">
        <v>3224</v>
      </c>
      <c r="F54" s="332"/>
      <c r="G54" s="332"/>
      <c r="H54" s="349" t="s">
        <v>13</v>
      </c>
      <c r="I54" s="350" t="s">
        <v>44</v>
      </c>
      <c r="J54" s="334"/>
      <c r="K54" s="351">
        <f>SUM(K55+K56+K57)</f>
        <v>16000</v>
      </c>
      <c r="L54" s="351">
        <f>SUM(L55+L56+L57)</f>
        <v>20000</v>
      </c>
      <c r="M54" s="352"/>
      <c r="N54" s="352"/>
      <c r="O54" s="353"/>
      <c r="P54" s="185"/>
    </row>
    <row r="55" spans="2:16" ht="24.95" customHeight="1" thickBot="1">
      <c r="B55" s="70"/>
      <c r="C55" s="56"/>
      <c r="D55" s="56"/>
      <c r="E55" s="29"/>
      <c r="F55" s="30"/>
      <c r="G55" s="30"/>
      <c r="H55" s="106" t="s">
        <v>71</v>
      </c>
      <c r="I55" s="273"/>
      <c r="J55" s="276" t="s">
        <v>184</v>
      </c>
      <c r="K55" s="99">
        <f>L55/1.25</f>
        <v>12000</v>
      </c>
      <c r="L55" s="99">
        <v>15000</v>
      </c>
      <c r="M55" s="230" t="s">
        <v>48</v>
      </c>
      <c r="N55" s="230" t="s">
        <v>47</v>
      </c>
      <c r="O55" s="216" t="s">
        <v>154</v>
      </c>
      <c r="P55" s="185"/>
    </row>
    <row r="56" spans="2:16" ht="24.95" customHeight="1" thickBot="1">
      <c r="B56" s="70"/>
      <c r="C56" s="5"/>
      <c r="D56" s="5"/>
      <c r="E56" s="8"/>
      <c r="F56" s="9"/>
      <c r="G56" s="9"/>
      <c r="H56" s="17" t="s">
        <v>14</v>
      </c>
      <c r="I56" s="284"/>
      <c r="J56" s="276" t="s">
        <v>184</v>
      </c>
      <c r="K56" s="99"/>
      <c r="L56" s="101"/>
      <c r="M56" s="232" t="s">
        <v>48</v>
      </c>
      <c r="N56" s="232" t="s">
        <v>47</v>
      </c>
      <c r="O56" s="216" t="s">
        <v>154</v>
      </c>
      <c r="P56" s="185"/>
    </row>
    <row r="57" spans="2:16" ht="24.95" customHeight="1" thickBot="1">
      <c r="B57" s="75"/>
      <c r="C57" s="5"/>
      <c r="D57" s="5"/>
      <c r="E57" s="36"/>
      <c r="F57" s="35"/>
      <c r="G57" s="35"/>
      <c r="H57" s="37" t="s">
        <v>15</v>
      </c>
      <c r="I57" s="285"/>
      <c r="J57" s="276" t="s">
        <v>184</v>
      </c>
      <c r="K57" s="99">
        <f t="shared" ref="K57" si="3">L57/125%</f>
        <v>4000</v>
      </c>
      <c r="L57" s="102">
        <v>5000</v>
      </c>
      <c r="M57" s="233" t="s">
        <v>48</v>
      </c>
      <c r="N57" s="233" t="s">
        <v>47</v>
      </c>
      <c r="O57" s="216" t="s">
        <v>154</v>
      </c>
      <c r="P57" s="185"/>
    </row>
    <row r="58" spans="2:16" ht="27" customHeight="1" thickTop="1" thickBot="1">
      <c r="B58" s="329" t="s">
        <v>107</v>
      </c>
      <c r="C58" s="354"/>
      <c r="D58" s="354"/>
      <c r="E58" s="331">
        <v>3225</v>
      </c>
      <c r="F58" s="355"/>
      <c r="G58" s="355"/>
      <c r="H58" s="356" t="s">
        <v>63</v>
      </c>
      <c r="I58" s="350" t="s">
        <v>73</v>
      </c>
      <c r="J58" s="334"/>
      <c r="K58" s="357">
        <f>L58/125%</f>
        <v>12000</v>
      </c>
      <c r="L58" s="357">
        <v>15000</v>
      </c>
      <c r="M58" s="358" t="s">
        <v>48</v>
      </c>
      <c r="N58" s="358" t="s">
        <v>47</v>
      </c>
      <c r="O58" s="359" t="s">
        <v>152</v>
      </c>
      <c r="P58" s="185"/>
    </row>
    <row r="59" spans="2:16" ht="1.5" customHeight="1" thickBot="1">
      <c r="B59" s="417"/>
      <c r="C59" s="360"/>
      <c r="D59" s="360"/>
      <c r="E59" s="361"/>
      <c r="F59" s="362"/>
      <c r="G59" s="362"/>
      <c r="H59" s="363"/>
      <c r="I59" s="364"/>
      <c r="J59" s="365"/>
      <c r="K59" s="366"/>
      <c r="L59" s="366"/>
      <c r="M59" s="367"/>
      <c r="N59" s="367"/>
      <c r="O59" s="418"/>
      <c r="P59" s="185"/>
    </row>
    <row r="60" spans="2:16" ht="20.25" thickTop="1" thickBot="1">
      <c r="B60" s="329" t="s">
        <v>118</v>
      </c>
      <c r="C60" s="330"/>
      <c r="D60" s="330"/>
      <c r="E60" s="331">
        <v>3231</v>
      </c>
      <c r="F60" s="332"/>
      <c r="G60" s="332"/>
      <c r="H60" s="333" t="s">
        <v>17</v>
      </c>
      <c r="I60" s="350" t="s">
        <v>73</v>
      </c>
      <c r="J60" s="334"/>
      <c r="K60" s="351">
        <f>SUM(K62:K65)</f>
        <v>220400</v>
      </c>
      <c r="L60" s="351">
        <f>SUM(L62:L65)</f>
        <v>275500</v>
      </c>
      <c r="M60" s="358"/>
      <c r="N60" s="358"/>
      <c r="O60" s="359"/>
      <c r="P60" s="185"/>
    </row>
    <row r="61" spans="2:16">
      <c r="B61" s="70"/>
      <c r="C61" s="5"/>
      <c r="D61" s="5"/>
      <c r="E61" s="33"/>
      <c r="F61" s="40"/>
      <c r="G61" s="40"/>
      <c r="H61" s="98" t="s">
        <v>19</v>
      </c>
      <c r="I61" s="273"/>
      <c r="J61" s="276" t="s">
        <v>186</v>
      </c>
      <c r="K61" s="107"/>
      <c r="L61" s="107"/>
      <c r="M61" s="189"/>
      <c r="N61" s="189"/>
      <c r="O61" s="234"/>
      <c r="P61" s="185"/>
    </row>
    <row r="62" spans="2:16" ht="45">
      <c r="B62" s="70"/>
      <c r="C62" s="5"/>
      <c r="D62" s="5"/>
      <c r="E62" s="5"/>
      <c r="F62" s="10"/>
      <c r="G62" s="10"/>
      <c r="H62" s="17" t="s">
        <v>21</v>
      </c>
      <c r="I62" s="286"/>
      <c r="J62" s="276" t="s">
        <v>186</v>
      </c>
      <c r="K62" s="101"/>
      <c r="L62" s="101"/>
      <c r="M62" s="232"/>
      <c r="N62" s="232"/>
      <c r="O62" s="187" t="s">
        <v>55</v>
      </c>
      <c r="P62" s="185"/>
    </row>
    <row r="63" spans="2:16" ht="21" customHeight="1" thickBot="1">
      <c r="B63" s="70"/>
      <c r="C63" s="5"/>
      <c r="D63" s="5"/>
      <c r="E63" s="5"/>
      <c r="F63" s="10"/>
      <c r="G63" s="10"/>
      <c r="H63" s="17" t="s">
        <v>23</v>
      </c>
      <c r="I63" s="286"/>
      <c r="J63" s="276" t="s">
        <v>186</v>
      </c>
      <c r="K63" s="101">
        <f>L63/1.25</f>
        <v>2000</v>
      </c>
      <c r="L63" s="101">
        <v>2500</v>
      </c>
      <c r="M63" s="232" t="s">
        <v>48</v>
      </c>
      <c r="N63" s="232" t="s">
        <v>47</v>
      </c>
      <c r="O63" s="187"/>
      <c r="P63" s="185"/>
    </row>
    <row r="64" spans="2:16" ht="23.25" thickBot="1">
      <c r="B64" s="70"/>
      <c r="C64" s="5"/>
      <c r="D64" s="5"/>
      <c r="E64" s="6"/>
      <c r="F64" s="7"/>
      <c r="G64" s="7"/>
      <c r="H64" s="100" t="s">
        <v>24</v>
      </c>
      <c r="I64" s="287"/>
      <c r="J64" s="270" t="s">
        <v>187</v>
      </c>
      <c r="K64" s="101">
        <f>L64/1.25</f>
        <v>2400</v>
      </c>
      <c r="L64" s="101">
        <v>3000</v>
      </c>
      <c r="M64" s="232" t="s">
        <v>48</v>
      </c>
      <c r="N64" s="232" t="s">
        <v>47</v>
      </c>
      <c r="O64" s="216" t="s">
        <v>154</v>
      </c>
      <c r="P64" s="185"/>
    </row>
    <row r="65" spans="2:16" ht="19.5" customHeight="1" thickBot="1">
      <c r="B65" s="70"/>
      <c r="C65" s="5"/>
      <c r="D65" s="5"/>
      <c r="E65" s="13"/>
      <c r="F65" s="14"/>
      <c r="G65" s="14"/>
      <c r="H65" s="108" t="s">
        <v>72</v>
      </c>
      <c r="I65" s="288"/>
      <c r="J65" s="277" t="s">
        <v>188</v>
      </c>
      <c r="K65" s="109">
        <f>L65/125%</f>
        <v>216000</v>
      </c>
      <c r="L65" s="109">
        <v>270000</v>
      </c>
      <c r="M65" s="235"/>
      <c r="N65" s="235"/>
      <c r="O65" s="236"/>
      <c r="P65" s="185"/>
    </row>
    <row r="66" spans="2:16" ht="39" thickTop="1" thickBot="1">
      <c r="B66" s="177" t="s">
        <v>109</v>
      </c>
      <c r="C66" s="179"/>
      <c r="D66" s="179"/>
      <c r="E66" s="331">
        <v>3232</v>
      </c>
      <c r="F66" s="332"/>
      <c r="G66" s="332"/>
      <c r="H66" s="333" t="s">
        <v>25</v>
      </c>
      <c r="I66" s="350" t="s">
        <v>73</v>
      </c>
      <c r="J66" s="334"/>
      <c r="K66" s="351">
        <f>SUM(K68:K69)</f>
        <v>32000</v>
      </c>
      <c r="L66" s="351">
        <f>SUM(L68:L69)</f>
        <v>40000</v>
      </c>
      <c r="M66" s="352"/>
      <c r="N66" s="352"/>
      <c r="O66" s="353"/>
      <c r="P66" s="185"/>
    </row>
    <row r="67" spans="2:16" ht="30">
      <c r="B67" s="79"/>
      <c r="C67" s="1"/>
      <c r="D67" s="1"/>
      <c r="E67" s="15"/>
      <c r="F67" s="20"/>
      <c r="G67" s="20"/>
      <c r="H67" s="34" t="s">
        <v>26</v>
      </c>
      <c r="I67" s="273"/>
      <c r="J67" s="276" t="s">
        <v>189</v>
      </c>
      <c r="K67" s="20"/>
      <c r="L67" s="20"/>
      <c r="M67" s="237"/>
      <c r="N67" s="237"/>
      <c r="O67" s="238"/>
      <c r="P67" s="185"/>
    </row>
    <row r="68" spans="2:16" ht="22.5">
      <c r="B68" s="71"/>
      <c r="C68" s="5"/>
      <c r="D68" s="12"/>
      <c r="E68" s="83"/>
      <c r="F68" s="9"/>
      <c r="G68" s="9"/>
      <c r="H68" s="110" t="s">
        <v>74</v>
      </c>
      <c r="I68" s="270"/>
      <c r="J68" s="276" t="s">
        <v>189</v>
      </c>
      <c r="K68" s="111">
        <f>L68/125%</f>
        <v>16000</v>
      </c>
      <c r="L68" s="111">
        <v>20000</v>
      </c>
      <c r="M68" s="232" t="s">
        <v>48</v>
      </c>
      <c r="N68" s="232" t="s">
        <v>47</v>
      </c>
      <c r="O68" s="239"/>
      <c r="P68" s="185"/>
    </row>
    <row r="69" spans="2:16" ht="15.75" thickBot="1">
      <c r="B69" s="72"/>
      <c r="C69" s="5"/>
      <c r="D69" s="12"/>
      <c r="E69" s="84"/>
      <c r="F69" s="35"/>
      <c r="G69" s="35"/>
      <c r="H69" s="37" t="s">
        <v>56</v>
      </c>
      <c r="I69" s="277"/>
      <c r="J69" s="276" t="s">
        <v>189</v>
      </c>
      <c r="K69" s="112">
        <f>L69/125%</f>
        <v>16000</v>
      </c>
      <c r="L69" s="112">
        <v>20000</v>
      </c>
      <c r="M69" s="233"/>
      <c r="N69" s="233"/>
      <c r="O69" s="240"/>
      <c r="P69" s="185"/>
    </row>
    <row r="70" spans="2:16" ht="20.25" thickTop="1" thickBot="1">
      <c r="B70" s="317" t="s">
        <v>108</v>
      </c>
      <c r="C70" s="328"/>
      <c r="D70" s="328"/>
      <c r="E70" s="331">
        <v>3233</v>
      </c>
      <c r="F70" s="332"/>
      <c r="G70" s="332"/>
      <c r="H70" s="333" t="s">
        <v>27</v>
      </c>
      <c r="I70" s="350" t="s">
        <v>54</v>
      </c>
      <c r="J70" s="334"/>
      <c r="K70" s="351">
        <v>1500</v>
      </c>
      <c r="L70" s="351">
        <f>L71</f>
        <v>1500</v>
      </c>
      <c r="M70" s="352"/>
      <c r="N70" s="352"/>
      <c r="O70" s="353"/>
      <c r="P70" s="185"/>
    </row>
    <row r="71" spans="2:16" ht="27.75" customHeight="1" thickBot="1">
      <c r="B71" s="82"/>
      <c r="C71" s="5"/>
      <c r="D71" s="5"/>
      <c r="E71" s="41"/>
      <c r="F71" s="42"/>
      <c r="G71" s="42"/>
      <c r="H71" s="103" t="s">
        <v>57</v>
      </c>
      <c r="I71" s="279"/>
      <c r="J71" s="279" t="s">
        <v>190</v>
      </c>
      <c r="K71" s="105">
        <f>L71/125%</f>
        <v>1200</v>
      </c>
      <c r="L71" s="105">
        <v>1500</v>
      </c>
      <c r="M71" s="241" t="s">
        <v>48</v>
      </c>
      <c r="N71" s="241" t="s">
        <v>47</v>
      </c>
      <c r="O71" s="216" t="s">
        <v>154</v>
      </c>
      <c r="P71" s="185"/>
    </row>
    <row r="72" spans="2:16" ht="19.5" thickBot="1">
      <c r="B72" s="368" t="s">
        <v>110</v>
      </c>
      <c r="C72" s="328"/>
      <c r="D72" s="328"/>
      <c r="E72" s="369">
        <v>3234</v>
      </c>
      <c r="F72" s="370"/>
      <c r="G72" s="370"/>
      <c r="H72" s="371" t="s">
        <v>28</v>
      </c>
      <c r="I72" s="372" t="s">
        <v>54</v>
      </c>
      <c r="J72" s="373"/>
      <c r="K72" s="374">
        <f>K73+K74</f>
        <v>48000</v>
      </c>
      <c r="L72" s="374">
        <f>L73+L74</f>
        <v>60000</v>
      </c>
      <c r="M72" s="375"/>
      <c r="N72" s="375"/>
      <c r="O72" s="376"/>
      <c r="P72" s="185"/>
    </row>
    <row r="73" spans="2:16" ht="13.5" customHeight="1">
      <c r="B73" s="70"/>
      <c r="C73" s="8"/>
      <c r="D73" s="8"/>
      <c r="E73" s="29"/>
      <c r="F73" s="30"/>
      <c r="G73" s="30"/>
      <c r="H73" s="113" t="s">
        <v>29</v>
      </c>
      <c r="I73" s="276"/>
      <c r="J73" s="276" t="s">
        <v>191</v>
      </c>
      <c r="K73" s="99">
        <f>L73/125%</f>
        <v>32000</v>
      </c>
      <c r="L73" s="99">
        <v>40000</v>
      </c>
      <c r="M73" s="189"/>
      <c r="N73" s="189"/>
      <c r="O73" s="190"/>
      <c r="P73" s="185"/>
    </row>
    <row r="74" spans="2:16" ht="13.5" customHeight="1" thickBot="1">
      <c r="B74" s="72"/>
      <c r="C74" s="36"/>
      <c r="D74" s="36"/>
      <c r="E74" s="36"/>
      <c r="F74" s="35"/>
      <c r="G74" s="35"/>
      <c r="H74" s="114" t="s">
        <v>30</v>
      </c>
      <c r="I74" s="277"/>
      <c r="J74" s="277" t="s">
        <v>192</v>
      </c>
      <c r="K74" s="102">
        <f>L74/125%</f>
        <v>16000</v>
      </c>
      <c r="L74" s="102">
        <v>20000</v>
      </c>
      <c r="M74" s="242"/>
      <c r="N74" s="242"/>
      <c r="O74" s="243"/>
      <c r="P74" s="185"/>
    </row>
    <row r="75" spans="2:16" ht="19.5" thickBot="1">
      <c r="B75" s="181" t="s">
        <v>111</v>
      </c>
      <c r="C75" s="182"/>
      <c r="D75" s="182"/>
      <c r="E75" s="377">
        <v>3235</v>
      </c>
      <c r="F75" s="378"/>
      <c r="G75" s="378"/>
      <c r="H75" s="379" t="s">
        <v>147</v>
      </c>
      <c r="I75" s="372" t="s">
        <v>54</v>
      </c>
      <c r="J75" s="380"/>
      <c r="K75" s="381">
        <f>L75/1.25</f>
        <v>0</v>
      </c>
      <c r="L75" s="381"/>
      <c r="M75" s="382"/>
      <c r="N75" s="382"/>
      <c r="O75" s="383"/>
      <c r="P75" s="185"/>
    </row>
    <row r="76" spans="2:16" ht="17.25" thickTop="1" thickBot="1">
      <c r="B76" s="166"/>
      <c r="C76" s="165"/>
      <c r="D76" s="165"/>
      <c r="E76" s="167"/>
      <c r="F76" s="168"/>
      <c r="G76" s="168"/>
      <c r="H76" s="153" t="s">
        <v>77</v>
      </c>
      <c r="I76" s="289"/>
      <c r="J76" s="302" t="s">
        <v>193</v>
      </c>
      <c r="K76" s="172">
        <f>L76/1.25</f>
        <v>0</v>
      </c>
      <c r="L76" s="172"/>
      <c r="M76" s="244"/>
      <c r="N76" s="244"/>
      <c r="O76" s="245"/>
      <c r="P76" s="185"/>
    </row>
    <row r="77" spans="2:16" ht="12.75" customHeight="1" thickBot="1">
      <c r="B77" s="130"/>
      <c r="C77" s="169"/>
      <c r="D77" s="169"/>
      <c r="E77" s="170"/>
      <c r="F77" s="171"/>
      <c r="G77" s="171"/>
      <c r="H77" s="17" t="s">
        <v>120</v>
      </c>
      <c r="I77" s="290"/>
      <c r="J77" s="302" t="s">
        <v>193</v>
      </c>
      <c r="K77" s="173">
        <f>L77/1.25</f>
        <v>0</v>
      </c>
      <c r="L77" s="173"/>
      <c r="M77" s="246"/>
      <c r="N77" s="246"/>
      <c r="O77" s="247"/>
      <c r="P77" s="185"/>
    </row>
    <row r="78" spans="2:16" ht="38.25" thickBot="1">
      <c r="B78" s="180" t="s">
        <v>112</v>
      </c>
      <c r="C78" s="179"/>
      <c r="D78" s="179"/>
      <c r="E78" s="369">
        <v>3236</v>
      </c>
      <c r="F78" s="370"/>
      <c r="G78" s="370"/>
      <c r="H78" s="371" t="s">
        <v>31</v>
      </c>
      <c r="I78" s="372" t="s">
        <v>54</v>
      </c>
      <c r="J78" s="373"/>
      <c r="K78" s="374">
        <f>K79</f>
        <v>12000</v>
      </c>
      <c r="L78" s="374">
        <f>L79</f>
        <v>15000</v>
      </c>
      <c r="M78" s="384"/>
      <c r="N78" s="384"/>
      <c r="O78" s="385"/>
      <c r="P78" s="185"/>
    </row>
    <row r="79" spans="2:16" ht="23.25" thickBot="1">
      <c r="B79" s="73"/>
      <c r="C79" s="8"/>
      <c r="D79" s="8"/>
      <c r="E79" s="41"/>
      <c r="F79" s="42"/>
      <c r="G79" s="42"/>
      <c r="H79" s="103" t="s">
        <v>96</v>
      </c>
      <c r="I79" s="279"/>
      <c r="J79" s="279" t="s">
        <v>194</v>
      </c>
      <c r="K79" s="104">
        <f>L79/125%</f>
        <v>12000</v>
      </c>
      <c r="L79" s="104">
        <v>15000</v>
      </c>
      <c r="M79" s="188" t="s">
        <v>48</v>
      </c>
      <c r="N79" s="188" t="s">
        <v>47</v>
      </c>
      <c r="O79" s="216" t="s">
        <v>154</v>
      </c>
      <c r="P79" s="185"/>
    </row>
    <row r="80" spans="2:16" ht="20.25" thickTop="1" thickBot="1">
      <c r="B80" s="178" t="s">
        <v>113</v>
      </c>
      <c r="C80" s="179"/>
      <c r="D80" s="179"/>
      <c r="E80" s="331">
        <v>3237</v>
      </c>
      <c r="F80" s="332"/>
      <c r="G80" s="332"/>
      <c r="H80" s="333" t="s">
        <v>32</v>
      </c>
      <c r="I80" s="350" t="s">
        <v>73</v>
      </c>
      <c r="J80" s="334"/>
      <c r="K80" s="351">
        <f>K81+K82+K83</f>
        <v>64000</v>
      </c>
      <c r="L80" s="351">
        <f>L81+L82+L83</f>
        <v>80000</v>
      </c>
      <c r="M80" s="386"/>
      <c r="N80" s="386"/>
      <c r="O80" s="387"/>
      <c r="P80" s="185"/>
    </row>
    <row r="81" spans="2:16">
      <c r="B81" s="70"/>
      <c r="C81" s="8"/>
      <c r="D81" s="8"/>
      <c r="E81" s="29"/>
      <c r="F81" s="30"/>
      <c r="G81" s="30"/>
      <c r="H81" s="98" t="s">
        <v>33</v>
      </c>
      <c r="I81" s="276"/>
      <c r="J81" s="276" t="s">
        <v>195</v>
      </c>
      <c r="K81" s="115"/>
      <c r="L81" s="115"/>
      <c r="M81" s="248"/>
      <c r="N81" s="248"/>
      <c r="O81" s="249" t="s">
        <v>58</v>
      </c>
      <c r="P81" s="185"/>
    </row>
    <row r="82" spans="2:16">
      <c r="B82" s="71"/>
      <c r="C82" s="11"/>
      <c r="D82" s="11"/>
      <c r="E82" s="6"/>
      <c r="F82" s="7"/>
      <c r="G82" s="7"/>
      <c r="H82" s="100" t="s">
        <v>34</v>
      </c>
      <c r="I82" s="269"/>
      <c r="J82" s="276" t="s">
        <v>195</v>
      </c>
      <c r="K82" s="116">
        <f>L82/125%</f>
        <v>8000</v>
      </c>
      <c r="L82" s="116">
        <v>10000</v>
      </c>
      <c r="M82" s="250"/>
      <c r="N82" s="250"/>
      <c r="O82" s="251" t="s">
        <v>58</v>
      </c>
      <c r="P82" s="185"/>
    </row>
    <row r="83" spans="2:16" ht="15.75" thickBot="1">
      <c r="B83" s="130"/>
      <c r="C83" s="131"/>
      <c r="D83" s="131"/>
      <c r="E83" s="132"/>
      <c r="F83" s="14"/>
      <c r="G83" s="14"/>
      <c r="H83" s="108" t="s">
        <v>75</v>
      </c>
      <c r="I83" s="291"/>
      <c r="J83" s="276" t="s">
        <v>195</v>
      </c>
      <c r="K83" s="109">
        <f>L83/125%</f>
        <v>56000</v>
      </c>
      <c r="L83" s="109">
        <v>70000</v>
      </c>
      <c r="M83" s="235"/>
      <c r="N83" s="235"/>
      <c r="O83" s="252"/>
      <c r="P83" s="185"/>
    </row>
    <row r="84" spans="2:16" ht="24" thickTop="1" thickBot="1">
      <c r="B84" s="178" t="s">
        <v>114</v>
      </c>
      <c r="C84" s="179"/>
      <c r="D84" s="179"/>
      <c r="E84" s="331">
        <v>3238</v>
      </c>
      <c r="F84" s="332"/>
      <c r="G84" s="332"/>
      <c r="H84" s="333" t="s">
        <v>35</v>
      </c>
      <c r="I84" s="350" t="s">
        <v>73</v>
      </c>
      <c r="J84" s="334"/>
      <c r="K84" s="351">
        <f>K85</f>
        <v>12000</v>
      </c>
      <c r="L84" s="351">
        <f>L85</f>
        <v>13000</v>
      </c>
      <c r="M84" s="388" t="s">
        <v>48</v>
      </c>
      <c r="N84" s="388" t="s">
        <v>47</v>
      </c>
      <c r="O84" s="387"/>
      <c r="P84" s="185"/>
    </row>
    <row r="85" spans="2:16" ht="23.25" thickBot="1">
      <c r="B85" s="73"/>
      <c r="C85" s="11"/>
      <c r="D85" s="11"/>
      <c r="E85" s="13"/>
      <c r="F85" s="14"/>
      <c r="G85" s="14"/>
      <c r="H85" s="37" t="s">
        <v>76</v>
      </c>
      <c r="I85" s="292"/>
      <c r="J85" s="279" t="s">
        <v>196</v>
      </c>
      <c r="K85" s="117">
        <v>12000</v>
      </c>
      <c r="L85" s="150">
        <v>13000</v>
      </c>
      <c r="M85" s="253"/>
      <c r="N85" s="253"/>
      <c r="O85" s="211"/>
      <c r="P85" s="185"/>
    </row>
    <row r="86" spans="2:16" ht="24" thickTop="1" thickBot="1">
      <c r="B86" s="329" t="s">
        <v>115</v>
      </c>
      <c r="C86" s="330"/>
      <c r="D86" s="330"/>
      <c r="E86" s="331">
        <v>3239</v>
      </c>
      <c r="F86" s="332"/>
      <c r="G86" s="332"/>
      <c r="H86" s="333" t="s">
        <v>36</v>
      </c>
      <c r="I86" s="350" t="s">
        <v>73</v>
      </c>
      <c r="J86" s="334"/>
      <c r="K86" s="351">
        <f>SUM(K87:K89)</f>
        <v>72000</v>
      </c>
      <c r="L86" s="351">
        <f>SUM(L87:L89)</f>
        <v>90000</v>
      </c>
      <c r="M86" s="389" t="s">
        <v>48</v>
      </c>
      <c r="N86" s="358" t="s">
        <v>47</v>
      </c>
      <c r="O86" s="390"/>
      <c r="P86" s="185"/>
    </row>
    <row r="87" spans="2:16" ht="14.45" customHeight="1">
      <c r="B87" s="70"/>
      <c r="C87" s="11"/>
      <c r="D87" s="11"/>
      <c r="E87" s="43"/>
      <c r="F87" s="44"/>
      <c r="G87" s="44"/>
      <c r="H87" s="106" t="s">
        <v>36</v>
      </c>
      <c r="I87" s="293"/>
      <c r="J87" s="305" t="s">
        <v>197</v>
      </c>
      <c r="K87" s="99">
        <f>L87/125%</f>
        <v>72000</v>
      </c>
      <c r="L87" s="99">
        <v>90000</v>
      </c>
      <c r="M87" s="254"/>
      <c r="N87" s="189"/>
      <c r="O87" s="211"/>
      <c r="P87" s="185"/>
    </row>
    <row r="88" spans="2:16" ht="14.45" customHeight="1">
      <c r="B88" s="71"/>
      <c r="C88" s="11"/>
      <c r="D88" s="11"/>
      <c r="E88" s="6"/>
      <c r="F88" s="7"/>
      <c r="G88" s="7"/>
      <c r="H88" s="17"/>
      <c r="I88" s="270"/>
      <c r="J88" s="270"/>
      <c r="K88" s="101">
        <f>L88/125%</f>
        <v>0</v>
      </c>
      <c r="L88" s="99">
        <v>0</v>
      </c>
      <c r="M88" s="230"/>
      <c r="N88" s="255"/>
      <c r="O88" s="211"/>
      <c r="P88" s="185"/>
    </row>
    <row r="89" spans="2:16" ht="14.45" customHeight="1" thickBot="1">
      <c r="B89" s="72"/>
      <c r="C89" s="62"/>
      <c r="D89" s="62"/>
      <c r="E89" s="13"/>
      <c r="F89" s="14"/>
      <c r="G89" s="14"/>
      <c r="H89" s="37"/>
      <c r="I89" s="277"/>
      <c r="J89" s="277"/>
      <c r="K89" s="102">
        <v>0</v>
      </c>
      <c r="L89" s="102">
        <v>0</v>
      </c>
      <c r="M89" s="233"/>
      <c r="N89" s="256"/>
      <c r="O89" s="211"/>
      <c r="P89" s="185"/>
    </row>
    <row r="90" spans="2:16" ht="20.25" thickTop="1" thickBot="1">
      <c r="B90" s="329" t="s">
        <v>116</v>
      </c>
      <c r="C90" s="391"/>
      <c r="D90" s="391"/>
      <c r="E90" s="331">
        <v>3291</v>
      </c>
      <c r="F90" s="311"/>
      <c r="G90" s="311"/>
      <c r="H90" s="392" t="s">
        <v>78</v>
      </c>
      <c r="I90" s="393"/>
      <c r="J90" s="394"/>
      <c r="K90" s="395">
        <f>K91</f>
        <v>35000</v>
      </c>
      <c r="L90" s="395">
        <f>L91</f>
        <v>55000</v>
      </c>
      <c r="M90" s="386"/>
      <c r="N90" s="386"/>
      <c r="O90" s="390"/>
      <c r="P90" s="185"/>
    </row>
    <row r="91" spans="2:16" ht="15.75" thickBot="1">
      <c r="B91" s="73"/>
      <c r="C91" s="11"/>
      <c r="D91" s="11"/>
      <c r="E91" s="45"/>
      <c r="F91" s="46"/>
      <c r="G91" s="46"/>
      <c r="H91" s="47" t="s">
        <v>79</v>
      </c>
      <c r="I91" s="294"/>
      <c r="J91" s="306" t="s">
        <v>195</v>
      </c>
      <c r="K91" s="77">
        <v>35000</v>
      </c>
      <c r="L91" s="77">
        <v>55000</v>
      </c>
      <c r="M91" s="257"/>
      <c r="N91" s="257"/>
      <c r="O91" s="220"/>
      <c r="P91" s="185"/>
    </row>
    <row r="92" spans="2:16" ht="20.25" thickTop="1" thickBot="1">
      <c r="B92" s="329" t="s">
        <v>16</v>
      </c>
      <c r="C92" s="330"/>
      <c r="D92" s="330"/>
      <c r="E92" s="331">
        <v>3292</v>
      </c>
      <c r="F92" s="332"/>
      <c r="G92" s="332"/>
      <c r="H92" s="396" t="s">
        <v>37</v>
      </c>
      <c r="I92" s="397" t="s">
        <v>44</v>
      </c>
      <c r="J92" s="398"/>
      <c r="K92" s="399">
        <f>K93+K94</f>
        <v>4875</v>
      </c>
      <c r="L92" s="399">
        <f>L93+L94</f>
        <v>6500</v>
      </c>
      <c r="M92" s="386"/>
      <c r="N92" s="386"/>
      <c r="O92" s="387"/>
      <c r="P92" s="185"/>
    </row>
    <row r="93" spans="2:16">
      <c r="B93" s="70"/>
      <c r="C93" s="11"/>
      <c r="D93" s="11"/>
      <c r="E93" s="29"/>
      <c r="F93" s="30"/>
      <c r="G93" s="30"/>
      <c r="H93" s="106" t="s">
        <v>80</v>
      </c>
      <c r="I93" s="295"/>
      <c r="J93" s="307" t="s">
        <v>198</v>
      </c>
      <c r="K93" s="118">
        <f>L93*0.75</f>
        <v>3375</v>
      </c>
      <c r="L93" s="118">
        <v>4500</v>
      </c>
      <c r="M93" s="189"/>
      <c r="N93" s="189"/>
      <c r="O93" s="234"/>
      <c r="P93" s="185"/>
    </row>
    <row r="94" spans="2:16" ht="15.75" thickBot="1">
      <c r="B94" s="72"/>
      <c r="C94" s="62"/>
      <c r="D94" s="62"/>
      <c r="E94" s="41"/>
      <c r="F94" s="42"/>
      <c r="G94" s="42"/>
      <c r="H94" s="103" t="s">
        <v>119</v>
      </c>
      <c r="I94" s="296"/>
      <c r="J94" s="307" t="s">
        <v>198</v>
      </c>
      <c r="K94" s="118">
        <f>L94*0.75</f>
        <v>1500</v>
      </c>
      <c r="L94" s="105">
        <v>2000</v>
      </c>
      <c r="M94" s="257"/>
      <c r="N94" s="257"/>
      <c r="O94" s="258"/>
      <c r="P94" s="185"/>
    </row>
    <row r="95" spans="2:16" ht="20.25" thickTop="1" thickBot="1">
      <c r="B95" s="329" t="s">
        <v>18</v>
      </c>
      <c r="C95" s="400"/>
      <c r="D95" s="400"/>
      <c r="E95" s="331">
        <v>3294</v>
      </c>
      <c r="F95" s="355"/>
      <c r="G95" s="355"/>
      <c r="H95" s="356" t="s">
        <v>89</v>
      </c>
      <c r="I95" s="401"/>
      <c r="J95" s="402"/>
      <c r="K95" s="357">
        <f>K96</f>
        <v>3000</v>
      </c>
      <c r="L95" s="357">
        <f>L96</f>
        <v>4000</v>
      </c>
      <c r="M95" s="386"/>
      <c r="N95" s="386"/>
      <c r="O95" s="387"/>
      <c r="P95" s="185"/>
    </row>
    <row r="96" spans="2:16" ht="15.75" thickBot="1">
      <c r="B96" s="125"/>
      <c r="C96" s="126"/>
      <c r="D96" s="126"/>
      <c r="E96" s="127"/>
      <c r="F96" s="42"/>
      <c r="G96" s="42"/>
      <c r="H96" s="103" t="s">
        <v>90</v>
      </c>
      <c r="I96" s="293"/>
      <c r="J96" s="305" t="s">
        <v>199</v>
      </c>
      <c r="K96" s="105">
        <f>L96*0.75</f>
        <v>3000</v>
      </c>
      <c r="L96" s="105">
        <v>4000</v>
      </c>
      <c r="M96" s="259"/>
      <c r="N96" s="259"/>
      <c r="O96" s="260"/>
      <c r="P96" s="185"/>
    </row>
    <row r="97" spans="2:16" ht="39" thickTop="1" thickBot="1">
      <c r="B97" s="329" t="s">
        <v>20</v>
      </c>
      <c r="C97" s="183"/>
      <c r="D97" s="183"/>
      <c r="E97" s="331">
        <v>3299</v>
      </c>
      <c r="F97" s="355"/>
      <c r="G97" s="355"/>
      <c r="H97" s="333" t="s">
        <v>60</v>
      </c>
      <c r="I97" s="334" t="s">
        <v>44</v>
      </c>
      <c r="J97" s="334"/>
      <c r="K97" s="357">
        <f>K98+K99</f>
        <v>15000</v>
      </c>
      <c r="L97" s="357">
        <f>L98+L99</f>
        <v>20000</v>
      </c>
      <c r="M97" s="358" t="s">
        <v>48</v>
      </c>
      <c r="N97" s="358" t="s">
        <v>47</v>
      </c>
      <c r="O97" s="359" t="s">
        <v>156</v>
      </c>
      <c r="P97" s="185"/>
    </row>
    <row r="98" spans="2:16" ht="22.5">
      <c r="B98" s="70"/>
      <c r="C98" s="63"/>
      <c r="D98" s="63"/>
      <c r="E98" s="29"/>
      <c r="F98" s="30"/>
      <c r="G98" s="30"/>
      <c r="H98" s="106" t="s">
        <v>91</v>
      </c>
      <c r="I98" s="279"/>
      <c r="J98" s="271" t="s">
        <v>200</v>
      </c>
      <c r="K98" s="118">
        <f>L98*0.75</f>
        <v>15000</v>
      </c>
      <c r="L98" s="118">
        <v>20000</v>
      </c>
      <c r="M98" s="189"/>
      <c r="N98" s="189"/>
      <c r="O98" s="234"/>
      <c r="P98" s="185"/>
    </row>
    <row r="99" spans="2:16" ht="28.5" customHeight="1" thickBot="1">
      <c r="B99" s="75"/>
      <c r="C99" s="64"/>
      <c r="D99" s="64"/>
      <c r="E99" s="41"/>
      <c r="F99" s="42"/>
      <c r="G99" s="42"/>
      <c r="H99" s="103" t="s">
        <v>92</v>
      </c>
      <c r="I99" s="297" t="s">
        <v>44</v>
      </c>
      <c r="J99" s="272" t="s">
        <v>197</v>
      </c>
      <c r="K99" s="105">
        <v>0</v>
      </c>
      <c r="L99" s="105">
        <v>0</v>
      </c>
      <c r="M99" s="188" t="s">
        <v>93</v>
      </c>
      <c r="N99" s="257" t="s">
        <v>149</v>
      </c>
      <c r="O99" s="258"/>
      <c r="P99" s="185"/>
    </row>
    <row r="100" spans="2:16" ht="20.25" thickTop="1" thickBot="1">
      <c r="B100" s="329" t="s">
        <v>22</v>
      </c>
      <c r="C100" s="400"/>
      <c r="D100" s="400"/>
      <c r="E100" s="331">
        <v>3431</v>
      </c>
      <c r="F100" s="355"/>
      <c r="G100" s="355"/>
      <c r="H100" s="333" t="s">
        <v>61</v>
      </c>
      <c r="I100" s="350" t="s">
        <v>44</v>
      </c>
      <c r="J100" s="334"/>
      <c r="K100" s="324">
        <f>K101+K102</f>
        <v>6000</v>
      </c>
      <c r="L100" s="324">
        <f>L101+L102</f>
        <v>8000</v>
      </c>
      <c r="M100" s="403"/>
      <c r="N100" s="403"/>
      <c r="O100" s="404"/>
      <c r="P100" s="185"/>
    </row>
    <row r="101" spans="2:16" ht="22.5">
      <c r="B101" s="75"/>
      <c r="C101" s="64"/>
      <c r="D101" s="64"/>
      <c r="E101" s="41">
        <v>3431</v>
      </c>
      <c r="F101" s="42"/>
      <c r="G101" s="42"/>
      <c r="H101" s="21" t="s">
        <v>62</v>
      </c>
      <c r="I101" s="279"/>
      <c r="J101" s="271" t="s">
        <v>199</v>
      </c>
      <c r="K101" s="119">
        <f>L101*0.75</f>
        <v>5250</v>
      </c>
      <c r="L101" s="119">
        <v>7000</v>
      </c>
      <c r="M101" s="223" t="s">
        <v>48</v>
      </c>
      <c r="N101" s="261"/>
      <c r="O101" s="262"/>
      <c r="P101" s="185"/>
    </row>
    <row r="102" spans="2:16" ht="15.75" thickBot="1">
      <c r="B102" s="76"/>
      <c r="C102" s="175"/>
      <c r="D102" s="175"/>
      <c r="E102" s="136">
        <v>3433</v>
      </c>
      <c r="F102" s="159"/>
      <c r="G102" s="159"/>
      <c r="H102" s="28" t="s">
        <v>150</v>
      </c>
      <c r="I102" s="272"/>
      <c r="J102" s="272" t="s">
        <v>199</v>
      </c>
      <c r="K102" s="174">
        <f>L102*0.75</f>
        <v>750</v>
      </c>
      <c r="L102" s="174">
        <v>1000</v>
      </c>
      <c r="M102" s="231"/>
      <c r="N102" s="263"/>
      <c r="O102" s="264"/>
      <c r="P102" s="185"/>
    </row>
    <row r="103" spans="2:16" ht="39" thickTop="1" thickBot="1">
      <c r="B103" s="329" t="s">
        <v>148</v>
      </c>
      <c r="C103" s="405"/>
      <c r="D103" s="405"/>
      <c r="E103" s="349">
        <v>42</v>
      </c>
      <c r="F103" s="332"/>
      <c r="G103" s="332"/>
      <c r="H103" s="333" t="s">
        <v>38</v>
      </c>
      <c r="I103" s="334"/>
      <c r="J103" s="334"/>
      <c r="K103" s="406">
        <f>L103*0.75</f>
        <v>18750</v>
      </c>
      <c r="L103" s="407">
        <v>25000</v>
      </c>
      <c r="M103" s="352"/>
      <c r="N103" s="352"/>
      <c r="O103" s="353"/>
      <c r="P103" s="185"/>
    </row>
    <row r="104" spans="2:16" ht="27" customHeight="1" thickBot="1">
      <c r="B104" s="75"/>
      <c r="C104" s="85"/>
      <c r="D104" s="85"/>
      <c r="E104" s="86"/>
      <c r="F104" s="87"/>
      <c r="G104" s="87"/>
      <c r="H104" s="122" t="s">
        <v>39</v>
      </c>
      <c r="I104" s="123"/>
      <c r="J104" s="123" t="s">
        <v>161</v>
      </c>
      <c r="K104" s="120"/>
      <c r="L104" s="120"/>
      <c r="M104" s="188" t="s">
        <v>48</v>
      </c>
      <c r="N104" s="188" t="s">
        <v>47</v>
      </c>
      <c r="O104" s="258"/>
      <c r="P104" s="185"/>
    </row>
    <row r="105" spans="2:16" ht="20.25" thickTop="1" thickBot="1">
      <c r="B105" s="329">
        <v>36</v>
      </c>
      <c r="C105" s="408"/>
      <c r="D105" s="408"/>
      <c r="E105" s="409">
        <v>3811</v>
      </c>
      <c r="F105" s="410"/>
      <c r="G105" s="410"/>
      <c r="H105" s="411" t="s">
        <v>204</v>
      </c>
      <c r="I105" s="350" t="s">
        <v>205</v>
      </c>
      <c r="J105" s="334"/>
      <c r="K105" s="357"/>
      <c r="L105" s="357">
        <v>28000</v>
      </c>
      <c r="M105" s="386"/>
      <c r="N105" s="386"/>
      <c r="O105" s="387"/>
      <c r="P105" s="185"/>
    </row>
    <row r="106" spans="2:16" ht="21.75" customHeight="1" thickBot="1">
      <c r="B106" s="73"/>
      <c r="C106" s="160"/>
      <c r="D106" s="160"/>
      <c r="E106" s="160"/>
      <c r="F106" s="161" t="e">
        <f>#REF!+F16+#REF!+F54+#REF!+#REF!+F60+F66+F70+F72+F78+F80+F84+F86+F92+#REF!+#REF!+#REF!+#REF!+#REF!+#REF!+#REF!+F104+#REF!+#REF!</f>
        <v>#REF!</v>
      </c>
      <c r="G106" s="161"/>
      <c r="H106" s="162"/>
      <c r="I106" s="298"/>
      <c r="J106" s="303"/>
      <c r="K106" s="163"/>
      <c r="L106" s="163"/>
      <c r="M106" s="265"/>
      <c r="N106" s="265"/>
      <c r="O106" s="266"/>
      <c r="P106" s="185"/>
    </row>
    <row r="107" spans="2:16" ht="30.75" customHeight="1" thickTop="1">
      <c r="H107" s="128" t="s">
        <v>203</v>
      </c>
      <c r="K107" s="129">
        <f>SUM(K5+K13+K16+K54+K58+K60+K66+K70+K72+K75+K78+K80+K84+K86+K90+K92+K95+K97+K100+K103+K105)</f>
        <v>1162400</v>
      </c>
      <c r="L107" s="184">
        <f>SUM(L5+L13+L16+L54+L58+L60+L66+L70+L72+L75+L78+L80+L84+L86+L90+L92+L95+L97+L100+L103+L104)</f>
        <v>1515000</v>
      </c>
      <c r="M107" s="185"/>
      <c r="N107" s="185"/>
      <c r="O107" s="185"/>
      <c r="P107" s="185"/>
    </row>
    <row r="108" spans="2:16">
      <c r="K108" s="124"/>
      <c r="L108" s="124"/>
      <c r="M108" s="432" t="s">
        <v>157</v>
      </c>
      <c r="N108" s="432"/>
      <c r="O108" s="432"/>
      <c r="P108" s="185"/>
    </row>
    <row r="109" spans="2:16">
      <c r="B109" s="176" t="s">
        <v>202</v>
      </c>
      <c r="M109" s="185"/>
      <c r="N109" s="185"/>
      <c r="O109" s="185"/>
      <c r="P109" s="185"/>
    </row>
    <row r="110" spans="2:16">
      <c r="M110" s="432" t="s">
        <v>158</v>
      </c>
      <c r="N110" s="432"/>
      <c r="O110" s="432"/>
      <c r="P110" s="185"/>
    </row>
    <row r="111" spans="2:16">
      <c r="L111" s="267"/>
      <c r="M111" s="185"/>
      <c r="N111" s="185"/>
      <c r="O111" s="185"/>
      <c r="P111" s="185"/>
    </row>
    <row r="112" spans="2:16">
      <c r="L112" s="267"/>
    </row>
  </sheetData>
  <sheetProtection password="CF7A" sheet="1" objects="1" scenarios="1" formatCells="0" formatColumns="0" formatRows="0" insertColumns="0" insertRows="0" insertHyperlinks="0" deleteColumns="0" deleteRows="0"/>
  <mergeCells count="3">
    <mergeCell ref="H2:O2"/>
    <mergeCell ref="M108:O108"/>
    <mergeCell ref="M110:O110"/>
  </mergeCells>
  <phoneticPr fontId="8" type="noConversion"/>
  <printOptions horizontalCentered="1"/>
  <pageMargins left="0" right="0" top="0.23622047244094491" bottom="0" header="0" footer="0"/>
  <pageSetup orientation="landscape" horizontalDpi="150" verticalDpi="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Barby</cp:lastModifiedBy>
  <cp:lastPrinted>2019-12-16T15:27:03Z</cp:lastPrinted>
  <dcterms:created xsi:type="dcterms:W3CDTF">2012-02-16T14:14:26Z</dcterms:created>
  <dcterms:modified xsi:type="dcterms:W3CDTF">2019-12-17T15:52:40Z</dcterms:modified>
</cp:coreProperties>
</file>