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ownloads\"/>
    </mc:Choice>
  </mc:AlternateContent>
  <xr:revisionPtr revIDLastSave="0" documentId="13_ncr:1_{D52A2BE5-3EBB-421C-9891-D96D9CC334C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c r="F276" i="9"/>
  <c r="L275" i="9"/>
  <c r="F275" i="9" s="1"/>
  <c r="H275" i="9"/>
  <c r="F274" i="9"/>
  <c r="I273" i="9"/>
  <c r="H273" i="9"/>
  <c r="F273" i="9"/>
  <c r="E272" i="9"/>
  <c r="M271" i="9"/>
  <c r="L271" i="9"/>
  <c r="F271" i="9" s="1"/>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s="1"/>
  <c r="E255" i="9"/>
  <c r="M254" i="9"/>
  <c r="L254" i="9"/>
  <c r="F254" i="9" s="1"/>
  <c r="B254" i="9" s="1"/>
  <c r="E254" i="9"/>
  <c r="M253" i="9"/>
  <c r="L253" i="9"/>
  <c r="F253" i="9" s="1"/>
  <c r="B253" i="9" s="1"/>
  <c r="E253" i="9"/>
  <c r="M252" i="9"/>
  <c r="F252" i="9" s="1"/>
  <c r="L252" i="9"/>
  <c r="E252" i="9"/>
  <c r="B252" i="9" s="1"/>
  <c r="M251" i="9"/>
  <c r="L251" i="9"/>
  <c r="F251" i="9" s="1"/>
  <c r="E251" i="9"/>
  <c r="M250" i="9"/>
  <c r="L250" i="9"/>
  <c r="F250" i="9" s="1"/>
  <c r="B250" i="9" s="1"/>
  <c r="E250" i="9"/>
  <c r="M249" i="9"/>
  <c r="L249" i="9"/>
  <c r="F249" i="9" s="1"/>
  <c r="B249" i="9" s="1"/>
  <c r="E249" i="9"/>
  <c r="M248" i="9"/>
  <c r="F248" i="9" s="1"/>
  <c r="L248" i="9"/>
  <c r="E248" i="9"/>
  <c r="B248" i="9" s="1"/>
  <c r="M247" i="9"/>
  <c r="L247" i="9"/>
  <c r="F247" i="9" s="1"/>
  <c r="E247" i="9"/>
  <c r="M246" i="9"/>
  <c r="L246" i="9"/>
  <c r="F246" i="9" s="1"/>
  <c r="B246" i="9" s="1"/>
  <c r="E246" i="9"/>
  <c r="M245" i="9"/>
  <c r="L245" i="9"/>
  <c r="F245" i="9" s="1"/>
  <c r="B245" i="9" s="1"/>
  <c r="E245" i="9"/>
  <c r="M244" i="9"/>
  <c r="F244" i="9" s="1"/>
  <c r="L244" i="9"/>
  <c r="E244" i="9"/>
  <c r="B244" i="9" s="1"/>
  <c r="M243" i="9"/>
  <c r="L243" i="9"/>
  <c r="F243" i="9" s="1"/>
  <c r="E243" i="9"/>
  <c r="M242" i="9"/>
  <c r="L242" i="9"/>
  <c r="F242" i="9" s="1"/>
  <c r="B242" i="9" s="1"/>
  <c r="E242" i="9"/>
  <c r="M241" i="9"/>
  <c r="L241" i="9"/>
  <c r="F241" i="9" s="1"/>
  <c r="B241" i="9" s="1"/>
  <c r="E241" i="9"/>
  <c r="M240" i="9"/>
  <c r="F240" i="9" s="1"/>
  <c r="L240" i="9"/>
  <c r="E240" i="9"/>
  <c r="B240" i="9" s="1"/>
  <c r="M239" i="9"/>
  <c r="L239" i="9"/>
  <c r="F239" i="9"/>
  <c r="E239" i="9"/>
  <c r="B239" i="9" s="1"/>
  <c r="M238" i="9"/>
  <c r="L238" i="9"/>
  <c r="F238" i="9" s="1"/>
  <c r="B238" i="9" s="1"/>
  <c r="E238" i="9"/>
  <c r="M237" i="9"/>
  <c r="L237" i="9"/>
  <c r="F237" i="9" s="1"/>
  <c r="B237" i="9" s="1"/>
  <c r="E237" i="9"/>
  <c r="M236" i="9"/>
  <c r="F236" i="9" s="1"/>
  <c r="L236" i="9"/>
  <c r="E236" i="9"/>
  <c r="B236" i="9" s="1"/>
  <c r="M235" i="9"/>
  <c r="L235" i="9"/>
  <c r="F235" i="9" s="1"/>
  <c r="E235" i="9"/>
  <c r="B235" i="9" s="1"/>
  <c r="M234" i="9"/>
  <c r="L234" i="9"/>
  <c r="F234" i="9" s="1"/>
  <c r="B234" i="9" s="1"/>
  <c r="E234" i="9"/>
  <c r="M233" i="9"/>
  <c r="L233" i="9"/>
  <c r="F233" i="9" s="1"/>
  <c r="B233" i="9" s="1"/>
  <c r="E233" i="9"/>
  <c r="M232" i="9"/>
  <c r="F232" i="9" s="1"/>
  <c r="L232" i="9"/>
  <c r="E232" i="9"/>
  <c r="B232" i="9" s="1"/>
  <c r="M231" i="9"/>
  <c r="L231" i="9"/>
  <c r="F231" i="9" s="1"/>
  <c r="E231" i="9"/>
  <c r="B231" i="9" s="1"/>
  <c r="M230" i="9"/>
  <c r="L230" i="9"/>
  <c r="F230" i="9" s="1"/>
  <c r="B230" i="9" s="1"/>
  <c r="E230" i="9"/>
  <c r="M229" i="9"/>
  <c r="L229" i="9"/>
  <c r="F229" i="9" s="1"/>
  <c r="B229" i="9" s="1"/>
  <c r="E229" i="9"/>
  <c r="M228" i="9"/>
  <c r="L228" i="9"/>
  <c r="F228" i="9"/>
  <c r="E228" i="9"/>
  <c r="B228" i="9" s="1"/>
  <c r="M227" i="9"/>
  <c r="L227" i="9"/>
  <c r="F227" i="9" s="1"/>
  <c r="E227" i="9"/>
  <c r="M226" i="9"/>
  <c r="L226" i="9"/>
  <c r="F226" i="9" s="1"/>
  <c r="B226" i="9" s="1"/>
  <c r="E226" i="9"/>
  <c r="M225" i="9"/>
  <c r="L225" i="9"/>
  <c r="F225" i="9" s="1"/>
  <c r="B225" i="9" s="1"/>
  <c r="E225" i="9"/>
  <c r="M224" i="9"/>
  <c r="L224" i="9"/>
  <c r="F224" i="9"/>
  <c r="E224" i="9"/>
  <c r="B224" i="9" s="1"/>
  <c r="M223" i="9"/>
  <c r="L223" i="9"/>
  <c r="E223" i="9"/>
  <c r="M222" i="9"/>
  <c r="L222" i="9"/>
  <c r="F222" i="9" s="1"/>
  <c r="B222" i="9" s="1"/>
  <c r="E222" i="9"/>
  <c r="M221" i="9"/>
  <c r="L221" i="9"/>
  <c r="E221" i="9"/>
  <c r="M220" i="9"/>
  <c r="F220" i="9" s="1"/>
  <c r="L220" i="9"/>
  <c r="E220" i="9"/>
  <c r="M219" i="9"/>
  <c r="L219" i="9"/>
  <c r="E219" i="9"/>
  <c r="M218" i="9"/>
  <c r="L218" i="9"/>
  <c r="E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G68" i="9"/>
  <c r="E68" i="9" s="1"/>
  <c r="B68" i="9" s="1"/>
  <c r="F68" i="9"/>
  <c r="H67" i="9"/>
  <c r="G67" i="9"/>
  <c r="F67" i="9"/>
  <c r="E67" i="9"/>
  <c r="B67" i="9" s="1"/>
  <c r="H66" i="9"/>
  <c r="E66" i="9" s="1"/>
  <c r="B66" i="9" s="1"/>
  <c r="G66" i="9"/>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F58" i="9"/>
  <c r="H57" i="9"/>
  <c r="G57" i="9"/>
  <c r="F57" i="9"/>
  <c r="E57" i="9"/>
  <c r="B57" i="9" s="1"/>
  <c r="H56" i="9"/>
  <c r="E56" i="9" s="1"/>
  <c r="B56" i="9" s="1"/>
  <c r="G56" i="9"/>
  <c r="F56" i="9"/>
  <c r="H55" i="9"/>
  <c r="G55" i="9"/>
  <c r="F55" i="9"/>
  <c r="E55" i="9"/>
  <c r="B55" i="9" s="1"/>
  <c r="H54" i="9"/>
  <c r="G54" i="9"/>
  <c r="F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G48" i="9"/>
  <c r="F48" i="9"/>
  <c r="H47" i="9"/>
  <c r="E47" i="9" s="1"/>
  <c r="B47" i="9" s="1"/>
  <c r="G47" i="9"/>
  <c r="F47" i="9"/>
  <c r="H46" i="9"/>
  <c r="G46" i="9"/>
  <c r="F46" i="9"/>
  <c r="H45" i="9"/>
  <c r="E45" i="9" s="1"/>
  <c r="B45" i="9" s="1"/>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F33" i="9"/>
  <c r="H32" i="9"/>
  <c r="G32" i="9"/>
  <c r="E32" i="9" s="1"/>
  <c r="B32" i="9" s="1"/>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D50" i="8"/>
  <c r="D44" i="8"/>
  <c r="D36" i="8"/>
  <c r="D26" i="8"/>
  <c r="D24" i="8" s="1"/>
  <c r="C1499" i="1" s="1"/>
  <c r="D18" i="8"/>
  <c r="D8" i="8"/>
  <c r="D6" i="8"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80" i="5" s="1"/>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C1124" i="1"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D421" i="4" s="1"/>
  <c r="F418" i="4"/>
  <c r="E418" i="4"/>
  <c r="D418" i="4"/>
  <c r="E417" i="4"/>
  <c r="E644" i="4" s="1"/>
  <c r="D417" i="4"/>
  <c r="E416" i="4"/>
  <c r="D416" i="4"/>
  <c r="F416" i="4" s="1"/>
  <c r="F411" i="4"/>
  <c r="F410" i="4"/>
  <c r="F409" i="4"/>
  <c r="F406" i="4"/>
  <c r="F405" i="4"/>
  <c r="F404" i="4"/>
  <c r="F403" i="4"/>
  <c r="E402" i="4"/>
  <c r="D402" i="4"/>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D264" i="4"/>
  <c r="D263" i="4" s="1"/>
  <c r="F263" i="4" s="1"/>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D133" i="4" s="1"/>
  <c r="E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C1576" i="1"/>
  <c r="G1576" i="1" s="1"/>
  <c r="G1575" i="1"/>
  <c r="C1575" i="1"/>
  <c r="H1575" i="1" s="1"/>
  <c r="C1574" i="1"/>
  <c r="H1573" i="1"/>
  <c r="G1573" i="1"/>
  <c r="C1573" i="1"/>
  <c r="H1572" i="1"/>
  <c r="C1572" i="1"/>
  <c r="G1572" i="1" s="1"/>
  <c r="G1571" i="1"/>
  <c r="C1571" i="1"/>
  <c r="H1571" i="1" s="1"/>
  <c r="C1570" i="1"/>
  <c r="C1569" i="1"/>
  <c r="H1569" i="1" s="1"/>
  <c r="H1568" i="1"/>
  <c r="C1568" i="1"/>
  <c r="G1568" i="1" s="1"/>
  <c r="G1567" i="1"/>
  <c r="C1567" i="1"/>
  <c r="H1567" i="1" s="1"/>
  <c r="C1566" i="1"/>
  <c r="C1565" i="1"/>
  <c r="H1565" i="1" s="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C1524" i="1"/>
  <c r="G1524" i="1" s="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G1507" i="1"/>
  <c r="C1507" i="1"/>
  <c r="H1507" i="1" s="1"/>
  <c r="C1506" i="1"/>
  <c r="H1505" i="1"/>
  <c r="G1505" i="1"/>
  <c r="C1505" i="1"/>
  <c r="H1504" i="1"/>
  <c r="G1504" i="1"/>
  <c r="C1504" i="1"/>
  <c r="C1503" i="1"/>
  <c r="H1503" i="1" s="1"/>
  <c r="C1502" i="1"/>
  <c r="C1501" i="1"/>
  <c r="H1501" i="1" s="1"/>
  <c r="H1500" i="1"/>
  <c r="G1500" i="1"/>
  <c r="C1500" i="1"/>
  <c r="C1498" i="1"/>
  <c r="H1497" i="1"/>
  <c r="G1497" i="1"/>
  <c r="C1497" i="1"/>
  <c r="H1496" i="1"/>
  <c r="G1496" i="1"/>
  <c r="C1496" i="1"/>
  <c r="G1495" i="1"/>
  <c r="C1495" i="1"/>
  <c r="H1495" i="1" s="1"/>
  <c r="C1494" i="1"/>
  <c r="H1493" i="1"/>
  <c r="G1493" i="1"/>
  <c r="C1493" i="1"/>
  <c r="C1492" i="1"/>
  <c r="H1492" i="1" s="1"/>
  <c r="C1491" i="1"/>
  <c r="H1491" i="1" s="1"/>
  <c r="C1490" i="1"/>
  <c r="C1489" i="1"/>
  <c r="G1489" i="1" s="1"/>
  <c r="H1488" i="1"/>
  <c r="G1488" i="1"/>
  <c r="C1488" i="1"/>
  <c r="G1487" i="1"/>
  <c r="C1487" i="1"/>
  <c r="H1487" i="1" s="1"/>
  <c r="C1486" i="1"/>
  <c r="C1485" i="1"/>
  <c r="H1485" i="1" s="1"/>
  <c r="C1484" i="1"/>
  <c r="H1484" i="1" s="1"/>
  <c r="C1483" i="1"/>
  <c r="H1483" i="1" s="1"/>
  <c r="C1482" i="1"/>
  <c r="C1480" i="1"/>
  <c r="G1480" i="1" s="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C1456" i="1"/>
  <c r="H1456" i="1" s="1"/>
  <c r="D1455" i="1"/>
  <c r="C1455" i="1"/>
  <c r="D1454" i="1"/>
  <c r="C1454" i="1"/>
  <c r="D1453" i="1"/>
  <c r="G1452" i="1"/>
  <c r="I1452" i="1" s="1"/>
  <c r="D1452" i="1"/>
  <c r="J1452" i="1" s="1"/>
  <c r="C1452" i="1"/>
  <c r="H1452" i="1" s="1"/>
  <c r="D1451" i="1"/>
  <c r="C1451" i="1"/>
  <c r="G1450" i="1"/>
  <c r="D1450" i="1"/>
  <c r="J1450" i="1" s="1"/>
  <c r="C1450" i="1"/>
  <c r="H1450" i="1" s="1"/>
  <c r="D1449" i="1"/>
  <c r="C1449" i="1"/>
  <c r="G1448" i="1"/>
  <c r="D1448" i="1"/>
  <c r="J1448" i="1" s="1"/>
  <c r="C1448" i="1"/>
  <c r="H1448" i="1" s="1"/>
  <c r="D1447" i="1"/>
  <c r="C1447" i="1"/>
  <c r="G1446" i="1"/>
  <c r="D1446" i="1"/>
  <c r="J1446" i="1" s="1"/>
  <c r="C1446" i="1"/>
  <c r="H1446" i="1" s="1"/>
  <c r="H1445" i="1"/>
  <c r="G1445" i="1"/>
  <c r="D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H1439" i="1"/>
  <c r="G1439" i="1"/>
  <c r="I1439" i="1" s="1"/>
  <c r="D1439" i="1"/>
  <c r="J1439" i="1" s="1"/>
  <c r="C1439" i="1"/>
  <c r="D1438" i="1"/>
  <c r="C1438" i="1"/>
  <c r="G1438" i="1" s="1"/>
  <c r="D1437" i="1"/>
  <c r="C1437" i="1"/>
  <c r="G1437" i="1" s="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C1411" i="1"/>
  <c r="G1410" i="1"/>
  <c r="D1410" i="1"/>
  <c r="H1410" i="1" s="1"/>
  <c r="C1410" i="1"/>
  <c r="D1409" i="1"/>
  <c r="C1409" i="1"/>
  <c r="D1408" i="1"/>
  <c r="H1408" i="1" s="1"/>
  <c r="C1408" i="1"/>
  <c r="G1407" i="1"/>
  <c r="D1407" i="1"/>
  <c r="H1407" i="1" s="1"/>
  <c r="C1407" i="1"/>
  <c r="G1406" i="1"/>
  <c r="D1406" i="1"/>
  <c r="H1406" i="1" s="1"/>
  <c r="C1406" i="1"/>
  <c r="G1405" i="1"/>
  <c r="D1405" i="1"/>
  <c r="H1405" i="1" s="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H1275" i="1"/>
  <c r="G1275" i="1"/>
  <c r="D1275" i="1"/>
  <c r="C1275" i="1"/>
  <c r="D1274" i="1"/>
  <c r="C1274" i="1"/>
  <c r="G1273" i="1"/>
  <c r="D1273" i="1"/>
  <c r="C1273" i="1"/>
  <c r="H1273" i="1" s="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D1244" i="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D1237" i="1"/>
  <c r="C1237" i="1"/>
  <c r="H1237" i="1" s="1"/>
  <c r="D1236" i="1"/>
  <c r="C1236" i="1"/>
  <c r="H1236" i="1" s="1"/>
  <c r="H1234" i="1"/>
  <c r="G1234" i="1"/>
  <c r="D1234" i="1"/>
  <c r="C1234" i="1"/>
  <c r="D1233" i="1"/>
  <c r="H1233" i="1" s="1"/>
  <c r="C1233" i="1"/>
  <c r="D1232" i="1"/>
  <c r="C1232" i="1"/>
  <c r="H1232" i="1" s="1"/>
  <c r="D1231" i="1"/>
  <c r="G1231" i="1" s="1"/>
  <c r="C1231" i="1"/>
  <c r="H1230" i="1"/>
  <c r="G1230" i="1"/>
  <c r="D1230" i="1"/>
  <c r="C1230" i="1"/>
  <c r="D1229" i="1"/>
  <c r="C1229" i="1"/>
  <c r="H1229" i="1" s="1"/>
  <c r="D1228" i="1"/>
  <c r="C1228" i="1"/>
  <c r="D1227" i="1"/>
  <c r="C1227" i="1"/>
  <c r="H1226" i="1"/>
  <c r="G1226" i="1"/>
  <c r="D1226" i="1"/>
  <c r="C1226" i="1"/>
  <c r="D1225" i="1"/>
  <c r="H1225" i="1" s="1"/>
  <c r="C1225" i="1"/>
  <c r="D1224" i="1"/>
  <c r="C1224" i="1"/>
  <c r="D1223" i="1"/>
  <c r="D1221" i="1"/>
  <c r="H1221" i="1" s="1"/>
  <c r="C1221" i="1"/>
  <c r="D1220" i="1"/>
  <c r="H1220" i="1" s="1"/>
  <c r="C1220" i="1"/>
  <c r="D1219" i="1"/>
  <c r="H1219" i="1" s="1"/>
  <c r="C1219" i="1"/>
  <c r="D1218" i="1"/>
  <c r="H1218" i="1" s="1"/>
  <c r="C1218" i="1"/>
  <c r="D1217" i="1"/>
  <c r="C1217" i="1"/>
  <c r="H1217" i="1" s="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D1165" i="1"/>
  <c r="G1165" i="1" s="1"/>
  <c r="C1165" i="1"/>
  <c r="H1165" i="1" s="1"/>
  <c r="H1164" i="1"/>
  <c r="G1164" i="1"/>
  <c r="D1164" i="1"/>
  <c r="C1164" i="1"/>
  <c r="D1163" i="1"/>
  <c r="C1163" i="1"/>
  <c r="G1163" i="1" s="1"/>
  <c r="H1162" i="1"/>
  <c r="G1162" i="1"/>
  <c r="D1162" i="1"/>
  <c r="C1162" i="1"/>
  <c r="H1161" i="1"/>
  <c r="G1161" i="1"/>
  <c r="D1161" i="1"/>
  <c r="C1161" i="1"/>
  <c r="D1160" i="1"/>
  <c r="C1160" i="1"/>
  <c r="H1159" i="1"/>
  <c r="G1159" i="1"/>
  <c r="D1159" i="1"/>
  <c r="C1159" i="1"/>
  <c r="H1158" i="1"/>
  <c r="G1158" i="1"/>
  <c r="D1158" i="1"/>
  <c r="C1158" i="1"/>
  <c r="H1157" i="1"/>
  <c r="D1157" i="1"/>
  <c r="G1157" i="1" s="1"/>
  <c r="C1157" i="1"/>
  <c r="D1156" i="1"/>
  <c r="C1156" i="1"/>
  <c r="G1156" i="1" s="1"/>
  <c r="D1155" i="1"/>
  <c r="C1155" i="1"/>
  <c r="G1155" i="1" s="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G1064" i="1" s="1"/>
  <c r="H1063" i="1"/>
  <c r="G1063" i="1"/>
  <c r="D1063" i="1"/>
  <c r="C1063" i="1"/>
  <c r="D1062" i="1"/>
  <c r="C1062" i="1"/>
  <c r="D1061" i="1"/>
  <c r="C1061" i="1"/>
  <c r="H1060" i="1"/>
  <c r="G1060" i="1"/>
  <c r="D1060" i="1"/>
  <c r="C1060" i="1"/>
  <c r="H1059" i="1"/>
  <c r="G1059" i="1"/>
  <c r="D1059" i="1"/>
  <c r="C1059" i="1"/>
  <c r="H1058" i="1"/>
  <c r="G1058" i="1"/>
  <c r="D1058" i="1"/>
  <c r="C1058" i="1"/>
  <c r="H1057" i="1"/>
  <c r="G1057" i="1"/>
  <c r="D1057" i="1"/>
  <c r="C1057" i="1"/>
  <c r="D1056" i="1"/>
  <c r="C1056" i="1"/>
  <c r="G1056" i="1" s="1"/>
  <c r="H1055" i="1"/>
  <c r="G1055" i="1"/>
  <c r="D1055" i="1"/>
  <c r="C1055" i="1"/>
  <c r="H1054" i="1"/>
  <c r="G1054" i="1"/>
  <c r="D1054" i="1"/>
  <c r="C1054" i="1"/>
  <c r="H1053" i="1"/>
  <c r="G1053" i="1"/>
  <c r="D1053" i="1"/>
  <c r="C1053" i="1"/>
  <c r="D1052" i="1"/>
  <c r="C1052" i="1"/>
  <c r="H1051" i="1"/>
  <c r="G1051" i="1"/>
  <c r="D1051" i="1"/>
  <c r="C1051" i="1"/>
  <c r="D1050" i="1"/>
  <c r="C1050" i="1"/>
  <c r="G1050" i="1" s="1"/>
  <c r="D1049" i="1"/>
  <c r="C1049" i="1"/>
  <c r="D1048" i="1"/>
  <c r="C1048" i="1"/>
  <c r="H1048" i="1" s="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2" i="1"/>
  <c r="D1032" i="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D1017" i="1"/>
  <c r="C1017" i="1"/>
  <c r="H1016" i="1"/>
  <c r="G1016" i="1"/>
  <c r="D1016" i="1"/>
  <c r="C1016" i="1"/>
  <c r="H1015" i="1"/>
  <c r="G1015" i="1"/>
  <c r="D1015" i="1"/>
  <c r="C1015" i="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C1003" i="1"/>
  <c r="H1003" i="1" s="1"/>
  <c r="D1002" i="1"/>
  <c r="C1002" i="1"/>
  <c r="H1002" i="1" s="1"/>
  <c r="H1001" i="1"/>
  <c r="G1001" i="1"/>
  <c r="D1001" i="1"/>
  <c r="C1001" i="1"/>
  <c r="D1000" i="1"/>
  <c r="C1000" i="1"/>
  <c r="H1000" i="1" s="1"/>
  <c r="D999" i="1"/>
  <c r="C999" i="1"/>
  <c r="H999" i="1" s="1"/>
  <c r="D998" i="1"/>
  <c r="C998" i="1"/>
  <c r="H998" i="1" s="1"/>
  <c r="D997" i="1"/>
  <c r="C997" i="1"/>
  <c r="H996" i="1"/>
  <c r="D996" i="1"/>
  <c r="C996" i="1"/>
  <c r="G996" i="1" s="1"/>
  <c r="H995" i="1"/>
  <c r="G995" i="1"/>
  <c r="D995" i="1"/>
  <c r="C995" i="1"/>
  <c r="H994" i="1"/>
  <c r="G994" i="1"/>
  <c r="D994" i="1"/>
  <c r="C994" i="1"/>
  <c r="D993" i="1"/>
  <c r="C993" i="1"/>
  <c r="H993" i="1" s="1"/>
  <c r="H992" i="1"/>
  <c r="G992" i="1"/>
  <c r="D992" i="1"/>
  <c r="C992" i="1"/>
  <c r="D991" i="1"/>
  <c r="H989" i="1"/>
  <c r="G989" i="1"/>
  <c r="D989" i="1"/>
  <c r="C989" i="1"/>
  <c r="H988" i="1"/>
  <c r="G988" i="1"/>
  <c r="D988" i="1"/>
  <c r="C988" i="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D714" i="1"/>
  <c r="G714" i="1" s="1"/>
  <c r="C714" i="1"/>
  <c r="H713" i="1"/>
  <c r="G713" i="1"/>
  <c r="D713" i="1"/>
  <c r="C713" i="1"/>
  <c r="H712" i="1"/>
  <c r="G712" i="1"/>
  <c r="D712" i="1"/>
  <c r="C712" i="1"/>
  <c r="H711" i="1"/>
  <c r="D711" i="1"/>
  <c r="G711" i="1" s="1"/>
  <c r="C711" i="1"/>
  <c r="H710" i="1"/>
  <c r="G710" i="1"/>
  <c r="D710" i="1"/>
  <c r="C710" i="1"/>
  <c r="H709" i="1"/>
  <c r="D709" i="1"/>
  <c r="G709" i="1" s="1"/>
  <c r="C709" i="1"/>
  <c r="H708" i="1"/>
  <c r="G708" i="1"/>
  <c r="D708" i="1"/>
  <c r="C708" i="1"/>
  <c r="H707" i="1"/>
  <c r="G707" i="1"/>
  <c r="D707" i="1"/>
  <c r="C707" i="1"/>
  <c r="H706" i="1"/>
  <c r="G706" i="1"/>
  <c r="D706" i="1"/>
  <c r="C706" i="1"/>
  <c r="H705" i="1"/>
  <c r="D705" i="1"/>
  <c r="G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D645" i="1"/>
  <c r="G645" i="1" s="1"/>
  <c r="C645" i="1"/>
  <c r="D644" i="1"/>
  <c r="G644" i="1" s="1"/>
  <c r="C644" i="1"/>
  <c r="D643" i="1"/>
  <c r="H643" i="1" s="1"/>
  <c r="C643" i="1"/>
  <c r="H642" i="1"/>
  <c r="D642" i="1"/>
  <c r="G642" i="1" s="1"/>
  <c r="C642" i="1"/>
  <c r="H641" i="1"/>
  <c r="D641" i="1"/>
  <c r="G641" i="1" s="1"/>
  <c r="C641" i="1"/>
  <c r="D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G413" i="1" s="1"/>
  <c r="C413" i="1"/>
  <c r="D412" i="1"/>
  <c r="C412" i="1"/>
  <c r="D411" i="1"/>
  <c r="D406" i="1"/>
  <c r="H406" i="1" s="1"/>
  <c r="C406" i="1"/>
  <c r="D405" i="1"/>
  <c r="G405" i="1" s="1"/>
  <c r="C405" i="1"/>
  <c r="H404" i="1"/>
  <c r="G404" i="1"/>
  <c r="D404" i="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D309" i="1"/>
  <c r="G309" i="1" s="1"/>
  <c r="C309" i="1"/>
  <c r="H308" i="1"/>
  <c r="G308" i="1"/>
  <c r="D308" i="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1" i="1"/>
  <c r="D191" i="1"/>
  <c r="G191" i="1" s="1"/>
  <c r="C191" i="1"/>
  <c r="H190" i="1"/>
  <c r="D190" i="1"/>
  <c r="G190" i="1" s="1"/>
  <c r="C190" i="1"/>
  <c r="H189" i="1"/>
  <c r="D189" i="1"/>
  <c r="G189" i="1" s="1"/>
  <c r="C189" i="1"/>
  <c r="H188" i="1"/>
  <c r="D188" i="1"/>
  <c r="G188" i="1" s="1"/>
  <c r="C188" i="1"/>
  <c r="H187" i="1"/>
  <c r="G187" i="1"/>
  <c r="D187" i="1"/>
  <c r="C187" i="1"/>
  <c r="H186" i="1"/>
  <c r="D186" i="1"/>
  <c r="G186" i="1" s="1"/>
  <c r="C186" i="1"/>
  <c r="H185" i="1"/>
  <c r="G185" i="1"/>
  <c r="D185" i="1"/>
  <c r="C185" i="1"/>
  <c r="D184" i="1"/>
  <c r="G184" i="1" s="1"/>
  <c r="C184" i="1"/>
  <c r="H183" i="1"/>
  <c r="D183" i="1"/>
  <c r="G183" i="1" s="1"/>
  <c r="C183" i="1"/>
  <c r="H182" i="1"/>
  <c r="D182" i="1"/>
  <c r="G182" i="1" s="1"/>
  <c r="C182" i="1"/>
  <c r="D181" i="1"/>
  <c r="H181" i="1" s="1"/>
  <c r="C181" i="1"/>
  <c r="H180" i="1"/>
  <c r="G180" i="1"/>
  <c r="D180" i="1"/>
  <c r="C180" i="1"/>
  <c r="H179" i="1"/>
  <c r="D179" i="1"/>
  <c r="G179" i="1" s="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G170" i="1"/>
  <c r="D170" i="1"/>
  <c r="C170" i="1"/>
  <c r="H169" i="1"/>
  <c r="G169" i="1"/>
  <c r="D169" i="1"/>
  <c r="C169" i="1"/>
  <c r="H168" i="1"/>
  <c r="G168" i="1"/>
  <c r="D168" i="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G130" i="1" s="1"/>
  <c r="C130" i="1"/>
  <c r="D129" i="1"/>
  <c r="G129" i="1" s="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20" i="1" l="1"/>
  <c r="G1411" i="1"/>
  <c r="G1408" i="1"/>
  <c r="F246" i="5"/>
  <c r="G1229" i="1"/>
  <c r="H1227" i="1"/>
  <c r="G1233" i="1"/>
  <c r="G1221" i="1"/>
  <c r="G1219" i="1"/>
  <c r="G1220" i="1"/>
  <c r="G1218" i="1"/>
  <c r="H1216" i="1"/>
  <c r="H1231" i="1"/>
  <c r="G1224" i="1"/>
  <c r="C1453" i="1"/>
  <c r="H30" i="3"/>
  <c r="J1456" i="1"/>
  <c r="D5" i="7"/>
  <c r="E27" i="9"/>
  <c r="B27" i="9" s="1"/>
  <c r="E286" i="9"/>
  <c r="B286" i="9" s="1"/>
  <c r="E299" i="9"/>
  <c r="B299" i="9" s="1"/>
  <c r="G632" i="1"/>
  <c r="G631" i="1"/>
  <c r="H413" i="1"/>
  <c r="G406" i="1"/>
  <c r="G292" i="1"/>
  <c r="G289" i="1"/>
  <c r="C411" i="1"/>
  <c r="H411" i="1" s="1"/>
  <c r="H289" i="1"/>
  <c r="G412" i="1"/>
  <c r="D644" i="4"/>
  <c r="C638" i="1" s="1"/>
  <c r="H638" i="1" s="1"/>
  <c r="E297" i="9"/>
  <c r="B297" i="9" s="1"/>
  <c r="H1480" i="1"/>
  <c r="D43" i="8"/>
  <c r="G1565" i="1"/>
  <c r="G1569" i="1"/>
  <c r="H1524" i="1"/>
  <c r="G1509" i="1"/>
  <c r="G1503" i="1"/>
  <c r="H1499" i="1"/>
  <c r="G1499" i="1"/>
  <c r="G1501" i="1"/>
  <c r="G1492" i="1"/>
  <c r="G1491" i="1"/>
  <c r="H1489" i="1"/>
  <c r="G1485" i="1"/>
  <c r="D42" i="8"/>
  <c r="G313" i="9" s="1"/>
  <c r="E313" i="9" s="1"/>
  <c r="B313" i="9" s="1"/>
  <c r="C1481" i="1"/>
  <c r="G1483" i="1"/>
  <c r="G1484" i="1"/>
  <c r="H1437" i="1"/>
  <c r="H1438" i="1"/>
  <c r="G1264" i="1"/>
  <c r="G1263" i="1"/>
  <c r="G1241" i="1"/>
  <c r="G1240" i="1"/>
  <c r="G1227" i="1"/>
  <c r="H1228" i="1"/>
  <c r="G649" i="1"/>
  <c r="H644" i="1"/>
  <c r="G643" i="1"/>
  <c r="H645" i="1"/>
  <c r="E141" i="6"/>
  <c r="G1409" i="1"/>
  <c r="F114" i="6"/>
  <c r="H1409" i="1"/>
  <c r="F115" i="6"/>
  <c r="H1411" i="1"/>
  <c r="E33" i="9"/>
  <c r="B33" i="9" s="1"/>
  <c r="F215" i="9"/>
  <c r="B215" i="9" s="1"/>
  <c r="E302" i="9"/>
  <c r="B302" i="9" s="1"/>
  <c r="G668" i="1"/>
  <c r="H405" i="1"/>
  <c r="H412" i="1"/>
  <c r="G411" i="1"/>
  <c r="F402" i="4"/>
  <c r="E363" i="4"/>
  <c r="D358" i="1" s="1"/>
  <c r="F369" i="4"/>
  <c r="E311" i="4"/>
  <c r="D306" i="1" s="1"/>
  <c r="F312" i="4"/>
  <c r="G291" i="1"/>
  <c r="E273" i="9"/>
  <c r="B273" i="9" s="1"/>
  <c r="H259" i="1"/>
  <c r="G259" i="1"/>
  <c r="E69" i="9"/>
  <c r="B69" i="9" s="1"/>
  <c r="E252" i="4"/>
  <c r="D248" i="1" s="1"/>
  <c r="H206" i="1"/>
  <c r="H192" i="1"/>
  <c r="F210" i="4"/>
  <c r="H184" i="1"/>
  <c r="F223" i="9"/>
  <c r="B223" i="9" s="1"/>
  <c r="F221" i="9"/>
  <c r="B221" i="9" s="1"/>
  <c r="G181" i="1"/>
  <c r="B220" i="9"/>
  <c r="F219" i="9"/>
  <c r="B219" i="9" s="1"/>
  <c r="H173" i="1"/>
  <c r="F177" i="4"/>
  <c r="H165" i="1"/>
  <c r="E163" i="4"/>
  <c r="D159" i="1" s="1"/>
  <c r="G159" i="1" s="1"/>
  <c r="H160" i="1"/>
  <c r="E41" i="9"/>
  <c r="B41" i="9" s="1"/>
  <c r="E40" i="9"/>
  <c r="B40" i="9" s="1"/>
  <c r="F218" i="9"/>
  <c r="B218" i="9" s="1"/>
  <c r="H149" i="1"/>
  <c r="H130" i="1"/>
  <c r="H129" i="1"/>
  <c r="F133" i="4"/>
  <c r="F128" i="4"/>
  <c r="F217" i="9"/>
  <c r="B217" i="9" s="1"/>
  <c r="F112" i="4"/>
  <c r="F83" i="4"/>
  <c r="E82" i="4"/>
  <c r="D78" i="1" s="1"/>
  <c r="F68" i="4"/>
  <c r="G1278" i="1"/>
  <c r="H1278" i="1"/>
  <c r="G1274" i="1"/>
  <c r="H1274" i="1"/>
  <c r="G1245" i="1"/>
  <c r="H1245" i="1"/>
  <c r="G1244" i="1"/>
  <c r="H1244" i="1"/>
  <c r="F258" i="5"/>
  <c r="C1235" i="1"/>
  <c r="G1236" i="1"/>
  <c r="G1237" i="1"/>
  <c r="F259" i="5"/>
  <c r="G1232" i="1"/>
  <c r="E245" i="5"/>
  <c r="D1222" i="1" s="1"/>
  <c r="F250" i="5"/>
  <c r="G1228" i="1"/>
  <c r="G1225" i="1"/>
  <c r="E282" i="9"/>
  <c r="B282" i="9" s="1"/>
  <c r="C1223" i="1"/>
  <c r="G1223" i="1" s="1"/>
  <c r="H1223" i="1"/>
  <c r="H1224" i="1"/>
  <c r="E281" i="9"/>
  <c r="B281" i="9" s="1"/>
  <c r="G1216" i="1"/>
  <c r="G1217" i="1"/>
  <c r="F239" i="5"/>
  <c r="E308" i="9"/>
  <c r="B308" i="9" s="1"/>
  <c r="E292" i="9"/>
  <c r="B292" i="9" s="1"/>
  <c r="H1163" i="1"/>
  <c r="G1160" i="1"/>
  <c r="H1160" i="1"/>
  <c r="H1156" i="1"/>
  <c r="H1155" i="1"/>
  <c r="F170" i="5"/>
  <c r="G1148" i="1"/>
  <c r="G1151" i="1"/>
  <c r="E287" i="9"/>
  <c r="B287" i="9" s="1"/>
  <c r="H1124" i="1"/>
  <c r="G1124" i="1"/>
  <c r="F146" i="5"/>
  <c r="E290" i="9"/>
  <c r="B290" i="9" s="1"/>
  <c r="E285" i="9"/>
  <c r="B285" i="9" s="1"/>
  <c r="H1064" i="1"/>
  <c r="G1062" i="1"/>
  <c r="H1062" i="1"/>
  <c r="H1056" i="1"/>
  <c r="G1061" i="1"/>
  <c r="F78" i="5"/>
  <c r="H1061" i="1"/>
  <c r="G1052" i="1"/>
  <c r="H1052" i="1"/>
  <c r="H1050" i="1"/>
  <c r="G1048" i="1"/>
  <c r="G1047" i="1"/>
  <c r="G1049" i="1"/>
  <c r="H1049" i="1"/>
  <c r="G1033" i="1"/>
  <c r="H1033" i="1"/>
  <c r="G1032" i="1"/>
  <c r="G1030" i="1"/>
  <c r="G1018" i="1"/>
  <c r="H1018" i="1"/>
  <c r="G1017" i="1"/>
  <c r="H1017" i="1"/>
  <c r="F35" i="5"/>
  <c r="G1013" i="1"/>
  <c r="G1014" i="1"/>
  <c r="G1006" i="1"/>
  <c r="H997" i="1"/>
  <c r="G1004" i="1"/>
  <c r="G1003" i="1"/>
  <c r="G1002" i="1"/>
  <c r="G1000" i="1"/>
  <c r="G999" i="1"/>
  <c r="F19" i="5"/>
  <c r="E12" i="5"/>
  <c r="D990" i="1" s="1"/>
  <c r="D12" i="5"/>
  <c r="C990" i="1" s="1"/>
  <c r="G997" i="1"/>
  <c r="G998" i="1"/>
  <c r="E7" i="5"/>
  <c r="C991" i="1"/>
  <c r="H991" i="1" s="1"/>
  <c r="F13" i="5"/>
  <c r="G993" i="1"/>
  <c r="G986" i="1"/>
  <c r="G987" i="1"/>
  <c r="I1456" i="1"/>
  <c r="I1460" i="1"/>
  <c r="I1463" i="1"/>
  <c r="I1467" i="1"/>
  <c r="I1471" i="1"/>
  <c r="H1477" i="1"/>
  <c r="G1477" i="1"/>
  <c r="I1477" i="1" s="1"/>
  <c r="J1477" i="1"/>
  <c r="H1486" i="1"/>
  <c r="G1486" i="1"/>
  <c r="H1502" i="1"/>
  <c r="G1502" i="1"/>
  <c r="H1534" i="1"/>
  <c r="G1534" i="1"/>
  <c r="H1550" i="1"/>
  <c r="G1550" i="1"/>
  <c r="E298" i="4"/>
  <c r="F421" i="4"/>
  <c r="H1440" i="1"/>
  <c r="G1440" i="1"/>
  <c r="H1442" i="1"/>
  <c r="G1442" i="1"/>
  <c r="H1444" i="1"/>
  <c r="G1444" i="1"/>
  <c r="G1447" i="1"/>
  <c r="J1447" i="1"/>
  <c r="G1449" i="1"/>
  <c r="J1449" i="1"/>
  <c r="H1451" i="1"/>
  <c r="G1451" i="1"/>
  <c r="J1451" i="1"/>
  <c r="H1454" i="1"/>
  <c r="G1454" i="1"/>
  <c r="H1457" i="1"/>
  <c r="G1457" i="1"/>
  <c r="I1457" i="1" s="1"/>
  <c r="J1457" i="1"/>
  <c r="H1461" i="1"/>
  <c r="G1461" i="1"/>
  <c r="H1464" i="1"/>
  <c r="G1464" i="1"/>
  <c r="J1464" i="1"/>
  <c r="H1468" i="1"/>
  <c r="G1468" i="1"/>
  <c r="I1468" i="1" s="1"/>
  <c r="J1468" i="1"/>
  <c r="H1472" i="1"/>
  <c r="G1472" i="1"/>
  <c r="J1472" i="1"/>
  <c r="H1490" i="1"/>
  <c r="G1490" i="1"/>
  <c r="H1506" i="1"/>
  <c r="G1506" i="1"/>
  <c r="H1522" i="1"/>
  <c r="G1522" i="1"/>
  <c r="H1538" i="1"/>
  <c r="G1538" i="1"/>
  <c r="H1554" i="1"/>
  <c r="G1554" i="1"/>
  <c r="H1558" i="1"/>
  <c r="G1558" i="1"/>
  <c r="H1562" i="1"/>
  <c r="G1562" i="1"/>
  <c r="H1566" i="1"/>
  <c r="G1566" i="1"/>
  <c r="H1570" i="1"/>
  <c r="G1570" i="1"/>
  <c r="H1574" i="1"/>
  <c r="G1574" i="1"/>
  <c r="H1578" i="1"/>
  <c r="G1578" i="1"/>
  <c r="H1479" i="1"/>
  <c r="G1479" i="1"/>
  <c r="J1479" i="1"/>
  <c r="H1494" i="1"/>
  <c r="G1494" i="1"/>
  <c r="H1510" i="1"/>
  <c r="G1510" i="1"/>
  <c r="H1526" i="1"/>
  <c r="G1526" i="1"/>
  <c r="H1542" i="1"/>
  <c r="G1542" i="1"/>
  <c r="F7" i="4"/>
  <c r="F196" i="4"/>
  <c r="I1446" i="1"/>
  <c r="H1447" i="1"/>
  <c r="I1448" i="1"/>
  <c r="H1449" i="1"/>
  <c r="I1450" i="1"/>
  <c r="H1453" i="1"/>
  <c r="G1453" i="1"/>
  <c r="H1455" i="1"/>
  <c r="G1455" i="1"/>
  <c r="J1455" i="1"/>
  <c r="H1459" i="1"/>
  <c r="G1459" i="1"/>
  <c r="I1459" i="1" s="1"/>
  <c r="J1459" i="1"/>
  <c r="H1462" i="1"/>
  <c r="G1462" i="1"/>
  <c r="I1462" i="1" s="1"/>
  <c r="J1462" i="1"/>
  <c r="H1466" i="1"/>
  <c r="G1466" i="1"/>
  <c r="J1466" i="1"/>
  <c r="H1474" i="1"/>
  <c r="G1474" i="1"/>
  <c r="J1474" i="1"/>
  <c r="I1476" i="1"/>
  <c r="H1482" i="1"/>
  <c r="G1482" i="1"/>
  <c r="H1498" i="1"/>
  <c r="G1498" i="1"/>
  <c r="H1514" i="1"/>
  <c r="G1514" i="1"/>
  <c r="H1530" i="1"/>
  <c r="G1530" i="1"/>
  <c r="H1546" i="1"/>
  <c r="G1546" i="1"/>
  <c r="F8" i="4"/>
  <c r="D50" i="4"/>
  <c r="D82" i="4"/>
  <c r="D106" i="4"/>
  <c r="F140" i="4"/>
  <c r="F164" i="4"/>
  <c r="D224" i="4"/>
  <c r="D252" i="4"/>
  <c r="F299" i="4"/>
  <c r="D311" i="4"/>
  <c r="F345" i="4"/>
  <c r="F351" i="4"/>
  <c r="D363" i="4"/>
  <c r="F397" i="4"/>
  <c r="E643" i="4"/>
  <c r="D637" i="1" s="1"/>
  <c r="F417" i="4"/>
  <c r="F422" i="4"/>
  <c r="F466" i="4"/>
  <c r="D472" i="4"/>
  <c r="D420" i="4" s="1"/>
  <c r="D484" i="4"/>
  <c r="F516" i="4"/>
  <c r="F581" i="4"/>
  <c r="E593" i="4"/>
  <c r="D587" i="1" s="1"/>
  <c r="G310" i="9"/>
  <c r="E310" i="9" s="1"/>
  <c r="B310" i="9" s="1"/>
  <c r="F206" i="5"/>
  <c r="K1450" i="9"/>
  <c r="D529" i="4"/>
  <c r="F69" i="5"/>
  <c r="E5" i="7"/>
  <c r="E124" i="4"/>
  <c r="D120" i="1" s="1"/>
  <c r="D151" i="4"/>
  <c r="E152" i="4"/>
  <c r="H21" i="9" s="1"/>
  <c r="D643" i="4"/>
  <c r="F8" i="5"/>
  <c r="F70" i="5"/>
  <c r="E289" i="9"/>
  <c r="B289" i="9" s="1"/>
  <c r="D177" i="5"/>
  <c r="F207" i="5"/>
  <c r="F36" i="6"/>
  <c r="F130" i="6"/>
  <c r="B58" i="9"/>
  <c r="E309" i="9"/>
  <c r="B309" i="9" s="1"/>
  <c r="E44" i="9"/>
  <c r="B44" i="9" s="1"/>
  <c r="E46" i="9"/>
  <c r="B46" i="9" s="1"/>
  <c r="E48" i="9"/>
  <c r="B48" i="9" s="1"/>
  <c r="E54" i="9"/>
  <c r="B54" i="9" s="1"/>
  <c r="E87" i="5"/>
  <c r="D1065" i="1" s="1"/>
  <c r="D118" i="5"/>
  <c r="E176" i="5"/>
  <c r="H19" i="9" s="1"/>
  <c r="E19" i="9" s="1"/>
  <c r="B19" i="9" s="1"/>
  <c r="E238" i="5"/>
  <c r="D245" i="5"/>
  <c r="E258" i="5"/>
  <c r="D1235" i="1" s="1"/>
  <c r="G312" i="9"/>
  <c r="E312" i="9" s="1"/>
  <c r="F190" i="5"/>
  <c r="F5" i="6"/>
  <c r="D141" i="6"/>
  <c r="G317" i="9" s="1"/>
  <c r="E317"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86" i="9"/>
  <c r="E186" i="9" s="1"/>
  <c r="B186" i="9" s="1"/>
  <c r="G165" i="9"/>
  <c r="G164" i="9"/>
  <c r="E164" i="9" s="1"/>
  <c r="B164" i="9" s="1"/>
  <c r="G163" i="9"/>
  <c r="E163" i="9" s="1"/>
  <c r="B163" i="9" s="1"/>
  <c r="G162" i="9"/>
  <c r="E162" i="9" s="1"/>
  <c r="B162" i="9" s="1"/>
  <c r="G161" i="9"/>
  <c r="E161" i="9" s="1"/>
  <c r="B161" i="9" s="1"/>
  <c r="G191" i="9"/>
  <c r="E191" i="9" s="1"/>
  <c r="B191" i="9" s="1"/>
  <c r="G187" i="9"/>
  <c r="E187" i="9" s="1"/>
  <c r="B187"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89" i="9"/>
  <c r="E189" i="9" s="1"/>
  <c r="B189" i="9" s="1"/>
  <c r="G185" i="9"/>
  <c r="E185" i="9" s="1"/>
  <c r="B185" i="9" s="1"/>
  <c r="G166" i="9"/>
  <c r="E166" i="9" s="1"/>
  <c r="B166" i="9" s="1"/>
  <c r="H165" i="9"/>
  <c r="I10" i="9"/>
  <c r="B227" i="9"/>
  <c r="B243" i="9"/>
  <c r="B247" i="9"/>
  <c r="B251" i="9"/>
  <c r="B255" i="9"/>
  <c r="H29" i="3" l="1"/>
  <c r="C1436" i="1"/>
  <c r="G315" i="9"/>
  <c r="E315" i="9" s="1"/>
  <c r="B315" i="9" s="1"/>
  <c r="F644" i="4"/>
  <c r="G638" i="1"/>
  <c r="G991" i="1"/>
  <c r="I35" i="3"/>
  <c r="C1518" i="1"/>
  <c r="H1481" i="1"/>
  <c r="G1481" i="1"/>
  <c r="I34" i="3"/>
  <c r="C1517" i="1"/>
  <c r="F213" i="9"/>
  <c r="B213" i="9" s="1"/>
  <c r="I28" i="3"/>
  <c r="D1435" i="1"/>
  <c r="E350" i="4"/>
  <c r="F163" i="4"/>
  <c r="H159" i="1"/>
  <c r="D7" i="5"/>
  <c r="H20" i="3" s="1"/>
  <c r="H990" i="1"/>
  <c r="G990" i="1"/>
  <c r="F12" i="5"/>
  <c r="I20" i="3"/>
  <c r="D985" i="1"/>
  <c r="E316" i="9"/>
  <c r="B317" i="9"/>
  <c r="F420" i="4"/>
  <c r="C414" i="1"/>
  <c r="F245" i="5"/>
  <c r="C1222" i="1"/>
  <c r="F118" i="5"/>
  <c r="C1096" i="1"/>
  <c r="G307" i="9"/>
  <c r="E307" i="9" s="1"/>
  <c r="B307" i="9" s="1"/>
  <c r="F177" i="5"/>
  <c r="D176" i="5"/>
  <c r="C1154" i="1"/>
  <c r="H17" i="3"/>
  <c r="D289" i="4"/>
  <c r="C147" i="1"/>
  <c r="E68" i="5"/>
  <c r="I29" i="3"/>
  <c r="D1436" i="1"/>
  <c r="F7" i="5"/>
  <c r="C985" i="1"/>
  <c r="F311" i="4"/>
  <c r="C306" i="1"/>
  <c r="F50" i="4"/>
  <c r="C46" i="1"/>
  <c r="E6" i="4"/>
  <c r="I1466" i="1"/>
  <c r="I1479" i="1"/>
  <c r="F124" i="4"/>
  <c r="I1464" i="1"/>
  <c r="I1444" i="1"/>
  <c r="I1440" i="1"/>
  <c r="E407" i="4"/>
  <c r="D402" i="1" s="1"/>
  <c r="D293" i="1"/>
  <c r="E237" i="5"/>
  <c r="E175" i="5" s="1"/>
  <c r="D1152" i="1" s="1"/>
  <c r="D1215" i="1"/>
  <c r="G1065" i="1"/>
  <c r="H1065" i="1"/>
  <c r="H120" i="1"/>
  <c r="G120" i="1"/>
  <c r="F238" i="5"/>
  <c r="F529" i="4"/>
  <c r="D528" i="4"/>
  <c r="C523" i="1"/>
  <c r="F363" i="4"/>
  <c r="C358" i="1"/>
  <c r="I1474" i="1"/>
  <c r="I1455" i="1"/>
  <c r="D6" i="4"/>
  <c r="I1449" i="1"/>
  <c r="F152" i="4"/>
  <c r="E165" i="9"/>
  <c r="B165" i="9" s="1"/>
  <c r="F141" i="6"/>
  <c r="H28" i="3"/>
  <c r="C1435" i="1"/>
  <c r="E311" i="9"/>
  <c r="B312" i="9"/>
  <c r="D237" i="5"/>
  <c r="F643" i="4"/>
  <c r="C637" i="1"/>
  <c r="D68" i="5"/>
  <c r="D6" i="5" s="1"/>
  <c r="F484" i="4"/>
  <c r="C478" i="1"/>
  <c r="F252" i="4"/>
  <c r="C248" i="1"/>
  <c r="F106" i="4"/>
  <c r="C102" i="1"/>
  <c r="E528" i="4"/>
  <c r="I1472" i="1"/>
  <c r="I1451" i="1"/>
  <c r="I1442" i="1"/>
  <c r="H1235" i="1"/>
  <c r="G1235" i="1"/>
  <c r="I22" i="3"/>
  <c r="D1153" i="1"/>
  <c r="E151" i="4"/>
  <c r="D148" i="1"/>
  <c r="G21" i="9"/>
  <c r="E21" i="9" s="1"/>
  <c r="H587" i="1"/>
  <c r="G587" i="1"/>
  <c r="F472" i="4"/>
  <c r="C466" i="1"/>
  <c r="F224" i="4"/>
  <c r="C220" i="1"/>
  <c r="F82" i="4"/>
  <c r="C78" i="1"/>
  <c r="D298" i="4"/>
  <c r="D350" i="4"/>
  <c r="I1447" i="1"/>
  <c r="E314" i="9" l="1"/>
  <c r="I10" i="3" s="1"/>
  <c r="G1518" i="1"/>
  <c r="H1518" i="1"/>
  <c r="H1517" i="1"/>
  <c r="G1517" i="1"/>
  <c r="H11" i="3"/>
  <c r="N3" i="9" s="1"/>
  <c r="D345" i="1"/>
  <c r="E408" i="4"/>
  <c r="D403" i="1" s="1"/>
  <c r="C984" i="1"/>
  <c r="D412" i="4"/>
  <c r="F6" i="4"/>
  <c r="H16" i="3"/>
  <c r="D290" i="4"/>
  <c r="C2" i="1"/>
  <c r="D408" i="4"/>
  <c r="F350" i="4"/>
  <c r="C345" i="1"/>
  <c r="G220" i="1"/>
  <c r="H220" i="1"/>
  <c r="G102" i="1"/>
  <c r="H102" i="1"/>
  <c r="G478" i="1"/>
  <c r="H478" i="1"/>
  <c r="H1435" i="1"/>
  <c r="G1435" i="1"/>
  <c r="H9" i="3"/>
  <c r="H523" i="1"/>
  <c r="G523" i="1"/>
  <c r="H1215" i="1"/>
  <c r="G1215" i="1"/>
  <c r="D291" i="4"/>
  <c r="D413" i="4"/>
  <c r="C285" i="1"/>
  <c r="H1222" i="1"/>
  <c r="G1222" i="1"/>
  <c r="D407" i="4"/>
  <c r="F298" i="4"/>
  <c r="C293" i="1"/>
  <c r="G148" i="1"/>
  <c r="H148" i="1"/>
  <c r="D636" i="4"/>
  <c r="F528" i="4"/>
  <c r="C522" i="1"/>
  <c r="I23" i="3"/>
  <c r="D1214" i="1"/>
  <c r="H306" i="1"/>
  <c r="G306" i="1"/>
  <c r="I21" i="3"/>
  <c r="D1046" i="1"/>
  <c r="E6" i="5"/>
  <c r="D635" i="4"/>
  <c r="F237" i="5"/>
  <c r="H23" i="3"/>
  <c r="C1214" i="1"/>
  <c r="H78" i="1"/>
  <c r="G78" i="1"/>
  <c r="H466" i="1"/>
  <c r="G466" i="1"/>
  <c r="B21" i="9"/>
  <c r="I17" i="3"/>
  <c r="E289" i="4"/>
  <c r="F289" i="4" s="1"/>
  <c r="D147" i="1"/>
  <c r="G147" i="1" s="1"/>
  <c r="H248" i="1"/>
  <c r="G248" i="1"/>
  <c r="F68" i="5"/>
  <c r="H21" i="3"/>
  <c r="C1046" i="1"/>
  <c r="H358" i="1"/>
  <c r="G358" i="1"/>
  <c r="I16" i="3"/>
  <c r="E412" i="4"/>
  <c r="D2" i="1"/>
  <c r="H147" i="1"/>
  <c r="H1154" i="1"/>
  <c r="G1154" i="1"/>
  <c r="H1096" i="1"/>
  <c r="G1096" i="1"/>
  <c r="E636" i="4"/>
  <c r="D630" i="1" s="1"/>
  <c r="D522" i="1"/>
  <c r="E635" i="4"/>
  <c r="D629" i="1" s="1"/>
  <c r="G637" i="1"/>
  <c r="H637" i="1"/>
  <c r="G46" i="1"/>
  <c r="H46" i="1"/>
  <c r="H985" i="1"/>
  <c r="G985" i="1"/>
  <c r="G1436" i="1"/>
  <c r="H1436" i="1"/>
  <c r="F151" i="4"/>
  <c r="F176" i="5"/>
  <c r="D175" i="5"/>
  <c r="H22" i="3"/>
  <c r="C1153" i="1"/>
  <c r="H414" i="1"/>
  <c r="G414" i="1"/>
  <c r="I11" i="3" l="1"/>
  <c r="E290" i="4"/>
  <c r="D286" i="1" s="1"/>
  <c r="F635" i="4"/>
  <c r="C629" i="1"/>
  <c r="H522" i="1"/>
  <c r="G522" i="1"/>
  <c r="H1153" i="1"/>
  <c r="G1153" i="1"/>
  <c r="F175" i="5"/>
  <c r="C1152" i="1"/>
  <c r="E413" i="4"/>
  <c r="E414" i="4" s="1"/>
  <c r="D409" i="1" s="1"/>
  <c r="E291" i="4"/>
  <c r="D287" i="1" s="1"/>
  <c r="D285" i="1"/>
  <c r="H285" i="1" s="1"/>
  <c r="H1214" i="1"/>
  <c r="G1214" i="1"/>
  <c r="H278" i="9"/>
  <c r="D984" i="1"/>
  <c r="H8" i="3" s="1"/>
  <c r="H293" i="1"/>
  <c r="G293" i="1"/>
  <c r="F291" i="4"/>
  <c r="C287" i="1"/>
  <c r="F408" i="4"/>
  <c r="C403" i="1"/>
  <c r="F6" i="5"/>
  <c r="E639" i="4"/>
  <c r="D407" i="1"/>
  <c r="F636" i="4"/>
  <c r="C630" i="1"/>
  <c r="G285" i="1"/>
  <c r="K3" i="9"/>
  <c r="I9" i="3"/>
  <c r="G2" i="1"/>
  <c r="H2" i="1"/>
  <c r="D639" i="4"/>
  <c r="D414" i="4"/>
  <c r="F412" i="4"/>
  <c r="C407" i="1"/>
  <c r="G278" i="9"/>
  <c r="H1046" i="1"/>
  <c r="G1046" i="1"/>
  <c r="F407" i="4"/>
  <c r="C402" i="1"/>
  <c r="D640" i="4"/>
  <c r="D415" i="4"/>
  <c r="F413" i="4"/>
  <c r="C408" i="1"/>
  <c r="H345" i="1"/>
  <c r="G345" i="1"/>
  <c r="F290" i="4"/>
  <c r="C286" i="1"/>
  <c r="G284" i="9"/>
  <c r="E284" i="9" s="1"/>
  <c r="B284" i="9" s="1"/>
  <c r="E278" i="9" l="1"/>
  <c r="B278" i="9" s="1"/>
  <c r="G984" i="1"/>
  <c r="M3" i="9"/>
  <c r="F415" i="4"/>
  <c r="C410" i="1"/>
  <c r="H403" i="1"/>
  <c r="G403" i="1"/>
  <c r="E640" i="4"/>
  <c r="E641" i="4" s="1"/>
  <c r="E415" i="4"/>
  <c r="D408" i="1"/>
  <c r="G408" i="1" s="1"/>
  <c r="H1152" i="1"/>
  <c r="G1152" i="1"/>
  <c r="D642" i="4"/>
  <c r="C634" i="1"/>
  <c r="F414" i="4"/>
  <c r="C409" i="1"/>
  <c r="G286" i="1"/>
  <c r="H286" i="1"/>
  <c r="H402" i="1"/>
  <c r="G402" i="1"/>
  <c r="E277" i="9"/>
  <c r="I8" i="3" s="1"/>
  <c r="D641" i="4"/>
  <c r="F639" i="4"/>
  <c r="C633" i="1"/>
  <c r="H630" i="1"/>
  <c r="G630" i="1"/>
  <c r="D633" i="1"/>
  <c r="G287" i="1"/>
  <c r="H287" i="1"/>
  <c r="H984" i="1"/>
  <c r="H629" i="1"/>
  <c r="G629" i="1"/>
  <c r="H407" i="1"/>
  <c r="G407" i="1"/>
  <c r="H408" i="1" l="1"/>
  <c r="F640" i="4"/>
  <c r="H409" i="1"/>
  <c r="G409" i="1"/>
  <c r="D646" i="4"/>
  <c r="F642" i="4"/>
  <c r="C636" i="1"/>
  <c r="D410" i="1"/>
  <c r="G410" i="1" s="1"/>
  <c r="G633" i="1"/>
  <c r="H633" i="1"/>
  <c r="E642" i="4"/>
  <c r="D634" i="1"/>
  <c r="G634" i="1" s="1"/>
  <c r="F641" i="4"/>
  <c r="D645" i="4"/>
  <c r="C635" i="1"/>
  <c r="D635" i="1"/>
  <c r="H634" i="1" l="1"/>
  <c r="H410" i="1"/>
  <c r="G635" i="1"/>
  <c r="H635" i="1"/>
  <c r="E646" i="4"/>
  <c r="D636" i="1"/>
  <c r="G636" i="1" s="1"/>
  <c r="H19" i="3"/>
  <c r="C640" i="1"/>
  <c r="F645" i="4"/>
  <c r="H18" i="3"/>
  <c r="C639" i="1"/>
  <c r="E645" i="4"/>
  <c r="H636" i="1"/>
  <c r="H7" i="3" l="1"/>
  <c r="I18" i="3"/>
  <c r="D639" i="1"/>
  <c r="H639" i="1" s="1"/>
  <c r="G276" i="9"/>
  <c r="E276" i="9" s="1"/>
  <c r="B276" i="9" s="1"/>
  <c r="H640" i="1"/>
  <c r="I19" i="3"/>
  <c r="D640" i="1"/>
  <c r="G640" i="1" s="1"/>
  <c r="G639" i="1"/>
  <c r="F646" i="4"/>
  <c r="J3" i="9" l="1"/>
  <c r="G274" i="9" l="1"/>
  <c r="M272" i="9"/>
  <c r="L272" i="9"/>
  <c r="H274" i="9"/>
  <c r="H18" i="9"/>
  <c r="G18" i="9"/>
  <c r="E18" i="9" s="1"/>
  <c r="B18" i="9" s="1"/>
  <c r="J6" i="9"/>
  <c r="I11" i="9"/>
  <c r="H17" i="9"/>
  <c r="K6" i="9"/>
  <c r="J11" i="9"/>
  <c r="I17" i="9"/>
  <c r="J8" i="9"/>
  <c r="G15" i="9"/>
  <c r="I13" i="9"/>
  <c r="I7" i="9"/>
  <c r="K13" i="9"/>
  <c r="J7" i="9"/>
  <c r="I12" i="9"/>
  <c r="I9" i="9"/>
  <c r="H16" i="9"/>
  <c r="J5" i="9"/>
  <c r="L16" i="9"/>
  <c r="I6" i="9"/>
  <c r="G17" i="9"/>
  <c r="K9" i="9"/>
  <c r="L15" i="9"/>
  <c r="I8" i="9"/>
  <c r="M15" i="9"/>
  <c r="I5" i="9"/>
  <c r="K11" i="9"/>
  <c r="J17" i="9"/>
  <c r="K12" i="9"/>
  <c r="J9" i="9"/>
  <c r="K5" i="9"/>
  <c r="J10" i="9"/>
  <c r="M16" i="9"/>
  <c r="K10" i="9"/>
  <c r="G16" i="9"/>
  <c r="E16" i="9" s="1"/>
  <c r="K7" i="9"/>
  <c r="J12" i="9"/>
  <c r="K8" i="9"/>
  <c r="J13" i="9"/>
  <c r="H15" i="9"/>
  <c r="F272" i="9" l="1"/>
  <c r="E274" i="9"/>
  <c r="F15" i="9"/>
  <c r="F16" i="9"/>
  <c r="B16" i="9" s="1"/>
  <c r="E12" i="9"/>
  <c r="B12" i="9" s="1"/>
  <c r="E10" i="9"/>
  <c r="B10" i="9" s="1"/>
  <c r="E8" i="9"/>
  <c r="B8" i="9" s="1"/>
  <c r="E6" i="9"/>
  <c r="B6" i="9" s="1"/>
  <c r="E9" i="9"/>
  <c r="B9" i="9" s="1"/>
  <c r="E7" i="9"/>
  <c r="B7" i="9" s="1"/>
  <c r="E11" i="9"/>
  <c r="B11" i="9" s="1"/>
  <c r="E13" i="9"/>
  <c r="B13" i="9" s="1"/>
  <c r="B272" i="9"/>
  <c r="F20" i="9"/>
  <c r="E15" i="9"/>
  <c r="E5" i="9"/>
  <c r="E17" i="9"/>
  <c r="B17" i="9" s="1"/>
  <c r="B274" i="9"/>
  <c r="E20" i="9"/>
  <c r="I7" i="3" s="1"/>
  <c r="F14" i="9" l="1"/>
  <c r="F3" i="9" s="1"/>
  <c r="E4" i="9"/>
  <c r="B5"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<sst xmlns="http://schemas.openxmlformats.org/spreadsheetml/2006/main" count="4369" uniqueCount="3421">
  <si>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</si>
  <si>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</si>
  <si>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</si>
  <si>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</si>
  <si>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</si>
  <si>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</si>
  <si>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</si>
  <si>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</si>
  <si>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</si>
  <si>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</si>
  <si>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</si>
  <si>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</si>
  <si>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</si>
  <si>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</si>
  <si>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</si>
  <si>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</si>
  <si>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</si>
  <si>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</si>
  <si>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</si>
  <si>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</si>
  <si>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</si>
  <si>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</si>
  <si>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</si>
  <si>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</si>
  <si>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</si>
  <si>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</si>
  <si>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</si>
  <si>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</si>
  <si>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</si>
  <si>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</si>
  <si>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</si>
  <si>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</si>
  <si>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</si>
  <si>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</si>
  <si>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</si>
  <si>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</si>
  <si>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</si>
  <si>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</si>
  <si>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</si>
  <si>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</si>
  <si>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</si>
  <si>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</si>
  <si>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</si>
  <si>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</si>
  <si>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</si>
  <si>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</si>
  <si>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</si>
  <si>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</si>
  <si>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11986 - OSNOVNA ŠKOLA GRUDA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</si>
  <si>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</si>
  <si>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</si>
  <si>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</si>
  <si>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</si>
  <si>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</si>
  <si>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</si>
  <si>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</si>
  <si>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</si>
  <si>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</si>
  <si>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</si>
  <si>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</si>
  <si>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</si>
  <si>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</si>
  <si>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</si>
  <si>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</si>
  <si>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</si>
  <si>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</si>
  <si>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</si>
  <si>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</si>
  <si>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</si>
  <si>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</si>
  <si>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</si>
  <si>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</si>
  <si>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</si>
  <si>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</si>
  <si>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</si>
  <si>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</si>
  <si>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</si>
  <si>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</si>
  <si>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</si>
  <si>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</si>
  <si>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</si>
  <si>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</si>
  <si>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</si>
  <si>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</si>
  <si>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</si>
  <si>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</si>
  <si>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</si>
  <si>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</si>
  <si>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</si>
  <si>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</si>
  <si>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</si>
  <si>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</si>
  <si>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</si>
  <si>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</si>
  <si>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</si>
  <si>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</si>
  <si>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</si>
  <si>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</si>
  <si>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</si>
  <si>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</si>
  <si>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</si>
  <si>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</si>
  <si>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</si>
  <si>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</si>
  <si>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</si>
  <si>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</si>
  <si>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</si>
  <si>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</si>
  <si>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</si>
  <si>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</si>
  <si>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</si>
  <si>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</si>
  <si>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</si>
  <si>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</si>
  <si>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</si>
  <si>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</si>
  <si>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</si>
  <si>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</si>
  <si>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</si>
  <si>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</si>
  <si>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</si>
  <si>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</si>
  <si>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</si>
  <si>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</si>
  <si>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</si>
  <si>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</si>
  <si>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</si>
  <si>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</si>
  <si>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</si>
  <si>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</si>
  <si>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</si>
  <si>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</si>
  <si>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</si>
  <si>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</si>
  <si>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</si>
  <si>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</si>
  <si>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</si>
  <si>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</si>
  <si>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</si>
  <si>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</si>
  <si>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</si>
  <si>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</si>
  <si>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</si>
  <si>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</si>
  <si>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</si>
  <si>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</si>
  <si>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</si>
  <si>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</si>
  <si>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</si>
  <si>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</si>
  <si>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</si>
  <si>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</si>
  <si>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</si>
  <si>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</si>
  <si>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</si>
  <si>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</si>
  <si>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</si>
  <si>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</si>
  <si>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</si>
  <si>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</si>
  <si>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</si>
  <si>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</si>
  <si>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</si>
  <si>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</si>
  <si>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</si>
  <si>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</si>
  <si>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</si>
  <si>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</si>
  <si>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</si>
  <si>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</si>
  <si>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</si>
  <si>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</si>
  <si>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</si>
  <si>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</si>
  <si>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</si>
  <si>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</si>
  <si>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</si>
  <si>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</si>
  <si>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</si>
  <si>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</si>
  <si>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</si>
  <si>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</si>
  <si>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</si>
  <si>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</si>
  <si>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</si>
  <si>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</si>
  <si>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</si>
  <si>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</si>
  <si>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</si>
  <si>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</si>
  <si>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</si>
  <si>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</si>
  <si>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</si>
  <si>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</si>
  <si>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</si>
  <si>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</si>
  <si>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</si>
  <si>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</si>
  <si>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</si>
  <si>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</si>
  <si>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</si>
  <si>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</si>
  <si>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</si>
  <si>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</si>
  <si>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</si>
  <si>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</si>
  <si>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</si>
  <si>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</si>
  <si>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</si>
  <si>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</si>
  <si>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</si>
  <si>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</si>
  <si>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</si>
  <si>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</si>
  <si>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</si>
  <si>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</si>
  <si>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</si>
  <si>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</si>
  <si>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</si>
  <si>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</si>
  <si>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</si>
  <si>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</si>
  <si>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</si>
  <si>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</si>
  <si>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</si>
  <si>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</si>
  <si>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</si>
  <si>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</si>
  <si>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</si>
  <si>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</si>
  <si>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</si>
  <si>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</si>
  <si>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</si>
  <si>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</si>
  <si>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</si>
  <si>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</si>
  <si>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</si>
  <si>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</si>
  <si>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</si>
  <si>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</si>
  <si>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</si>
  <si>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</si>
  <si>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</si>
  <si>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</si>
  <si>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</si>
  <si>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</si>
  <si>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</si>
  <si>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</si>
  <si>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</si>
  <si>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</si>
  <si>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</si>
  <si>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</si>
  <si>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</si>
  <si>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</si>
  <si>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</si>
  <si>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</si>
  <si>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</si>
  <si>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</si>
  <si>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</si>
  <si>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</si>
  <si>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</si>
  <si>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</si>
  <si>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</si>
  <si>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</si>
  <si>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</si>
  <si>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</si>
  <si>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</si>
  <si>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</si>
  <si>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</si>
  <si>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</si>
  <si>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</si>
  <si>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</si>
  <si>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</si>
  <si>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</si>
  <si>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</si>
  <si>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</si>
  <si>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</si>
  <si>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</si>
  <si>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</si>
  <si>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</si>
  <si>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</si>
  <si>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</si>
  <si>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</si>
  <si>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</si>
  <si>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</si>
  <si>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</si>
  <si>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</si>
  <si>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</si>
  <si>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</si>
  <si>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</si>
  <si>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</si>
  <si>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</si>
  <si>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</si>
  <si>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</si>
  <si>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</si>
  <si>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</si>
  <si>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</si>
  <si>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</si>
  <si>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</si>
  <si>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</si>
  <si>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</si>
  <si>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</si>
  <si>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</si>
  <si>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</si>
  <si>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</si>
  <si>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</si>
  <si>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</si>
  <si>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</si>
  <si>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</si>
  <si>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</si>
  <si>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</si>
  <si>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</si>
  <si>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</si>
  <si>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</si>
  <si>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</si>
  <si>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</si>
  <si>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</si>
  <si>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</si>
  <si>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</si>
  <si>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</si>
  <si>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</si>
  <si>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</si>
  <si>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</si>
  <si>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</si>
  <si>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</si>
  <si>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</si>
  <si>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</si>
  <si>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</si>
  <si>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</si>
  <si>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</si>
  <si>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</si>
  <si>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</si>
  <si>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</si>
  <si>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</si>
  <si>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</si>
  <si>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</si>
  <si>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</si>
  <si>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</si>
  <si>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</si>
  <si>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</si>
  <si>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</si>
  <si>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</si>
  <si>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</si>
  <si>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</si>
  <si>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</si>
  <si>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</si>
  <si>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</si>
  <si>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</si>
  <si>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</si>
  <si>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</si>
  <si>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</si>
  <si>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</si>
  <si>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</si>
  <si>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</si>
  <si>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</si>
  <si>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</si>
  <si>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</si>
  <si>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</si>
  <si>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</si>
  <si>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</si>
  <si>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</si>
  <si>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</si>
  <si>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</si>
  <si>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</si>
  <si>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</si>
  <si>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</si>
  <si>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</si>
  <si>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</si>
  <si>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</si>
  <si>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</si>
  <si>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</si>
  <si>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</si>
  <si>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</si>
  <si>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</si>
  <si>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</si>
  <si>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</si>
  <si>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</si>
  <si>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</si>
  <si>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</si>
  <si>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</si>
  <si>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</si>
  <si>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</si>
  <si>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</si>
  <si>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</si>
  <si>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</si>
  <si>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</si>
  <si>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</si>
  <si>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</si>
  <si>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</si>
  <si>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</si>
  <si>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</si>
  <si>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</si>
  <si>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</si>
  <si>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</si>
  <si>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</si>
  <si>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</si>
  <si>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</si>
  <si>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</si>
  <si>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</si>
  <si>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</si>
  <si>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</si>
  <si>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</si>
  <si>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</si>
  <si>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</si>
  <si>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</si>
  <si>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</si>
  <si>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</si>
  <si>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</si>
  <si>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</si>
  <si>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</si>
  <si>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</si>
  <si>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</si>
  <si>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</si>
  <si>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</si>
  <si>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</si>
  <si>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</si>
  <si>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</si>
  <si>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</si>
  <si>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</si>
  <si>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</si>
  <si>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</si>
  <si>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</si>
  <si>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</si>
  <si>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</si>
  <si>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</si>
  <si>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</si>
  <si>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</si>
  <si>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</si>
  <si>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</si>
  <si>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</si>
  <si>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</si>
  <si>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</si>
  <si>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</si>
  <si>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</si>
  <si>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</si>
  <si>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</si>
  <si>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</si>
  <si>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</si>
  <si>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</si>
  <si>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</si>
  <si>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</si>
  <si>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</si>
  <si>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</si>
  <si>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</si>
  <si>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</si>
  <si>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</si>
  <si>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</si>
  <si>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</si>
  <si>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</si>
  <si>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</si>
  <si>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</si>
  <si>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</si>
  <si>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</si>
  <si>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</si>
  <si>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</si>
  <si>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</si>
  <si>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</si>
  <si>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</si>
  <si>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</si>
  <si>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</si>
  <si>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</si>
  <si>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</si>
  <si>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</si>
  <si>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</si>
  <si>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</si>
  <si>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</si>
  <si>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</si>
  <si>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</si>
  <si>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</si>
  <si>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</si>
  <si>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</si>
  <si>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</si>
  <si>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</si>
  <si>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</si>
  <si>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</si>
  <si>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</si>
  <si>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</si>
  <si>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</si>
  <si>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</si>
  <si>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</si>
  <si>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</si>
  <si>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</si>
  <si>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</si>
  <si>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</si>
  <si>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</si>
  <si>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</si>
  <si>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</si>
  <si>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</si>
  <si>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</si>
  <si>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</si>
  <si>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</si>
  <si>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</si>
  <si>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</si>
  <si>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</si>
  <si>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</si>
  <si>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</si>
  <si>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</si>
  <si>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</si>
  <si>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</si>
  <si>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</si>
  <si>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</si>
  <si>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</si>
  <si>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</si>
  <si>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</si>
  <si>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</si>
  <si>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</si>
  <si>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</si>
  <si>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</si>
  <si>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</si>
  <si>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</si>
  <si>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</si>
  <si>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</si>
  <si>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</si>
  <si>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</si>
  <si>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</si>
  <si>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</si>
  <si>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</si>
  <si>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</si>
  <si>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</si>
  <si>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</si>
  <si>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</si>
  <si>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</si>
  <si>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</si>
  <si>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</si>
  <si>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</si>
  <si>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</si>
  <si>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</si>
  <si>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</si>
  <si>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</si>
  <si>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</si>
  <si>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</si>
  <si>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</si>
  <si>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</si>
  <si>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</si>
  <si>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</si>
  <si>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</si>
  <si>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</si>
  <si>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</si>
  <si>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</si>
  <si>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</si>
  <si>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</si>
  <si>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</si>
  <si>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</si>
  <si>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</si>
  <si>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</si>
  <si>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</si>
  <si>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</si>
  <si>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</si>
  <si>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</si>
  <si>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</si>
  <si>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</si>
  <si>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</si>
  <si>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</si>
  <si>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</si>
  <si>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</si>
  <si>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</si>
  <si>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</si>
  <si>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</si>
  <si>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</si>
  <si>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</si>
  <si>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</si>
  <si>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</si>
  <si>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</si>
  <si>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</si>
  <si>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</si>
  <si>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</si>
  <si>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</si>
  <si>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</si>
  <si>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</si>
  <si>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</si>
  <si>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</si>
  <si>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</si>
  <si>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</si>
  <si>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</si>
  <si>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</si>
  <si>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</si>
  <si>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</si>
  <si>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</si>
  <si>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</si>
  <si>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</si>
  <si>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</si>
  <si>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</si>
  <si>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</si>
  <si>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</si>
  <si>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</si>
  <si>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</si>
  <si>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</si>
  <si>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</si>
  <si>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</si>
  <si>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</si>
  <si>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</si>
  <si>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</si>
  <si>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</si>
  <si>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</si>
  <si>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</si>
  <si>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</si>
  <si>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</si>
  <si>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</si>
  <si>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</si>
  <si>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</si>
  <si>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</si>
  <si>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</si>
  <si>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</si>
  <si>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</si>
  <si>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</si>
  <si>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</si>
  <si>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</si>
  <si>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</si>
  <si>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</si>
  <si>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</si>
  <si>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</si>
  <si>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</si>
  <si>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</si>
  <si>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</si>
  <si>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</si>
  <si>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</si>
  <si>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</si>
  <si>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</si>
  <si>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</si>
  <si>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</si>
  <si>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</si>
  <si>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</si>
  <si>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</si>
  <si>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</si>
  <si>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</si>
  <si>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</si>
  <si>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</si>
  <si>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</si>
  <si>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</si>
  <si>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</si>
  <si>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</si>
  <si>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</si>
  <si>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</si>
  <si>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</si>
  <si>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</si>
  <si>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</si>
  <si>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</si>
  <si>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</si>
  <si>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</si>
  <si>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</si>
  <si>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</si>
  <si>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</si>
  <si>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</si>
  <si>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</si>
  <si>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</si>
  <si>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</si>
  <si>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</si>
  <si>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</si>
  <si>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</si>
  <si>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</si>
  <si>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</si>
  <si>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</si>
  <si>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</si>
  <si>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</si>
  <si>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</si>
  <si>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</si>
  <si>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</si>
  <si>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</si>
  <si>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</si>
  <si>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</si>
  <si>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</si>
  <si>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</si>
  <si>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</si>
  <si>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</si>
  <si>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</si>
  <si>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</si>
  <si>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</si>
  <si>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</si>
  <si>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</si>
  <si>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</si>
  <si>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</si>
  <si>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</si>
  <si>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</si>
  <si>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</si>
  <si>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</si>
  <si>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</si>
  <si>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</si>
  <si>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</si>
  <si>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</si>
  <si>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</si>
  <si>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</si>
  <si>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</si>
  <si>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</si>
  <si>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</si>
  <si>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</si>
  <si>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</si>
  <si>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</si>
  <si>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</si>
  <si>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</si>
  <si>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</si>
  <si>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</si>
  <si>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</si>
  <si>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</si>
  <si>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</si>
  <si>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</si>
  <si>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</si>
  <si>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</si>
  <si>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</si>
  <si>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</si>
  <si>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</si>
  <si>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</si>
  <si>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</si>
  <si>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</si>
  <si>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</si>
  <si>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</si>
  <si>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</si>
  <si>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</si>
  <si>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</si>
  <si>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</si>
  <si>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</si>
  <si>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</si>
  <si>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</si>
  <si>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</si>
  <si>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</si>
  <si>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</si>
  <si>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</si>
  <si>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</si>
  <si>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</si>
  <si>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</si>
  <si>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</si>
  <si>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</si>
  <si>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</si>
  <si>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</si>
  <si>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</si>
  <si>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</si>
  <si>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</si>
  <si>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</si>
  <si>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</si>
  <si>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</si>
  <si>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</si>
  <si>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</si>
  <si>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</si>
  <si>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</si>
  <si>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</si>
  <si>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</si>
  <si>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</si>
  <si>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</si>
  <si>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</si>
  <si>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</si>
  <si>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</si>
  <si>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</si>
  <si>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</si>
  <si>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</si>
  <si>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</si>
  <si>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</si>
  <si>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</si>
  <si>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</si>
  <si>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</si>
  <si>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</si>
  <si>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</si>
  <si>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</si>
  <si>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</si>
  <si>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</si>
  <si>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</si>
  <si>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</si>
  <si>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</si>
  <si>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</si>
  <si>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</si>
  <si>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</si>
  <si>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</si>
  <si>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</si>
  <si>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</si>
  <si>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</si>
  <si>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</si>
  <si>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</si>
  <si>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</si>
  <si>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</si>
  <si>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</si>
  <si>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</si>
  <si>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</si>
  <si>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</si>
  <si>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</si>
  <si>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</si>
  <si>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</si>
  <si>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</si>
  <si>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</si>
  <si>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</si>
  <si>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</si>
  <si>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</si>
  <si>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</si>
  <si>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</si>
  <si>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</si>
  <si>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</si>
  <si>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</si>
  <si>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</si>
  <si>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</si>
  <si>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</si>
  <si>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</si>
  <si>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</si>
  <si>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</si>
  <si>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</si>
  <si>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</si>
  <si>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</si>
  <si>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</si>
  <si>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</si>
  <si>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</si>
  <si>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</si>
  <si>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</si>
  <si>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</si>
  <si>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</si>
  <si>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</si>
  <si>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</si>
  <si>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</si>
  <si>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</si>
  <si>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</si>
  <si>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</si>
  <si>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</si>
  <si>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</si>
  <si>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</si>
  <si>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</si>
  <si>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</si>
  <si>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</si>
  <si>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</si>
  <si>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</si>
  <si>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</si>
  <si>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</si>
  <si>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</si>
  <si>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</si>
  <si>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</si>
  <si>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</si>
  <si>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</si>
  <si>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</si>
  <si>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</si>
  <si>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</si>
  <si>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</si>
  <si>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</si>
  <si>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</si>
  <si>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</si>
  <si>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</si>
  <si>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</si>
  <si>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</si>
  <si>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</si>
  <si>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</si>
  <si>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</si>
  <si>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</si>
  <si>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</si>
  <si>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</si>
  <si>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</si>
  <si>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</si>
  <si>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</si>
  <si>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</si>
  <si>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</si>
  <si>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</si>
  <si>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</si>
  <si>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</si>
  <si>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</si>
  <si>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</si>
  <si>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</si>
  <si>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</si>
  <si>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</si>
  <si>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</si>
  <si>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</si>
  <si>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</si>
  <si>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</si>
  <si>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</si>
  <si>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</si>
  <si>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</si>
  <si>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</si>
  <si>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</si>
  <si>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</si>
  <si>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</si>
  <si>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</si>
  <si>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</si>
  <si>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</si>
  <si>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</si>
  <si>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</si>
  <si>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</si>
  <si>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</si>
  <si>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</si>
  <si>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</si>
  <si>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</si>
  <si>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</si>
  <si>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</si>
  <si>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</si>
  <si>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</si>
  <si>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</si>
  <si>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</si>
  <si>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</si>
  <si>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</si>
  <si>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</si>
  <si>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</si>
  <si>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</si>
  <si>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</si>
  <si>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</si>
  <si>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</si>
  <si>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</si>
  <si>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</si>
  <si>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</si>
  <si>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</si>
  <si>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</si>
  <si>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</si>
  <si>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</si>
  <si>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</si>
  <si>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</si>
  <si>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</si>
  <si>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</si>
  <si>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</si>
  <si>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</si>
  <si>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</si>
  <si>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</si>
  <si>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</si>
  <si>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</si>
  <si>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</si>
  <si>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</si>
  <si>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</si>
  <si>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</si>
  <si>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</si>
  <si>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</si>
  <si>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</si>
  <si>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</si>
  <si>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</si>
  <si>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</si>
  <si>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</si>
  <si>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</si>
  <si>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</si>
  <si>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</si>
  <si>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</si>
  <si>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</si>
  <si>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</si>
  <si>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</si>
  <si>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</si>
  <si>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</si>
  <si>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</si>
  <si>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</si>
  <si>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</si>
  <si>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</si>
  <si>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</si>
  <si>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</si>
  <si>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</si>
  <si>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</si>
  <si>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</si>
  <si>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</si>
  <si>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</si>
  <si>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</si>
  <si>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</si>
  <si>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</si>
  <si>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</si>
  <si>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</si>
  <si>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</si>
  <si>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</si>
  <si>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</si>
  <si>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</si>
  <si>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</si>
  <si>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</si>
  <si>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</si>
  <si>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</si>
  <si>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</si>
  <si>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</si>
  <si>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</si>
  <si>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</si>
  <si>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</si>
  <si>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</si>
  <si>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</si>
  <si>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</si>
  <si>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</si>
  <si>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</si>
  <si>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</si>
  <si>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</si>
  <si>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</si>
  <si>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</si>
  <si>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</si>
  <si>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</si>
  <si>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</si>
  <si>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</si>
  <si>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</si>
  <si>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</si>
  <si>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</si>
  <si>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</si>
  <si>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</si>
  <si>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</si>
  <si>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</si>
  <si>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</si>
  <si>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</si>
  <si>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</si>
  <si>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</si>
  <si>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</si>
  <si>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</si>
  <si>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</si>
  <si>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</si>
  <si>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</si>
  <si>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</si>
  <si>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</si>
  <si>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</si>
  <si>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</si>
  <si>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</si>
  <si>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</si>
  <si>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</si>
  <si>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</si>
  <si>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</si>
  <si>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</si>
  <si>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</si>
  <si>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</si>
  <si>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</si>
  <si>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</si>
  <si>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</si>
  <si>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</si>
  <si>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</si>
  <si>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</si>
  <si>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</si>
  <si>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</si>
  <si>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</si>
  <si>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</si>
  <si>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</si>
  <si>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</si>
  <si>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</si>
  <si>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</si>
  <si>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</si>
  <si>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</si>
  <si>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</si>
  <si>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</si>
  <si>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</si>
  <si>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</si>
  <si>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</si>
  <si>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</si>
  <si>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</si>
  <si>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</si>
  <si>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</si>
  <si>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</si>
  <si>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</si>
  <si>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</si>
  <si>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</si>
  <si>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</si>
  <si>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</si>
  <si>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</si>
  <si>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</si>
  <si>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</si>
  <si>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</si>
  <si>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</si>
  <si>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</si>
  <si>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</si>
  <si>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</si>
  <si>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</si>
  <si>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</si>
  <si>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</si>
  <si>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</si>
  <si>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</si>
  <si>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</si>
  <si>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</si>
  <si>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</si>
  <si>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</si>
  <si>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</si>
  <si>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</si>
  <si>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</si>
  <si>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</si>
  <si>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</si>
  <si>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</si>
  <si>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</si>
  <si>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</si>
  <si>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</si>
  <si>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</si>
  <si>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</si>
  <si>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</si>
  <si>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</si>
  <si>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</si>
  <si>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</si>
  <si>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</si>
  <si>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</si>
  <si>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</si>
  <si>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</si>
  <si>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</si>
  <si>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</si>
  <si>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</si>
  <si>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</si>
  <si>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</si>
  <si>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</si>
  <si>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</si>
  <si>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</si>
  <si>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</si>
  <si>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</si>
  <si>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</si>
  <si>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</si>
  <si>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</si>
  <si>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</si>
  <si>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</si>
  <si>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</si>
  <si>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</si>
  <si>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</si>
  <si>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</si>
  <si>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</si>
  <si>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</si>
  <si>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</si>
  <si>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</si>
  <si>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</si>
  <si>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</si>
  <si>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</si>
  <si>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</si>
  <si>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</si>
  <si>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</si>
  <si>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</si>
  <si>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</si>
  <si>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</si>
  <si>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</si>
  <si>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</si>
  <si>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</si>
  <si>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</si>
  <si>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</si>
  <si>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</si>
  <si>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</si>
  <si>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</si>
  <si>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</si>
  <si>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</si>
  <si>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</si>
  <si>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</si>
  <si>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</si>
  <si>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</si>
  <si>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</si>
  <si>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</si>
  <si>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</si>
  <si>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</si>
  <si>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</si>
  <si>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</si>
  <si>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</si>
  <si>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</si>
  <si>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</si>
  <si>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</si>
  <si>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</si>
  <si>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</si>
  <si>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</si>
  <si>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</si>
  <si>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</si>
  <si>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</si>
  <si>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</si>
  <si>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</si>
  <si>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</si>
  <si>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</si>
  <si>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</si>
  <si>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</si>
  <si>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</si>
  <si>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</si>
  <si>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</si>
  <si>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</si>
  <si>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</si>
  <si>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</si>
  <si>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</si>
  <si>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</si>
  <si>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</si>
  <si>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</si>
  <si>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</si>
  <si>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</si>
  <si>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</si>
  <si>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</si>
  <si>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</si>
  <si>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</si>
  <si>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</si>
  <si>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</si>
  <si>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</si>
  <si>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</si>
  <si>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</si>
  <si>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</si>
  <si>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</si>
  <si>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</si>
  <si>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</si>
  <si>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</si>
  <si>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</si>
  <si>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</si>
  <si>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</si>
  <si>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</si>
  <si>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</si>
  <si>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</si>
  <si>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</si>
  <si>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</si>
  <si>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</si>
  <si>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</si>
  <si>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</si>
  <si>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</si>
  <si>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</si>
  <si>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</si>
  <si>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</si>
  <si>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</si>
  <si>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</si>
  <si>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</si>
  <si>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</si>
  <si>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</si>
  <si>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</si>
  <si>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</si>
  <si>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</si>
  <si>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</si>
  <si>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</si>
  <si>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</si>
  <si>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</si>
  <si>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</si>
  <si>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</si>
  <si>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</si>
  <si>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</si>
  <si>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</si>
  <si>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</si>
  <si>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</si>
  <si>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</si>
  <si>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</si>
  <si>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</si>
  <si>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</si>
  <si>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</si>
  <si>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</si>
  <si>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</si>
  <si>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</si>
  <si>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</si>
  <si>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</si>
  <si>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</si>
  <si>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</si>
  <si>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</si>
  <si>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</si>
  <si>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</si>
  <si>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</si>
  <si>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</si>
  <si>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</si>
  <si>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</si>
  <si>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</si>
  <si>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</si>
  <si>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</si>
  <si>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</si>
  <si>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</si>
  <si>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</si>
  <si>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</si>
  <si>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</si>
  <si>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</si>
  <si>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</si>
  <si>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</si>
  <si>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</si>
  <si>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</si>
  <si>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</si>
  <si>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</si>
  <si>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</si>
  <si>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</si>
  <si>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</si>
  <si>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</si>
  <si>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</si>
  <si>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</si>
  <si>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</si>
  <si>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</si>
  <si>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</si>
  <si>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</si>
  <si>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</si>
  <si>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</si>
  <si>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</si>
  <si>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</si>
  <si>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</si>
  <si>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</si>
  <si>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</si>
  <si>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</si>
  <si>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</si>
  <si>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</si>
  <si>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</si>
  <si>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</si>
  <si>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</si>
  <si>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</si>
  <si>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</si>
  <si>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</si>
  <si>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</si>
  <si>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</si>
  <si>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</si>
  <si>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</si>
  <si>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</si>
  <si>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</si>
  <si>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</si>
  <si>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</si>
  <si>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</si>
  <si>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</si>
  <si>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</si>
  <si>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</si>
  <si>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</si>
  <si>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</si>
  <si>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</si>
  <si>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</si>
  <si>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</si>
  <si>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</si>
  <si>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</si>
  <si>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</si>
  <si>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</si>
  <si>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</si>
  <si>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</si>
  <si>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</si>
  <si>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</si>
  <si>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</si>
  <si>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</si>
  <si>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</si>
  <si>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</si>
  <si>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</si>
  <si>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</si>
  <si>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</si>
  <si>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</si>
  <si>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</si>
  <si>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</si>
  <si>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</si>
  <si>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</si>
  <si>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</si>
  <si>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</si>
  <si>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</si>
  <si>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</si>
  <si>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</si>
  <si>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</si>
  <si>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</si>
  <si>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</si>
  <si>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</si>
  <si>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</si>
  <si>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</si>
  <si>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</si>
  <si>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</si>
  <si>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</si>
  <si>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</si>
  <si>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</si>
  <si>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</si>
  <si>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</si>
  <si>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</si>
  <si>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</si>
  <si>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</si>
  <si>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</si>
  <si>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</si>
  <si>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</si>
  <si>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</si>
  <si>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</si>
  <si>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</si>
  <si>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</si>
  <si>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</si>
  <si>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</si>
  <si>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</si>
  <si>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</si>
  <si>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</si>
  <si>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</si>
  <si>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</si>
  <si>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</si>
  <si>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</si>
  <si>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</si>
  <si>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</si>
  <si>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</si>
  <si>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</si>
  <si>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</si>
  <si>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</si>
  <si>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</si>
  <si>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</si>
  <si>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</si>
  <si>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</si>
  <si>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</si>
  <si>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</si>
  <si>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</si>
  <si>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</si>
  <si>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</si>
  <si>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</si>
  <si>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</si>
  <si>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</si>
  <si>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</si>
  <si>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</si>
  <si>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</si>
  <si>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</si>
  <si>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</si>
  <si>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</si>
  <si>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</si>
  <si>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</si>
  <si>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</si>
  <si>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</si>
  <si>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</si>
  <si>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</si>
  <si>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</si>
  <si>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</si>
  <si>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</si>
  <si>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</si>
  <si>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</si>
  <si>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</si>
  <si>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</si>
  <si>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</si>
  <si>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</si>
  <si>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</si>
  <si>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</si>
  <si>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</si>
  <si>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</si>
  <si>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</si>
  <si>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</si>
  <si>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</si>
  <si>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</si>
  <si>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</si>
  <si>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</si>
  <si>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</si>
  <si>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</si>
  <si>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</si>
  <si>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</si>
  <si>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</si>
  <si>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</si>
  <si>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</si>
  <si>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</si>
  <si>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</si>
  <si>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</si>
  <si>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</si>
  <si>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</si>
  <si>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</si>
  <si>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</si>
  <si>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</si>
  <si>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</si>
  <si>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</si>
  <si>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</si>
  <si>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</si>
  <si>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</si>
  <si>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</si>
  <si>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</si>
  <si>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</si>
  <si>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</si>
  <si>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</si>
  <si>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</si>
  <si>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</si>
  <si>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</si>
  <si>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</si>
  <si>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</si>
  <si>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</si>
  <si>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</si>
  <si>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</si>
  <si>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</si>
  <si>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</si>
  <si>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</si>
  <si>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</si>
  <si>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</si>
  <si>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</si>
  <si>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</si>
  <si>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</si>
  <si>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</si>
  <si>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</si>
  <si>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</si>
  <si>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</si>
  <si>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</si>
  <si>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</si>
  <si>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</si>
  <si>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</si>
  <si>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</si>
  <si>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</si>
  <si>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</si>
  <si>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</si>
  <si>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</si>
  <si>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</si>
  <si>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</si>
  <si>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</si>
  <si>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</si>
  <si>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</si>
  <si>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</si>
  <si>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</si>
  <si>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</si>
  <si>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</si>
  <si>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</si>
  <si>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</si>
  <si>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</si>
  <si>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</si>
  <si>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</si>
  <si>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</si>
  <si>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</si>
  <si>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</si>
  <si>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</si>
  <si>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</si>
  <si>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</si>
  <si>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</si>
  <si>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</si>
  <si>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</si>
  <si>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</si>
  <si>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</si>
  <si>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</si>
  <si>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</si>
  <si>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</si>
  <si>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</si>
  <si>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</si>
  <si>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</si>
  <si>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</si>
  <si>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</si>
  <si>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</si>
  <si>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</si>
  <si>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</si>
  <si>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</si>
  <si>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</si>
  <si>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</si>
  <si>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</si>
  <si>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</si>
  <si>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</si>
  <si>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</si>
  <si>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</si>
  <si>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</si>
  <si>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</si>
  <si>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</si>
  <si>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</si>
  <si>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</si>
  <si>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</si>
  <si>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</si>
  <si>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</si>
  <si>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</si>
  <si>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</si>
  <si>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</si>
  <si>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</si>
  <si>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</si>
  <si>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</si>
  <si>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</si>
  <si>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</si>
  <si>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</si>
  <si>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</si>
  <si>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</si>
  <si>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</si>
  <si>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</si>
  <si>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</si>
  <si>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</si>
  <si>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</si>
  <si>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</si>
  <si>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</si>
  <si>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</si>
  <si>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</si>
  <si>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</si>
  <si>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</si>
  <si>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</si>
  <si>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</si>
  <si>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</si>
  <si>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</si>
  <si>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</si>
  <si>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</si>
  <si>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</si>
  <si>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</si>
  <si>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</si>
  <si>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</si>
  <si>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</si>
  <si>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</si>
  <si>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</si>
  <si>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</si>
  <si>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</si>
  <si>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</si>
  <si>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</si>
  <si>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</si>
  <si>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</si>
  <si>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</si>
  <si>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</si>
  <si>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</si>
  <si>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</si>
  <si>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</si>
  <si>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</si>
  <si>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</si>
  <si>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</si>
  <si>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</si>
  <si>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</si>
  <si>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</si>
  <si>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</si>
  <si>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</si>
  <si>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</si>
  <si>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</si>
  <si>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</si>
  <si>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</si>
  <si>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</si>
  <si>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</si>
  <si>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</si>
  <si>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</si>
  <si>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</si>
  <si>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</si>
  <si>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</si>
  <si>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</si>
  <si>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</si>
  <si>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</si>
  <si>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</si>
  <si>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</si>
  <si>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</si>
  <si>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</si>
  <si>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</si>
  <si>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</si>
  <si>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</si>
  <si>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</si>
  <si>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</si>
  <si>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</si>
  <si>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</si>
  <si>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</si>
  <si>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</si>
  <si>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</si>
  <si>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</si>
  <si>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</si>
  <si>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</si>
  <si>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</si>
  <si>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</si>
  <si>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</si>
  <si>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</si>
  <si>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</si>
  <si>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</si>
  <si>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</si>
  <si>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</si>
  <si>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</si>
  <si>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</si>
  <si>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</si>
  <si>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</si>
  <si>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</si>
  <si>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</si>
  <si>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</si>
  <si>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</si>
  <si>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</si>
  <si>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</si>
  <si>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</si>
  <si>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</si>
  <si>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</si>
  <si>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</si>
  <si>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</si>
  <si>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</si>
  <si>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</si>
  <si>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</si>
  <si>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</si>
  <si>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</si>
  <si>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</si>
  <si>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</si>
  <si>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</si>
  <si>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</si>
  <si>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</si>
  <si>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</si>
  <si>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</si>
  <si>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</si>
  <si>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</si>
  <si>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</si>
  <si>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</si>
  <si>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</si>
  <si>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</si>
  <si>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</si>
  <si>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</si>
  <si>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</si>
  <si>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</si>
  <si>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</si>
  <si>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</si>
  <si>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</si>
  <si>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</si>
  <si>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</si>
  <si>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</si>
  <si>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</si>
  <si>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</si>
  <si>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</si>
  <si>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</si>
  <si>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</si>
  <si>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</si>
  <si>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</si>
  <si>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</si>
  <si>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</si>
  <si>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</si>
  <si>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</si>
  <si>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</si>
  <si>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</si>
  <si>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</si>
  <si>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</si>
  <si>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</si>
  <si>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</si>
  <si>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</si>
  <si>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</si>
  <si>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</si>
  <si>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</si>
  <si>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</si>
  <si>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</si>
  <si>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</si>
  <si>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</si>
  <si>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</si>
  <si>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</si>
  <si>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</si>
  <si>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</si>
  <si>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</si>
  <si>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</si>
  <si>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</si>
  <si>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</si>
  <si>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</si>
  <si>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</si>
  <si>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</si>
  <si>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</si>
  <si>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</si>
  <si>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</si>
  <si>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</si>
  <si>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</si>
  <si>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</si>
  <si>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</si>
  <si>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</si>
  <si>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</si>
  <si>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</si>
  <si>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</si>
  <si>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</si>
  <si>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</si>
  <si>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</si>
  <si>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</si>
  <si>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</si>
  <si>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</si>
  <si>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</si>
  <si>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</si>
  <si>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</si>
  <si>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</si>
  <si>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</si>
  <si>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</si>
  <si>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</si>
  <si>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</si>
  <si>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</si>
  <si>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</si>
  <si>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</si>
  <si>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</si>
  <si>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</si>
  <si>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</si>
  <si>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</si>
  <si>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</si>
  <si>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</si>
  <si>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</si>
  <si>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</si>
  <si>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</si>
  <si>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</si>
  <si>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</si>
  <si>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</si>
  <si>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</si>
  <si>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</si>
  <si>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</si>
  <si>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</si>
  <si>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</si>
  <si>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</si>
  <si>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</si>
  <si>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</si>
  <si>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</si>
  <si>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</si>
  <si>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</si>
  <si>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</si>
  <si>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</si>
  <si>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</si>
  <si>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</si>
  <si>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</si>
  <si>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</si>
  <si>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</si>
  <si>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</si>
  <si>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</si>
  <si>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</si>
  <si>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</si>
  <si>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</si>
  <si>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</si>
  <si>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</si>
  <si>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</si>
  <si>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</si>
  <si>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</si>
  <si>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</si>
  <si>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</si>
  <si>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</si>
  <si>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</si>
  <si>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</si>
  <si>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</si>
  <si>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</si>
  <si>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</si>
  <si>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</si>
  <si>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</si>
  <si>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</si>
  <si>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</si>
  <si>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</si>
  <si>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</si>
  <si>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</si>
  <si>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</si>
  <si>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</si>
  <si>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</si>
  <si>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</si>
  <si>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</si>
  <si>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</si>
  <si>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</si>
  <si>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</si>
  <si>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</si>
  <si>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</si>
  <si>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</si>
  <si>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</si>
  <si>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</si>
  <si>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</si>
  <si>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</si>
  <si>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</si>
  <si>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</si>
  <si>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</si>
  <si>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</si>
  <si>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</si>
  <si>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</si>
  <si>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</si>
  <si>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</si>
  <si>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</si>
  <si>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</si>
  <si>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</si>
  <si>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</si>
  <si>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</si>
  <si>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</si>
  <si>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</si>
  <si>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</si>
  <si>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</si>
  <si>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</si>
  <si>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</si>
  <si>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</si>
  <si>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</si>
  <si>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</si>
  <si>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</si>
  <si>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</si>
  <si>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</si>
  <si>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</si>
  <si>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</si>
  <si>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</si>
  <si>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</si>
  <si>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</si>
  <si>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</si>
  <si>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</si>
  <si>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</si>
  <si>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</si>
  <si>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</si>
  <si>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</si>
  <si>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</si>
  <si>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</si>
  <si>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</si>
  <si>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</si>
  <si>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</si>
  <si>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</si>
  <si>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</si>
  <si>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</si>
  <si>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</si>
  <si>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</si>
  <si>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</si>
  <si>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</si>
  <si>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</si>
  <si>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</si>
  <si>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</si>
  <si>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</si>
  <si>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</si>
  <si>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</si>
  <si>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</si>
  <si>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</si>
  <si>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</si>
  <si>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</si>
  <si>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</si>
  <si>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</si>
  <si>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</si>
  <si>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</si>
  <si>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</si>
  <si>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</si>
  <si>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</si>
  <si>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</si>
  <si>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</si>
  <si>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</si>
  <si>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</si>
  <si>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</si>
  <si>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</si>
  <si>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</si>
  <si>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</si>
  <si>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</si>
  <si>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</si>
  <si>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</si>
  <si>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</si>
  <si>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</si>
  <si>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</si>
  <si>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</si>
  <si>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</si>
  <si>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</si>
  <si>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</si>
  <si>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</si>
  <si>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</si>
  <si>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</si>
  <si>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</si>
  <si>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</si>
  <si>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</si>
  <si>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</si>
  <si>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</si>
  <si>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</si>
  <si>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</si>
  <si>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</si>
  <si>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</si>
  <si>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</si>
  <si>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</si>
  <si>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</si>
  <si>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</si>
  <si>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</si>
  <si>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</si>
  <si>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</si>
  <si>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</si>
  <si>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</si>
  <si>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</si>
  <si>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</si>
  <si>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</si>
  <si>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</si>
  <si>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</si>
  <si>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</si>
  <si>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</si>
  <si>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</si>
  <si>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</si>
  <si>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</si>
  <si>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</si>
  <si>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</si>
  <si>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</si>
  <si>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</si>
  <si>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</si>
  <si>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</si>
  <si>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</si>
  <si>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</si>
  <si>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</si>
  <si>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</si>
  <si>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</si>
  <si>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</si>
  <si>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</si>
  <si>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</si>
  <si>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</si>
  <si>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</si>
  <si>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</si>
  <si>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</si>
  <si>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</si>
  <si>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</si>
  <si>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</si>
  <si>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</si>
  <si>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</si>
  <si>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</si>
  <si>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</si>
  <si>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</si>
  <si>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</si>
  <si>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</si>
  <si>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</si>
  <si>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</si>
  <si>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</si>
  <si>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</si>
  <si>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</si>
  <si>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</si>
  <si>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</si>
  <si>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</si>
  <si>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</si>
  <si>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</si>
  <si>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</si>
  <si>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</si>
  <si>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</si>
  <si>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</si>
  <si>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</si>
  <si>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</si>
  <si>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</si>
  <si>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</si>
  <si>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</si>
  <si>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</si>
  <si>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</si>
  <si>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</si>
  <si>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</si>
  <si>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</si>
  <si>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</si>
  <si>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</si>
  <si>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</si>
  <si>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</si>
  <si>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</si>
  <si>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</si>
  <si>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</si>
  <si>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</si>
  <si>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</si>
  <si>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</si>
  <si>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</si>
  <si>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</si>
  <si>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</si>
  <si>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</si>
  <si>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</si>
  <si>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</si>
  <si>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</si>
  <si>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</si>
  <si>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</si>
  <si>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</si>
  <si>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</si>
  <si>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</si>
  <si>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</si>
  <si>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</si>
  <si>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</si>
  <si>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</si>
  <si>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</si>
  <si>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</si>
  <si>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</si>
  <si>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</si>
  <si>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</si>
  <si>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</si>
  <si>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</si>
  <si>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</si>
  <si>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</si>
  <si>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</si>
  <si>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</si>
  <si>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</si>
  <si>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</si>
  <si>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</si>
  <si>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</si>
  <si>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</si>
  <si>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</si>
  <si>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</si>
  <si>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</si>
  <si>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</si>
  <si>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</si>
  <si>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</si>
  <si>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</si>
  <si>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</si>
  <si>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</si>
  <si>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</si>
  <si>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</si>
  <si>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</si>
  <si>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</si>
  <si>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</si>
  <si>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</si>
  <si>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</si>
  <si>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</si>
  <si>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</si>
  <si>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</si>
  <si>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</si>
  <si>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</si>
  <si>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</si>
  <si>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</si>
  <si>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</si>
  <si>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</si>
  <si>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</si>
  <si>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</si>
  <si>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</si>
  <si>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</si>
  <si>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</si>
  <si>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</si>
  <si>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</si>
  <si>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</si>
  <si>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</si>
  <si>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</si>
  <si>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</si>
  <si>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</si>
  <si>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</si>
  <si>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</si>
  <si>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</si>
  <si>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</si>
  <si>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</si>
  <si>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</si>
  <si>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</si>
  <si>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</si>
  <si>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</si>
  <si>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</si>
  <si>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</si>
  <si>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</si>
  <si>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</si>
  <si>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</si>
  <si>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</si>
  <si>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</si>
  <si>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</si>
  <si>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</si>
  <si>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</si>
  <si>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</si>
  <si>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</si>
  <si>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</si>
  <si>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</si>
  <si>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</si>
  <si>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</si>
  <si>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</si>
  <si>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</si>
  <si>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</si>
  <si>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</si>
  <si>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</si>
  <si>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</si>
  <si>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</si>
  <si>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</si>
  <si>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</si>
  <si>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</si>
  <si>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</si>
  <si>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</si>
  <si>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</si>
  <si>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</si>
  <si>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</si>
  <si>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</si>
  <si>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</si>
  <si>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</si>
  <si>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</si>
  <si>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</si>
  <si>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</si>
  <si>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</si>
  <si>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</si>
  <si>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</si>
  <si>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</si>
  <si>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</si>
  <si>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</si>
  <si>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</si>
  <si>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</si>
  <si>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</si>
  <si>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</si>
  <si>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</si>
  <si>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</si>
  <si>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</si>
  <si>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</si>
  <si>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</si>
  <si>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</si>
  <si>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</si>
  <si>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</si>
  <si>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</si>
  <si>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</si>
  <si>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</si>
  <si>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</si>
  <si>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</si>
  <si>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</si>
  <si>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</si>
  <si>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</si>
  <si>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</si>
  <si>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</si>
  <si>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</si>
  <si>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</si>
  <si>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</si>
  <si>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</si>
  <si>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</si>
  <si>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</si>
  <si>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</si>
  <si>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</si>
  <si>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</si>
  <si>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</si>
  <si>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</si>
  <si>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</si>
  <si>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</si>
  <si>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</si>
  <si>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</si>
  <si>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</si>
  <si>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</si>
  <si>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</si>
  <si>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</si>
  <si>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</si>
  <si>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</si>
  <si>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</si>
  <si>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</si>
  <si>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</si>
  <si>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</si>
  <si>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</si>
  <si>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</si>
  <si>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</si>
  <si>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</si>
  <si>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</si>
  <si>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</si>
  <si>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</si>
  <si>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</si>
  <si>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</si>
  <si>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</si>
  <si>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</si>
  <si>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</si>
  <si>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</si>
  <si>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</si>
  <si>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</si>
  <si>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</si>
  <si>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</si>
  <si>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</si>
  <si>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</si>
  <si>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</si>
  <si>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</si>
  <si>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</si>
  <si>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</si>
  <si>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</si>
  <si>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</si>
  <si>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</si>
  <si>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</si>
  <si>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</si>
  <si>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</si>
  <si>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</si>
  <si>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</si>
  <si>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</si>
  <si>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</si>
  <si>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</si>
  <si>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</si>
  <si>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</si>
  <si>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</si>
  <si>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</si>
  <si>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</si>
  <si>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</si>
  <si>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</si>
  <si>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</si>
  <si>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</si>
  <si>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</si>
  <si>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</si>
  <si>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</si>
  <si>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</si>
  <si>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</si>
  <si>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</si>
  <si>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</si>
  <si>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</si>
  <si>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</si>
  <si>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</si>
  <si>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</si>
  <si>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</si>
  <si>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</si>
  <si>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</si>
  <si>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</si>
  <si>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</si>
  <si>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</si>
  <si>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</si>
  <si>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</si>
  <si>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</si>
  <si>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</si>
  <si>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</si>
  <si>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</si>
  <si>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</si>
  <si>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</si>
  <si>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</si>
  <si>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</si>
  <si>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</si>
  <si>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</si>
  <si>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</si>
  <si>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</si>
  <si>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</si>
  <si>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</si>
  <si>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</si>
  <si>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</si>
  <si>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</si>
  <si>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</si>
  <si>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</si>
  <si>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</si>
  <si>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</si>
  <si>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</si>
  <si>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</si>
  <si>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</si>
  <si>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</si>
  <si>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</si>
  <si>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</si>
  <si>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</si>
  <si>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</si>
  <si>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</si>
  <si>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</si>
  <si>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</si>
  <si>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</si>
  <si>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</si>
  <si>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</si>
  <si>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</si>
  <si>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</si>
  <si>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</si>
  <si>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</si>
  <si>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</si>
  <si>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</si>
  <si>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</si>
  <si>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</si>
  <si>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</si>
  <si>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</si>
  <si>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</si>
  <si>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</si>
  <si>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</si>
  <si>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</si>
  <si>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</si>
  <si>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</si>
  <si>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</si>
  <si>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</si>
  <si>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</si>
  <si>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</si>
  <si>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</si>
  <si>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</si>
  <si>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</si>
  <si>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</si>
  <si>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</si>
  <si>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</si>
  <si>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</si>
  <si>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</si>
  <si>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</si>
  <si>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</si>
  <si>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</si>
  <si>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</si>
  <si>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</si>
  <si>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</si>
  <si>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</si>
  <si>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</si>
  <si>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</si>
  <si>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</si>
  <si>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</si>
  <si>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</si>
  <si>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</si>
  <si>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</si>
  <si>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</si>
  <si>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</si>
  <si>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</si>
  <si>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</si>
  <si>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</si>
  <si>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</si>
  <si>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</si>
  <si>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</si>
  <si>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</si>
  <si>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</si>
  <si>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</si>
  <si>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</si>
  <si>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</si>
  <si>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</si>
  <si>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</si>
  <si>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</si>
  <si>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</si>
  <si>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</si>
  <si>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</si>
  <si>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</si>
  <si>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</si>
  <si>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</si>
  <si>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</si>
  <si>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</si>
  <si>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</si>
  <si>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</si>
  <si>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</si>
  <si>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</si>
  <si>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</si>
  <si>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</si>
  <si>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</si>
  <si>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</si>
  <si>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</si>
  <si>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</si>
  <si>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</si>
  <si>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</si>
  <si>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</si>
  <si>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</si>
  <si>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</si>
  <si>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</si>
  <si>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</si>
  <si>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</si>
  <si>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</si>
  <si>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</si>
  <si>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</si>
  <si>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</si>
  <si>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</si>
  <si>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</si>
  <si>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</si>
  <si>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</si>
  <si>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</si>
  <si>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</si>
  <si>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</si>
  <si>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</si>
  <si>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</si>
  <si>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</si>
  <si>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</si>
  <si>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</si>
  <si>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</si>
  <si>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</si>
  <si>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</si>
  <si>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</si>
  <si>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</si>
  <si>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</si>
  <si>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</si>
  <si>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</si>
  <si>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</si>
  <si>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</si>
  <si>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</si>
  <si>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</si>
  <si>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</si>
  <si>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</si>
  <si>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</si>
  <si>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</si>
  <si>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</si>
  <si>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</si>
  <si>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</si>
  <si>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</si>
  <si>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</si>
  <si>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</si>
  <si>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</si>
  <si>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</si>
  <si>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</si>
  <si>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</si>
  <si>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</si>
  <si>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</si>
  <si>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</si>
  <si>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</si>
  <si>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</si>
  <si>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</si>
  <si>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</si>
  <si>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</si>
  <si>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</si>
  <si>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</si>
  <si>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</si>
  <si>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</si>
  <si>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</si>
  <si>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</si>
  <si>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</si>
  <si>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</si>
  <si>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</si>
  <si>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</si>
  <si>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</si>
  <si>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</si>
  <si>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</si>
  <si>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</si>
  <si>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</si>
  <si>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</si>
  <si>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</si>
  <si>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</si>
  <si>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</si>
  <si>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</si>
  <si>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</si>
  <si>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</si>
  <si>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</si>
  <si>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</si>
  <si>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</si>
  <si>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</si>
  <si>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</si>
  <si>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</si>
  <si>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</si>
  <si>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</si>
  <si>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</si>
  <si>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</si>
  <si>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</si>
  <si>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</si>
  <si>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</si>
  <si>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</si>
  <si>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</si>
  <si>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</si>
  <si>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</si>
  <si>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</si>
  <si>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</si>
  <si>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</si>
  <si>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</si>
  <si>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</si>
  <si>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</si>
  <si>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</si>
  <si>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</si>
  <si>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</si>
  <si>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</si>
  <si>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</si>
  <si>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</si>
  <si>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</si>
  <si>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</si>
  <si>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</si>
  <si>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</si>
  <si>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</si>
  <si>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</si>
  <si>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</si>
  <si>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</si>
  <si>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</si>
  <si>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</si>
  <si>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</si>
  <si>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</si>
  <si>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</si>
  <si>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</si>
  <si>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</si>
  <si>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</si>
  <si>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</si>
  <si>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</si>
  <si>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</si>
  <si>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</si>
  <si>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</si>
  <si>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</si>
  <si>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</si>
  <si>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</si>
  <si>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</si>
  <si>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</si>
  <si>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</si>
  <si>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</si>
  <si>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</si>
  <si>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</si>
  <si>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</si>
  <si>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</si>
  <si>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</si>
  <si>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</si>
  <si>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</si>
  <si>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</si>
  <si>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</si>
  <si>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</si>
  <si>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</si>
  <si>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</si>
  <si>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</si>
  <si>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</si>
  <si>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</si>
  <si>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</si>
  <si>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</si>
  <si>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</si>
  <si>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</si>
  <si>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</si>
  <si>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</si>
  <si>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</si>
  <si>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</si>
  <si>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</si>
  <si>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</si>
  <si>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</si>
  <si>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</si>
  <si>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</si>
  <si>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</si>
  <si>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</si>
  <si>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</si>
  <si>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</si>
  <si>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</si>
  <si>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</si>
  <si>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</si>
  <si>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</si>
  <si>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</si>
  <si>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</si>
  <si>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</si>
  <si>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</si>
  <si>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</si>
  <si>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</si>
  <si>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</si>
  <si>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</si>
  <si>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</si>
  <si>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</si>
  <si>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</si>
  <si>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</si>
  <si>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</si>
  <si>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</si>
  <si>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</si>
  <si>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</si>
  <si>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</si>
  <si>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</si>
  <si>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</si>
  <si>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</si>
  <si>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</si>
  <si>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</si>
  <si>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</si>
  <si>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</si>
  <si>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</si>
  <si>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</si>
  <si>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</si>
  <si>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</si>
  <si>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</si>
  <si>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</si>
  <si>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</si>
  <si>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</si>
  <si>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</si>
  <si>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</si>
  <si>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</si>
  <si>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</si>
  <si>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</si>
  <si>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</si>
  <si>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</si>
  <si>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</si>
  <si>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</si>
  <si>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</si>
  <si>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</si>
  <si>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</si>
  <si>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</si>
  <si>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</si>
  <si>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</si>
  <si>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</si>
  <si>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</si>
  <si>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</si>
  <si>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</si>
  <si>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</si>
  <si>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</si>
  <si>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</si>
  <si>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</si>
  <si>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</si>
  <si>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</si>
  <si>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</si>
  <si>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</si>
  <si>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</si>
  <si>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</si>
  <si>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</si>
  <si>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</si>
  <si>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</si>
  <si>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</si>
  <si>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</si>
  <si>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</si>
  <si>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</si>
  <si>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</si>
  <si>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</si>
  <si>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</si>
  <si>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</si>
  <si>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</si>
  <si>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</si>
  <si>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</si>
  <si>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</si>
  <si>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</si>
  <si>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</si>
  <si>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</si>
  <si>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</si>
  <si>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</si>
  <si>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</si>
  <si>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</si>
  <si>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</si>
  <si>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</si>
  <si>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</si>
  <si>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</si>
  <si>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</si>
  <si>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</si>
  <si>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</si>
  <si>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</si>
  <si>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</si>
  <si>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</si>
  <si>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</si>
  <si>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</si>
  <si>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</si>
  <si>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</si>
  <si>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</si>
  <si>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</si>
  <si>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</si>
  <si>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</si>
  <si>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</si>
  <si>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</si>
  <si>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</si>
  <si>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</si>
  <si>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</si>
  <si>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</si>
  <si>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</si>
  <si>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</si>
  <si>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</si>
  <si>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</si>
  <si>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</si>
  <si>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</si>
  <si>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</si>
  <si>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</si>
  <si>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</si>
  <si>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</si>
  <si>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</si>
  <si>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</si>
  <si>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</si>
  <si>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</si>
  <si>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</si>
  <si>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</si>
  <si>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</si>
  <si>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</si>
  <si>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</si>
  <si>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</si>
  <si>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</si>
  <si>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</si>
  <si>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</si>
  <si>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</si>
  <si>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</si>
  <si>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</si>
  <si>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</si>
  <si>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</si>
  <si>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</si>
  <si>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</si>
  <si>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</si>
  <si>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</si>
  <si>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</si>
  <si>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</si>
  <si>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</si>
  <si>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</si>
  <si>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</si>
  <si>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</si>
  <si>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</si>
  <si>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</si>
  <si>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</si>
  <si>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</si>
  <si>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</si>
  <si>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</si>
  <si>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</si>
  <si>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</si>
  <si>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</si>
  <si>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</si>
  <si>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</si>
  <si>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</si>
  <si>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</si>
  <si>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</si>
  <si>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</si>
  <si>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</si>
  <si>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</si>
  <si>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</si>
  <si>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</si>
  <si>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</si>
  <si>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</si>
  <si>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</si>
  <si>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</si>
  <si>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</si>
  <si>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</si>
  <si>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</si>
  <si>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</si>
  <si>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</si>
  <si>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</si>
  <si>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</si>
  <si>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</si>
  <si>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</si>
  <si>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</si>
  <si>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</si>
  <si>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</si>
  <si>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</si>
  <si>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</si>
  <si>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</si>
  <si>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</si>
  <si>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</si>
  <si>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</si>
  <si>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</si>
  <si>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</si>
  <si>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</si>
  <si>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</si>
  <si>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</si>
  <si>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</si>
  <si>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</si>
  <si>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</si>
  <si>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</si>
  <si>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</si>
  <si>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</si>
  <si>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</si>
  <si>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</si>
  <si>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</si>
  <si>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</si>
  <si>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</si>
  <si>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</si>
  <si>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</si>
  <si>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</si>
  <si>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</si>
  <si>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</si>
  <si>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</si>
  <si>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</si>
  <si>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</si>
  <si>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</si>
  <si>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</si>
  <si>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</si>
  <si>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</si>
  <si>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</si>
  <si>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</si>
  <si>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</si>
  <si>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</si>
  <si>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</si>
  <si>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</si>
  <si>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</si>
  <si>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</si>
  <si>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</si>
  <si>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</si>
  <si>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</si>
  <si>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</si>
  <si>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</si>
  <si>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</si>
  <si>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</si>
  <si>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</si>
  <si>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</si>
  <si>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</si>
  <si>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</si>
  <si>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</si>
  <si>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</si>
  <si>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</si>
  <si>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</si>
  <si>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</si>
  <si>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</si>
  <si>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</si>
  <si>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</si>
  <si>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</si>
  <si>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</si>
  <si>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</si>
  <si>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</si>
  <si>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</si>
  <si>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</si>
  <si>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</si>
  <si>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</si>
  <si>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</si>
  <si>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</si>
  <si>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</si>
  <si>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</si>
  <si>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</si>
  <si>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</si>
  <si>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</si>
  <si>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</si>
  <si>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</si>
  <si>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</si>
  <si>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</si>
  <si>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</si>
  <si>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</si>
  <si>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</si>
  <si>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</si>
  <si>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</si>
  <si>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</si>
  <si>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</si>
  <si>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</si>
  <si>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</si>
  <si>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</si>
  <si>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</si>
  <si>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</si>
  <si>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</si>
  <si>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</si>
  <si>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</si>
  <si>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</si>
  <si>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</si>
  <si>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</si>
  <si>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</si>
  <si>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</si>
  <si>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</si>
  <si>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</si>
  <si>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</si>
  <si>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</si>
  <si>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</si>
  <si>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</si>
  <si>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</si>
  <si>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</si>
  <si>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</si>
  <si>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</si>
  <si>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</si>
  <si>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</si>
  <si>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</si>
  <si>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</si>
  <si>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</si>
  <si>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</si>
  <si>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</si>
  <si>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</si>
  <si>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</si>
  <si>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</si>
  <si>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</si>
  <si>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</si>
  <si>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</si>
  <si>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</si>
  <si>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</si>
  <si>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</si>
  <si>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</si>
  <si>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</si>
  <si>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</si>
  <si>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</si>
  <si>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</si>
  <si>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</si>
  <si>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</si>
  <si>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</si>
  <si>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</si>
  <si>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</si>
  <si>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</si>
  <si>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</si>
  <si>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</si>
  <si>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</si>
  <si>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</si>
  <si>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</si>
  <si>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</si>
  <si>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</si>
  <si>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</si>
  <si>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</si>
  <si>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</si>
  <si>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</si>
  <si>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</si>
  <si>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</si>
  <si>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</si>
  <si>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</si>
  <si>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</si>
  <si>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</si>
  <si>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</si>
  <si>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</si>
  <si>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</si>
  <si>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</si>
  <si>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</si>
  <si>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</si>
  <si>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</si>
  <si>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</si>
  <si>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</si>
  <si>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</si>
  <si>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</si>
  <si>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</si>
  <si>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</si>
  <si>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</si>
  <si>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</si>
  <si>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</si>
  <si>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</si>
  <si>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</si>
  <si>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</si>
  <si>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</si>
  <si>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</si>
  <si>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</si>
  <si>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</si>
  <si>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</si>
  <si>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</si>
  <si>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</si>
  <si>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</si>
  <si>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</si>
  <si>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</si>
  <si>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</si>
  <si>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</si>
  <si>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</si>
  <si>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</si>
  <si>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</si>
  <si>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</si>
  <si>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</si>
  <si>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</si>
  <si>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</si>
  <si>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</si>
  <si>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</si>
  <si>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</si>
  <si>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</si>
  <si>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</si>
  <si>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</si>
  <si>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</si>
  <si>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</si>
  <si>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</si>
  <si>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</si>
  <si>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</si>
  <si>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</si>
  <si>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</si>
  <si>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</si>
  <si>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</si>
  <si>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</si>
  <si>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</si>
  <si>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</si>
  <si>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</si>
  <si>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</si>
  <si>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</si>
  <si>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</si>
  <si>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</si>
  <si>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</si>
  <si>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</si>
  <si>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</si>
  <si>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</si>
  <si>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</si>
  <si>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</si>
  <si>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</si>
  <si>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</si>
  <si>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</si>
  <si>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</si>
  <si>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</si>
  <si>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</si>
  <si>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</si>
  <si>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</si>
  <si>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</si>
  <si>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</si>
  <si>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</si>
  <si>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</si>
  <si>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</si>
  <si>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</si>
  <si>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</si>
  <si>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</si>
  <si>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</si>
  <si>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</si>
  <si>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</si>
  <si>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</si>
  <si>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</si>
  <si>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</si>
  <si>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</si>
  <si>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</si>
  <si>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</si>
  <si>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</si>
  <si>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</si>
  <si>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</si>
  <si>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</si>
  <si>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</si>
  <si>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</si>
  <si>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</si>
  <si>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</si>
  <si>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</si>
  <si>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</si>
  <si>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</si>
  <si>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</si>
  <si>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</si>
  <si>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</si>
  <si>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</si>
  <si>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</si>
  <si>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</si>
  <si>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</si>
  <si>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</si>
  <si>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</si>
  <si>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</si>
  <si>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</si>
  <si>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</si>
  <si>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</si>
  <si>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</si>
  <si>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</si>
  <si>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</si>
  <si>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</si>
  <si>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</si>
  <si>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</si>
  <si>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</si>
  <si>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</si>
  <si>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</si>
  <si>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</si>
  <si>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</si>
  <si>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</si>
  <si>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</si>
  <si>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</si>
  <si>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</si>
  <si>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</si>
  <si>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</si>
  <si>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</si>
  <si>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</si>
  <si>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</si>
  <si>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</si>
  <si>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</si>
  <si>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</si>
  <si>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</si>
  <si>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</si>
  <si>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</si>
  <si>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</si>
  <si>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</si>
  <si>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</si>
  <si>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</si>
  <si>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</si>
  <si>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</si>
  <si>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</si>
  <si>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</si>
  <si>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</si>
  <si>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</si>
  <si>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</si>
  <si>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</si>
  <si>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</si>
  <si>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</si>
  <si>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</si>
  <si>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</si>
  <si>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</si>
  <si>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</si>
  <si>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</si>
  <si>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</si>
  <si>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</si>
  <si>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</si>
  <si>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</si>
  <si>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</si>
  <si>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</si>
  <si>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</si>
  <si>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</si>
  <si>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</si>
  <si>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</si>
  <si>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</si>
  <si>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</si>
  <si>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</si>
  <si>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</si>
  <si>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</si>
  <si>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</si>
  <si>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</si>
  <si>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</si>
  <si>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</si>
  <si>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</si>
  <si>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</si>
  <si>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</si>
  <si>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</si>
  <si>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</si>
  <si>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</si>
  <si>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</si>
  <si>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</si>
  <si>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</si>
  <si>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</si>
  <si>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</si>
  <si>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</si>
  <si>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</si>
  <si>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</si>
  <si>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</si>
  <si>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</si>
  <si>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</si>
  <si>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</si>
  <si>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</si>
  <si>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</si>
  <si>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</si>
  <si>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</si>
  <si>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</si>
  <si>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</si>
  <si>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</si>
  <si>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</si>
  <si>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</si>
  <si>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</si>
  <si>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</si>
  <si>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</si>
  <si>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</si>
  <si>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</si>
  <si>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</si>
  <si>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</si>
  <si>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</si>
  <si>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</si>
  <si>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</si>
  <si>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</si>
  <si>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</si>
  <si>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</si>
  <si>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</si>
  <si>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</si>
  <si>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</si>
  <si>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</si>
  <si>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</si>
  <si>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</si>
  <si>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</si>
  <si>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</si>
  <si>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</si>
  <si>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</si>
  <si>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</si>
  <si>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</si>
  <si>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</si>
  <si>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</si>
  <si>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</si>
  <si>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</si>
  <si>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</si>
  <si>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</si>
  <si>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</si>
  <si>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</si>
  <si>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</si>
  <si>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</si>
  <si>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</si>
  <si>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</si>
  <si>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</si>
  <si>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</si>
  <si>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</si>
  <si>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</si>
  <si>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</si>
  <si>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</si>
  <si>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</si>
  <si>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</si>
  <si>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</si>
  <si>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</si>
  <si>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</si>
  <si>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</si>
  <si>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</si>
  <si>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</si>
  <si>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</si>
  <si>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</si>
  <si>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</si>
  <si>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</si>
  <si>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</si>
  <si>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</si>
  <si>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</si>
  <si>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</si>
  <si>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</si>
  <si>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</si>
  <si>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</si>
  <si>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</si>
  <si>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</si>
  <si>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</si>
  <si>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</si>
  <si>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</si>
  <si>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</si>
  <si>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</si>
  <si>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</si>
  <si>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</si>
  <si>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</si>
  <si>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</si>
  <si>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</si>
  <si>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</si>
  <si>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</si>
  <si>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</si>
  <si>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</si>
  <si>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</si>
  <si>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</si>
  <si>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</si>
  <si>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</si>
  <si>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</si>
  <si>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</si>
  <si>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</si>
  <si>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</si>
  <si>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</si>
  <si>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</si>
  <si>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</si>
  <si>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</si>
  <si>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</si>
  <si>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</si>
  <si>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</si>
  <si>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</si>
  <si>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</si>
  <si>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</si>
  <si>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</si>
  <si>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</si>
  <si>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</si>
  <si>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</si>
  <si>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</si>
  <si>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</si>
  <si>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</si>
  <si>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</si>
  <si>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</si>
  <si>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</si>
  <si>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</si>
  <si>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</si>
  <si>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</si>
  <si>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</si>
  <si>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</si>
  <si>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</si>
  <si>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</si>
  <si>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</si>
  <si>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</si>
  <si>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</si>
  <si>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</si>
  <si>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</si>
  <si>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</si>
  <si>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</si>
  <si>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</si>
  <si>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</si>
  <si>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</si>
  <si>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</si>
  <si>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</si>
  <si>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</si>
  <si>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</si>
  <si>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</si>
  <si>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</si>
  <si>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</si>
  <si>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</si>
  <si>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</si>
  <si>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</si>
  <si>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</si>
  <si>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</si>
  <si>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</si>
  <si>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</si>
  <si>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</si>
  <si>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</si>
  <si>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</si>
  <si>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</si>
  <si>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</si>
  <si>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</si>
  <si>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</si>
  <si>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</si>
  <si>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</si>
  <si>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</si>
  <si>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</si>
  <si>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</si>
  <si>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</si>
  <si>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</si>
  <si>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</si>
  <si>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</si>
  <si>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</si>
  <si>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</si>
  <si>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</si>
  <si>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</si>
  <si>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</si>
  <si>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</si>
  <si>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</si>
  <si>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</si>
  <si>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</si>
  <si>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</si>
  <si>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</si>
  <si>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</si>
  <si>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</si>
  <si>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</si>
  <si>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</si>
  <si>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</si>
  <si>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</si>
  <si>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</si>
  <si>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</si>
  <si>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</si>
  <si>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</si>
  <si>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</si>
  <si>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</si>
  <si>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</si>
  <si>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</si>
  <si>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</si>
  <si>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</si>
  <si>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</si>
  <si>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</si>
  <si>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</si>
  <si>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</si>
  <si>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</si>
  <si>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</si>
  <si>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</si>
  <si>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</si>
  <si>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</si>
  <si>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</si>
  <si>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</si>
  <si>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</si>
  <si>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</si>
  <si>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</si>
  <si>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</si>
  <si>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</si>
  <si>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</si>
  <si>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</si>
  <si>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</si>
  <si>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</si>
  <si>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</si>
  <si>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</si>
  <si>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</si>
  <si>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</si>
  <si>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</si>
  <si>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</si>
  <si>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</si>
  <si>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</si>
  <si>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</si>
  <si>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</si>
  <si>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</si>
  <si>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</si>
  <si>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</si>
  <si>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</si>
  <si>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</si>
  <si>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</si>
  <si>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</si>
  <si>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</si>
  <si>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</si>
  <si>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</si>
  <si>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</si>
  <si>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</si>
  <si>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</si>
  <si>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</si>
  <si>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</si>
  <si>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</si>
  <si>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</si>
  <si>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</si>
  <si>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</si>
  <si>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</si>
  <si>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</si>
  <si>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</si>
  <si>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</si>
  <si>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</si>
  <si>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</si>
  <si>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</si>
  <si>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</si>
  <si>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</si>
  <si>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</si>
  <si>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</si>
  <si>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</si>
  <si>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</si>
  <si>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</si>
  <si>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</si>
  <si>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</si>
  <si>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</si>
  <si>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</si>
  <si>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</si>
  <si>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</si>
  <si>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</si>
  <si>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</si>
  <si>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</si>
  <si>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</si>
  <si>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</si>
  <si>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</si>
  <si>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</si>
  <si>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</si>
  <si>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</si>
  <si>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</si>
  <si>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</si>
  <si>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</si>
  <si>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</si>
  <si>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</si>
  <si>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</si>
  <si>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</si>
  <si>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</si>
  <si>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</si>
  <si>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</si>
  <si>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</si>
  <si>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</si>
  <si>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</si>
  <si>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</si>
  <si>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</si>
  <si>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</si>
  <si>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</si>
  <si>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</si>
  <si>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</si>
  <si>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</si>
  <si>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</si>
  <si>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</si>
  <si>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</si>
  <si>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</si>
  <si>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</si>
  <si>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</si>
  <si>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</si>
  <si>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</si>
  <si>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</si>
  <si>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</si>
  <si>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</si>
  <si>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</si>
  <si>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</si>
  <si>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</si>
  <si>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</si>
  <si>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</si>
  <si>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</si>
  <si>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</si>
  <si>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</si>
  <si>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</si>
  <si>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</si>
  <si>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</si>
  <si>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</si>
  <si>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</si>
  <si>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</si>
  <si>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</si>
  <si>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</si>
  <si>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</si>
  <si>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</si>
  <si>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</si>
  <si>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</si>
  <si>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</si>
  <si>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</si>
  <si>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</si>
  <si>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</si>
  <si>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</si>
  <si>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</si>
  <si>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</si>
  <si>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</si>
  <si>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</si>
  <si>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</si>
  <si>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</si>
  <si>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</si>
  <si>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</si>
  <si>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</si>
  <si>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</si>
  <si>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</si>
  <si>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</si>
  <si>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</si>
  <si>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</si>
  <si>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</si>
  <si>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</si>
  <si>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</si>
  <si>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</si>
  <si>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</si>
  <si>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</si>
  <si>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</si>
  <si>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</si>
  <si>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</si>
  <si>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</si>
  <si>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</si>
  <si>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</si>
  <si>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</si>
  <si>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</si>
  <si>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</si>
  <si>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</si>
  <si>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</si>
  <si>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</si>
  <si>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</si>
  <si>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</si>
  <si>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</si>
  <si>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</si>
  <si>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</si>
  <si>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</si>
  <si>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</si>
  <si>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</si>
  <si>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</si>
  <si>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</si>
  <si>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</si>
  <si>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</si>
  <si>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</si>
  <si>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</si>
  <si>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</si>
  <si>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</si>
  <si>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</si>
  <si>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</si>
  <si>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</si>
  <si>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</si>
  <si>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</si>
  <si>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</si>
  <si>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</si>
  <si>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</si>
  <si>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</si>
  <si>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</si>
  <si>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</si>
  <si>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</si>
  <si>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</si>
  <si>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</si>
  <si>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</si>
  <si>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</si>
  <si>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</si>
  <si>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</si>
  <si>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</si>
  <si>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</si>
  <si>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</si>
  <si>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</si>
  <si>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</si>
  <si>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</si>
  <si>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</si>
  <si>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</si>
  <si>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</si>
  <si>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</si>
  <si>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</si>
  <si>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</si>
  <si>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</si>
  <si>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</si>
  <si>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</si>
  <si>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</si>
  <si>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</si>
  <si>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</si>
  <si>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</si>
  <si>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</si>
  <si>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</si>
  <si>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</si>
  <si>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</si>
  <si>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</si>
  <si>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</si>
  <si>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</si>
  <si>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</si>
  <si>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</si>
  <si>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</si>
  <si>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</si>
  <si>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</si>
  <si>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</si>
  <si>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</si>
  <si>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</si>
  <si>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</si>
  <si>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</si>
  <si>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</si>
  <si>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</si>
  <si>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</si>
  <si>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</si>
  <si>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</si>
  <si>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</si>
  <si>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</si>
  <si>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</si>
  <si>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</si>
  <si>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</si>
  <si>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</si>
  <si>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</si>
  <si>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</si>
  <si>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</si>
  <si>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</si>
  <si>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</si>
  <si>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</si>
  <si>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</si>
  <si>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</si>
  <si>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</si>
  <si>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</si>
  <si>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</si>
  <si>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</si>
  <si>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</si>
  <si>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</si>
  <si>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</si>
  <si>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</si>
  <si>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GRUDA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</si>
</sst>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1345653.46</v>
      </c>
      <c r="D2" s="6">
        <f>'PR-RAS'!E6</f>
        <v>1682475.35</v>
      </c>
      <c r="E2" s="6">
        <v>0</v>
      </c>
      <c r="F2" s="6">
        <v>0</v>
      </c>
      <c r="G2" s="7">
        <f t="shared" ref="G2:G264" si="0">(B2/1000)*(C2*1+D2*2)</f>
        <v>4710.6041599999999</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905163.1</v>
      </c>
      <c r="D46" s="1">
        <f>'PR-RAS'!E50</f>
        <v>1197977.6199999999</v>
      </c>
      <c r="E46" s="1">
        <v>0</v>
      </c>
      <c r="F46" s="1">
        <v>0</v>
      </c>
      <c r="G46" s="2">
        <f t="shared" si="0"/>
        <v>148550.3253</v>
      </c>
      <c r="H46" s="2">
        <f t="shared" si="1"/>
        <v>0.48000000009778887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905163.1</v>
      </c>
      <c r="D64" s="1">
        <f>'PR-RAS'!E68</f>
        <v>1197977.6199999999</v>
      </c>
      <c r="E64" s="1">
        <v>0</v>
      </c>
      <c r="F64" s="1">
        <v>0</v>
      </c>
      <c r="G64" s="2">
        <f t="shared" si="0"/>
        <v>207970.45541999998</v>
      </c>
      <c r="H64" s="2">
        <f t="shared" si="1"/>
        <v>0.48000000009778887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903746.46</v>
      </c>
      <c r="D65" s="1">
        <f>'PR-RAS'!E69</f>
        <v>1056547.3899999999</v>
      </c>
      <c r="E65" s="1">
        <v>0</v>
      </c>
      <c r="F65" s="1">
        <v>0</v>
      </c>
      <c r="G65" s="2">
        <f t="shared" si="0"/>
        <v>193077.83935999998</v>
      </c>
      <c r="H65" s="2">
        <f t="shared" si="1"/>
        <v>0.84999999986030161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1416.64</v>
      </c>
      <c r="D66" s="1">
        <f>'PR-RAS'!E70</f>
        <v>141430.23000000001</v>
      </c>
      <c r="E66" s="1">
        <v>0</v>
      </c>
      <c r="F66" s="1">
        <v>0</v>
      </c>
      <c r="G66" s="2">
        <f t="shared" si="0"/>
        <v>18478.011500000004</v>
      </c>
      <c r="H66" s="2">
        <f t="shared" si="1"/>
        <v>0.59000000001037733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0.02</v>
      </c>
      <c r="E78" s="1">
        <v>0</v>
      </c>
      <c r="F78" s="1">
        <v>0</v>
      </c>
      <c r="G78" s="2">
        <f t="shared" si="0"/>
        <v>4.62E-3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0.02</v>
      </c>
      <c r="E79" s="1">
        <v>0</v>
      </c>
      <c r="F79" s="1">
        <v>0</v>
      </c>
      <c r="G79" s="2">
        <f t="shared" si="0"/>
        <v>4.6800000000000001E-3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0.02</v>
      </c>
      <c r="E81" s="1">
        <v>0</v>
      </c>
      <c r="F81" s="1">
        <v>0</v>
      </c>
      <c r="G81" s="2">
        <f t="shared" si="0"/>
        <v>4.7999999999999996E-3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10500.58</v>
      </c>
      <c r="D102" s="1">
        <f>'PR-RAS'!E106</f>
        <v>16322.36</v>
      </c>
      <c r="E102" s="1">
        <v>0</v>
      </c>
      <c r="F102" s="1">
        <v>0</v>
      </c>
      <c r="G102" s="2">
        <f t="shared" si="0"/>
        <v>4357.6753000000008</v>
      </c>
      <c r="H102" s="2">
        <f t="shared" si="1"/>
        <v>0.78000000000065484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10500.58</v>
      </c>
      <c r="D108" s="1">
        <f>'PR-RAS'!E112</f>
        <v>16322.36</v>
      </c>
      <c r="E108" s="1">
        <v>0</v>
      </c>
      <c r="F108" s="1">
        <v>0</v>
      </c>
      <c r="G108" s="2">
        <f t="shared" si="0"/>
        <v>4616.5470999999998</v>
      </c>
      <c r="H108" s="2">
        <f t="shared" si="1"/>
        <v>0.78000000000065484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10500.58</v>
      </c>
      <c r="D113" s="1">
        <f>'PR-RAS'!E117</f>
        <v>16322.36</v>
      </c>
      <c r="E113" s="1">
        <v>0</v>
      </c>
      <c r="F113" s="1">
        <v>0</v>
      </c>
      <c r="G113" s="2">
        <f t="shared" si="0"/>
        <v>4832.2736000000004</v>
      </c>
      <c r="H113" s="2">
        <f t="shared" si="1"/>
        <v>0.78000000000065484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17192.12</v>
      </c>
      <c r="D120" s="1">
        <f>'PR-RAS'!E124</f>
        <v>20062.09</v>
      </c>
      <c r="E120" s="1">
        <v>0</v>
      </c>
      <c r="F120" s="1">
        <v>0</v>
      </c>
      <c r="G120" s="2">
        <f t="shared" si="0"/>
        <v>6820.6396999999997</v>
      </c>
      <c r="H120" s="2">
        <f t="shared" si="1"/>
        <v>0.20999999999912689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15788.97</v>
      </c>
      <c r="D121" s="1">
        <f>'PR-RAS'!E125</f>
        <v>17417</v>
      </c>
      <c r="E121" s="1">
        <v>0</v>
      </c>
      <c r="F121" s="1">
        <v>0</v>
      </c>
      <c r="G121" s="2">
        <f t="shared" si="0"/>
        <v>6074.7564000000002</v>
      </c>
      <c r="H121" s="2">
        <f t="shared" si="1"/>
        <v>3.0000000000654836E-2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15788.97</v>
      </c>
      <c r="D123" s="1">
        <f>'PR-RAS'!E127</f>
        <v>17417</v>
      </c>
      <c r="E123" s="1">
        <v>0</v>
      </c>
      <c r="F123" s="1">
        <v>0</v>
      </c>
      <c r="G123" s="2">
        <f t="shared" si="0"/>
        <v>6176.00234</v>
      </c>
      <c r="H123" s="2">
        <f t="shared" si="1"/>
        <v>3.0000000000654836E-2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1403.15</v>
      </c>
      <c r="D124" s="1">
        <f>'PR-RAS'!E128</f>
        <v>2645.09</v>
      </c>
      <c r="E124" s="1">
        <v>0</v>
      </c>
      <c r="F124" s="1">
        <v>0</v>
      </c>
      <c r="G124" s="2">
        <f t="shared" si="0"/>
        <v>823.27958999999998</v>
      </c>
      <c r="H124" s="2">
        <f t="shared" si="1"/>
        <v>0.24000000000023647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1403.15</v>
      </c>
      <c r="D125" s="1">
        <f>'PR-RAS'!E129</f>
        <v>2645.09</v>
      </c>
      <c r="E125" s="1">
        <v>0</v>
      </c>
      <c r="F125" s="1">
        <v>0</v>
      </c>
      <c r="G125" s="2">
        <f t="shared" si="0"/>
        <v>829.97291999999993</v>
      </c>
      <c r="H125" s="2">
        <f t="shared" si="1"/>
        <v>0.24000000000023647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412797.64</v>
      </c>
      <c r="D129" s="1">
        <f>'PR-RAS'!E133</f>
        <v>448113.26</v>
      </c>
      <c r="E129" s="1">
        <v>0</v>
      </c>
      <c r="F129" s="1">
        <v>0</v>
      </c>
      <c r="G129" s="2">
        <f t="shared" si="0"/>
        <v>167555.09248000002</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412797.64</v>
      </c>
      <c r="D130" s="1">
        <f>'PR-RAS'!E134</f>
        <v>448113.26</v>
      </c>
      <c r="E130" s="1">
        <v>0</v>
      </c>
      <c r="F130" s="1">
        <v>0</v>
      </c>
      <c r="G130" s="2">
        <f t="shared" si="0"/>
        <v>168864.11664000002</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319279.17</v>
      </c>
      <c r="D131" s="1">
        <f>'PR-RAS'!E135</f>
        <v>370106.07</v>
      </c>
      <c r="E131" s="1">
        <v>0</v>
      </c>
      <c r="F131" s="1">
        <v>0</v>
      </c>
      <c r="G131" s="2">
        <f t="shared" si="0"/>
        <v>137733.87030000001</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93518.47</v>
      </c>
      <c r="D132" s="1">
        <f>'PR-RAS'!E136</f>
        <v>78007.19</v>
      </c>
      <c r="E132" s="1">
        <v>0</v>
      </c>
      <c r="F132" s="1">
        <v>0</v>
      </c>
      <c r="G132" s="2">
        <f t="shared" si="0"/>
        <v>32688.803350000002</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1249658.0299999998</v>
      </c>
      <c r="D147" s="1">
        <f>'PR-RAS'!E151</f>
        <v>1465145.72</v>
      </c>
      <c r="E147" s="1">
        <v>0</v>
      </c>
      <c r="F147" s="1">
        <v>0</v>
      </c>
      <c r="G147" s="2">
        <f t="shared" si="0"/>
        <v>610272.62261999992</v>
      </c>
      <c r="H147" s="2">
        <f t="shared" si="1"/>
        <v>0.30999999982304871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887012.31999999983</v>
      </c>
      <c r="D148" s="1">
        <f>'PR-RAS'!E152</f>
        <v>990641.34</v>
      </c>
      <c r="E148" s="1">
        <v>0</v>
      </c>
      <c r="F148" s="1">
        <v>0</v>
      </c>
      <c r="G148" s="2">
        <f t="shared" si="0"/>
        <v>421639.36499999999</v>
      </c>
      <c r="H148" s="2">
        <f t="shared" si="1"/>
        <v>0.65999999979976565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731269.97999999986</v>
      </c>
      <c r="D149" s="1">
        <f>'PR-RAS'!E153</f>
        <v>811082.4</v>
      </c>
      <c r="E149" s="1">
        <v>0</v>
      </c>
      <c r="F149" s="1">
        <v>0</v>
      </c>
      <c r="G149" s="2">
        <f t="shared" si="0"/>
        <v>348308.34743999992</v>
      </c>
      <c r="H149" s="2">
        <f t="shared" si="1"/>
        <v>0.42000000015832484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724050.44</v>
      </c>
      <c r="D150" s="1">
        <f>'PR-RAS'!E154</f>
        <v>801503.49</v>
      </c>
      <c r="E150" s="1">
        <v>0</v>
      </c>
      <c r="F150" s="1">
        <v>0</v>
      </c>
      <c r="G150" s="2">
        <f t="shared" si="0"/>
        <v>346731.55557999999</v>
      </c>
      <c r="H150" s="2">
        <f t="shared" si="1"/>
        <v>0.92999999993480742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2489.9499999999998</v>
      </c>
      <c r="D152" s="1">
        <f>'PR-RAS'!E156</f>
        <v>5023.1000000000004</v>
      </c>
      <c r="E152" s="1">
        <v>0</v>
      </c>
      <c r="F152" s="1">
        <v>0</v>
      </c>
      <c r="G152" s="2">
        <f t="shared" si="0"/>
        <v>1892.9586500000003</v>
      </c>
      <c r="H152" s="2">
        <f t="shared" si="1"/>
        <v>0.1500000000005457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4729.59</v>
      </c>
      <c r="D153" s="1">
        <f>'PR-RAS'!E157</f>
        <v>4555.8100000000004</v>
      </c>
      <c r="E153" s="1">
        <v>0</v>
      </c>
      <c r="F153" s="1">
        <v>0</v>
      </c>
      <c r="G153" s="2">
        <f t="shared" si="0"/>
        <v>2103.8639200000002</v>
      </c>
      <c r="H153" s="2">
        <f t="shared" si="1"/>
        <v>0.5999999999994543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34741.370000000003</v>
      </c>
      <c r="D154" s="1">
        <f>'PR-RAS'!E158</f>
        <v>45773.57</v>
      </c>
      <c r="E154" s="1">
        <v>0</v>
      </c>
      <c r="F154" s="1">
        <v>0</v>
      </c>
      <c r="G154" s="2">
        <f t="shared" si="0"/>
        <v>19322.142030000003</v>
      </c>
      <c r="H154" s="2">
        <f t="shared" si="1"/>
        <v>0.80000000000291038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121000.97</v>
      </c>
      <c r="D155" s="1">
        <f>'PR-RAS'!E159</f>
        <v>133785.37</v>
      </c>
      <c r="E155" s="1">
        <v>0</v>
      </c>
      <c r="F155" s="1">
        <v>0</v>
      </c>
      <c r="G155" s="2">
        <f t="shared" si="0"/>
        <v>59840.043339999997</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120956.57</v>
      </c>
      <c r="D157" s="1">
        <f>'PR-RAS'!E161</f>
        <v>133785.37</v>
      </c>
      <c r="E157" s="1">
        <v>0</v>
      </c>
      <c r="F157" s="1">
        <v>0</v>
      </c>
      <c r="G157" s="2">
        <f t="shared" si="0"/>
        <v>60610.26036</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44.4</v>
      </c>
      <c r="D158" s="1">
        <f>'PR-RAS'!E162</f>
        <v>0</v>
      </c>
      <c r="E158" s="1">
        <v>0</v>
      </c>
      <c r="F158" s="1">
        <v>0</v>
      </c>
      <c r="G158" s="2">
        <f t="shared" si="0"/>
        <v>6.9707999999999997</v>
      </c>
      <c r="H158" s="2">
        <f t="shared" si="1"/>
        <v>0.39999999999999858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328881.91999999998</v>
      </c>
      <c r="D159" s="1">
        <f>'PR-RAS'!E163</f>
        <v>439599.55</v>
      </c>
      <c r="E159" s="1">
        <v>0</v>
      </c>
      <c r="F159" s="1">
        <v>0</v>
      </c>
      <c r="G159" s="2">
        <f t="shared" si="0"/>
        <v>190876.80116</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45112.08</v>
      </c>
      <c r="D160" s="1">
        <f>'PR-RAS'!E164</f>
        <v>45513.289999999994</v>
      </c>
      <c r="E160" s="1">
        <v>0</v>
      </c>
      <c r="F160" s="1">
        <v>0</v>
      </c>
      <c r="G160" s="2">
        <f t="shared" si="0"/>
        <v>21646.046939999997</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4345.82</v>
      </c>
      <c r="D161" s="1">
        <f>'PR-RAS'!E165</f>
        <v>2990.85</v>
      </c>
      <c r="E161" s="1">
        <v>0</v>
      </c>
      <c r="F161" s="1">
        <v>0</v>
      </c>
      <c r="G161" s="2">
        <f t="shared" si="0"/>
        <v>1652.4032000000002</v>
      </c>
      <c r="H161" s="2">
        <f t="shared" si="1"/>
        <v>0.33000000000038199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39162.83</v>
      </c>
      <c r="D162" s="1">
        <f>'PR-RAS'!E166</f>
        <v>40897.65</v>
      </c>
      <c r="E162" s="1">
        <v>0</v>
      </c>
      <c r="F162" s="1">
        <v>0</v>
      </c>
      <c r="G162" s="2">
        <f t="shared" si="0"/>
        <v>19474.25893</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792.49</v>
      </c>
      <c r="D163" s="1">
        <f>'PR-RAS'!E167</f>
        <v>849.59</v>
      </c>
      <c r="E163" s="1">
        <v>0</v>
      </c>
      <c r="F163" s="1">
        <v>0</v>
      </c>
      <c r="G163" s="2">
        <f t="shared" si="0"/>
        <v>403.65054000000003</v>
      </c>
      <c r="H163" s="2">
        <f t="shared" si="1"/>
        <v>0.89999999999997726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810.94</v>
      </c>
      <c r="D164" s="1">
        <f>'PR-RAS'!E168</f>
        <v>775.2</v>
      </c>
      <c r="E164" s="1">
        <v>0</v>
      </c>
      <c r="F164" s="1">
        <v>0</v>
      </c>
      <c r="G164" s="2">
        <f t="shared" si="0"/>
        <v>384.89842000000004</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42542.859999999993</v>
      </c>
      <c r="D165" s="1">
        <f>'PR-RAS'!E169</f>
        <v>97362.79</v>
      </c>
      <c r="E165" s="1">
        <v>0</v>
      </c>
      <c r="F165" s="1">
        <v>0</v>
      </c>
      <c r="G165" s="2">
        <f t="shared" si="0"/>
        <v>38912.024160000001</v>
      </c>
      <c r="H165" s="2">
        <f t="shared" si="1"/>
        <v>0.35000000001309672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10733.89</v>
      </c>
      <c r="D166" s="1">
        <f>'PR-RAS'!E170</f>
        <v>14084.68</v>
      </c>
      <c r="E166" s="1">
        <v>0</v>
      </c>
      <c r="F166" s="1">
        <v>0</v>
      </c>
      <c r="G166" s="2">
        <f t="shared" si="0"/>
        <v>6419.0362500000001</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1298.81</v>
      </c>
      <c r="D167" s="1">
        <f>'PR-RAS'!E171</f>
        <v>61948.91</v>
      </c>
      <c r="E167" s="1">
        <v>0</v>
      </c>
      <c r="F167" s="1">
        <v>0</v>
      </c>
      <c r="G167" s="2">
        <f t="shared" si="0"/>
        <v>20782.640580000003</v>
      </c>
      <c r="H167" s="2">
        <f t="shared" si="1"/>
        <v>0.27999999999656211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24397.38</v>
      </c>
      <c r="D168" s="1">
        <f>'PR-RAS'!E172</f>
        <v>17900.7</v>
      </c>
      <c r="E168" s="1">
        <v>0</v>
      </c>
      <c r="F168" s="1">
        <v>0</v>
      </c>
      <c r="G168" s="2">
        <f t="shared" si="0"/>
        <v>10053.196260000001</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4842.2299999999996</v>
      </c>
      <c r="D169" s="1">
        <f>'PR-RAS'!E173</f>
        <v>2961.43</v>
      </c>
      <c r="E169" s="1">
        <v>0</v>
      </c>
      <c r="F169" s="1">
        <v>0</v>
      </c>
      <c r="G169" s="2">
        <f t="shared" si="0"/>
        <v>1808.5351200000002</v>
      </c>
      <c r="H169" s="2">
        <f t="shared" si="1"/>
        <v>0.65999999999939973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576.28</v>
      </c>
      <c r="D170" s="1">
        <f>'PR-RAS'!E174</f>
        <v>467.07</v>
      </c>
      <c r="E170" s="1">
        <v>0</v>
      </c>
      <c r="F170" s="1">
        <v>0</v>
      </c>
      <c r="G170" s="2">
        <f t="shared" si="0"/>
        <v>255.26098000000002</v>
      </c>
      <c r="H170" s="2">
        <f t="shared" si="1"/>
        <v>0.34999999999996589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694.27</v>
      </c>
      <c r="D172" s="1">
        <f>'PR-RAS'!E176</f>
        <v>0</v>
      </c>
      <c r="E172" s="1">
        <v>0</v>
      </c>
      <c r="F172" s="1">
        <v>0</v>
      </c>
      <c r="G172" s="2">
        <f t="shared" si="0"/>
        <v>118.72017000000001</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229770.57000000004</v>
      </c>
      <c r="D173" s="1">
        <f>'PR-RAS'!E177</f>
        <v>279796.75</v>
      </c>
      <c r="E173" s="1">
        <v>0</v>
      </c>
      <c r="F173" s="1">
        <v>0</v>
      </c>
      <c r="G173" s="2">
        <f t="shared" si="0"/>
        <v>135770.62004000001</v>
      </c>
      <c r="H173" s="2">
        <f t="shared" si="1"/>
        <v>0.67999999996391125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191764.69</v>
      </c>
      <c r="D174" s="1">
        <f>'PR-RAS'!E178</f>
        <v>224693.43</v>
      </c>
      <c r="E174" s="1">
        <v>0</v>
      </c>
      <c r="F174" s="1">
        <v>0</v>
      </c>
      <c r="G174" s="2">
        <f t="shared" si="0"/>
        <v>110919.21815</v>
      </c>
      <c r="H174" s="2">
        <f t="shared" si="1"/>
        <v>0.73999999999068677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11117.45</v>
      </c>
      <c r="D175" s="1">
        <f>'PR-RAS'!E179</f>
        <v>25647.86</v>
      </c>
      <c r="E175" s="1">
        <v>0</v>
      </c>
      <c r="F175" s="1">
        <v>0</v>
      </c>
      <c r="G175" s="2">
        <f t="shared" si="0"/>
        <v>10859.89158</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252.84</v>
      </c>
      <c r="D176" s="1">
        <f>'PR-RAS'!E180</f>
        <v>127.44</v>
      </c>
      <c r="E176" s="1">
        <v>0</v>
      </c>
      <c r="F176" s="1">
        <v>0</v>
      </c>
      <c r="G176" s="2">
        <f t="shared" si="0"/>
        <v>88.850999999999999</v>
      </c>
      <c r="H176" s="2">
        <f t="shared" si="1"/>
        <v>0.59999999999999432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7721.39</v>
      </c>
      <c r="D177" s="1">
        <f>'PR-RAS'!E181</f>
        <v>9371.1</v>
      </c>
      <c r="E177" s="1">
        <v>0</v>
      </c>
      <c r="F177" s="1">
        <v>0</v>
      </c>
      <c r="G177" s="2">
        <f t="shared" si="0"/>
        <v>4657.59184</v>
      </c>
      <c r="H177" s="2">
        <f t="shared" si="1"/>
        <v>0.49000000000069122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294.64</v>
      </c>
      <c r="D179" s="1">
        <f>'PR-RAS'!E183</f>
        <v>2601.9499999999998</v>
      </c>
      <c r="E179" s="1">
        <v>0</v>
      </c>
      <c r="F179" s="1">
        <v>0</v>
      </c>
      <c r="G179" s="2">
        <f t="shared" si="0"/>
        <v>978.74011999999993</v>
      </c>
      <c r="H179" s="2">
        <f t="shared" si="1"/>
        <v>0.41000000000019554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6323.11</v>
      </c>
      <c r="D180" s="1">
        <f>'PR-RAS'!E184</f>
        <v>1707.06</v>
      </c>
      <c r="E180" s="1">
        <v>0</v>
      </c>
      <c r="F180" s="1">
        <v>0</v>
      </c>
      <c r="G180" s="2">
        <f t="shared" si="0"/>
        <v>1742.9641699999997</v>
      </c>
      <c r="H180" s="2">
        <f t="shared" si="1"/>
        <v>0.16999999999961801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2535.92</v>
      </c>
      <c r="D181" s="1">
        <f>'PR-RAS'!E185</f>
        <v>4870.32</v>
      </c>
      <c r="E181" s="1">
        <v>0</v>
      </c>
      <c r="F181" s="1">
        <v>0</v>
      </c>
      <c r="G181" s="2">
        <f t="shared" si="0"/>
        <v>2209.7808</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9760.5300000000007</v>
      </c>
      <c r="D182" s="1">
        <f>'PR-RAS'!E186</f>
        <v>10777.59</v>
      </c>
      <c r="E182" s="1">
        <v>0</v>
      </c>
      <c r="F182" s="1">
        <v>0</v>
      </c>
      <c r="G182" s="2">
        <f t="shared" si="0"/>
        <v>5668.1435099999999</v>
      </c>
      <c r="H182" s="2">
        <f t="shared" si="1"/>
        <v>0.87999999999919964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3772.16</v>
      </c>
      <c r="D183" s="1">
        <f>'PR-RAS'!E187</f>
        <v>6355.51</v>
      </c>
      <c r="E183" s="1">
        <v>0</v>
      </c>
      <c r="F183" s="1">
        <v>0</v>
      </c>
      <c r="G183" s="2">
        <f t="shared" si="0"/>
        <v>2999.93876</v>
      </c>
      <c r="H183" s="2">
        <f t="shared" si="1"/>
        <v>0.6499999999996362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7684.25</v>
      </c>
      <c r="D184" s="1">
        <f>'PR-RAS'!E188</f>
        <v>10571.21</v>
      </c>
      <c r="E184" s="1">
        <v>0</v>
      </c>
      <c r="F184" s="1">
        <v>0</v>
      </c>
      <c r="G184" s="2">
        <f t="shared" si="0"/>
        <v>5275.2806099999998</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2236.62</v>
      </c>
      <c r="D186" s="1">
        <f>'PR-RAS'!E190</f>
        <v>2124.56</v>
      </c>
      <c r="E186" s="1">
        <v>0</v>
      </c>
      <c r="F186" s="1">
        <v>0</v>
      </c>
      <c r="G186" s="2">
        <f t="shared" si="0"/>
        <v>1199.8618999999999</v>
      </c>
      <c r="H186" s="2">
        <f t="shared" si="1"/>
        <v>0.82000000000016371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3741.58</v>
      </c>
      <c r="E189" s="1">
        <v>0</v>
      </c>
      <c r="F189" s="1">
        <v>0</v>
      </c>
      <c r="G189" s="2">
        <f t="shared" si="0"/>
        <v>1963.8856000000001</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1005.3</v>
      </c>
      <c r="D190" s="1">
        <f>'PR-RAS'!E194</f>
        <v>380.98</v>
      </c>
      <c r="E190" s="1">
        <v>0</v>
      </c>
      <c r="F190" s="1">
        <v>0</v>
      </c>
      <c r="G190" s="2">
        <f t="shared" si="0"/>
        <v>334.01213999999999</v>
      </c>
      <c r="H190" s="2">
        <f t="shared" si="1"/>
        <v>0.31999999999993634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1426.2</v>
      </c>
      <c r="D191" s="1">
        <f>'PR-RAS'!E195</f>
        <v>4271</v>
      </c>
      <c r="E191" s="1">
        <v>0</v>
      </c>
      <c r="F191" s="1">
        <v>0</v>
      </c>
      <c r="G191" s="2">
        <f t="shared" si="0"/>
        <v>1893.9580000000001</v>
      </c>
      <c r="H191" s="2">
        <f t="shared" si="1"/>
        <v>0.20000000000004547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1763.77</v>
      </c>
      <c r="D192" s="1">
        <f>'PR-RAS'!E196</f>
        <v>802.69</v>
      </c>
      <c r="E192" s="1">
        <v>0</v>
      </c>
      <c r="F192" s="1">
        <v>0</v>
      </c>
      <c r="G192" s="2">
        <f t="shared" si="0"/>
        <v>643.50765000000001</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1763.77</v>
      </c>
      <c r="D206" s="1">
        <f>'PR-RAS'!E210</f>
        <v>802.69</v>
      </c>
      <c r="E206" s="1">
        <v>0</v>
      </c>
      <c r="F206" s="1">
        <v>0</v>
      </c>
      <c r="G206" s="2">
        <f t="shared" si="0"/>
        <v>690.67574999999999</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766.29</v>
      </c>
      <c r="D207" s="1">
        <f>'PR-RAS'!E211</f>
        <v>777.75</v>
      </c>
      <c r="E207" s="1">
        <v>0</v>
      </c>
      <c r="F207" s="1">
        <v>0</v>
      </c>
      <c r="G207" s="2">
        <f t="shared" si="0"/>
        <v>478.28873999999996</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997.48</v>
      </c>
      <c r="D209" s="1">
        <f>'PR-RAS'!E213</f>
        <v>24.94</v>
      </c>
      <c r="E209" s="1">
        <v>0</v>
      </c>
      <c r="F209" s="1">
        <v>0</v>
      </c>
      <c r="G209" s="2">
        <f t="shared" si="0"/>
        <v>217.85088000000002</v>
      </c>
      <c r="H209" s="2">
        <f t="shared" si="1"/>
        <v>0.54000000000001691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32000.02</v>
      </c>
      <c r="D248" s="1">
        <f>'PR-RAS'!E252</f>
        <v>33442.06</v>
      </c>
      <c r="E248" s="1">
        <v>0</v>
      </c>
      <c r="F248" s="1">
        <v>0</v>
      </c>
      <c r="G248" s="2">
        <f t="shared" si="0"/>
        <v>24424.382580000001</v>
      </c>
      <c r="H248" s="2">
        <f t="shared" si="1"/>
        <v>7.9999999998108251E-2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32000.02</v>
      </c>
      <c r="D255" s="1">
        <f>'PR-RAS'!E259</f>
        <v>33442.06</v>
      </c>
      <c r="E255" s="1">
        <v>0</v>
      </c>
      <c r="F255" s="1">
        <v>0</v>
      </c>
      <c r="G255" s="2">
        <f t="shared" si="0"/>
        <v>25116.57156</v>
      </c>
      <c r="H255" s="2">
        <f t="shared" si="1"/>
        <v>7.9999999998108251E-2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32000.02</v>
      </c>
      <c r="D257" s="1">
        <f>'PR-RAS'!E261</f>
        <v>33442.06</v>
      </c>
      <c r="E257" s="1">
        <v>0</v>
      </c>
      <c r="F257" s="1">
        <v>0</v>
      </c>
      <c r="G257" s="2">
        <f t="shared" si="0"/>
        <v>25314.339840000001</v>
      </c>
      <c r="H257" s="2">
        <f t="shared" si="1"/>
        <v>7.9999999998108251E-2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660.08</v>
      </c>
      <c r="E259" s="1">
        <v>0</v>
      </c>
      <c r="F259" s="1">
        <v>0</v>
      </c>
      <c r="G259" s="2">
        <f t="shared" si="0"/>
        <v>340.60128000000003</v>
      </c>
      <c r="H259" s="2">
        <f t="shared" si="1"/>
        <v>8.0000000000040927E-2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660.08</v>
      </c>
      <c r="E260" s="1">
        <v>0</v>
      </c>
      <c r="F260" s="1">
        <v>0</v>
      </c>
      <c r="G260" s="2">
        <f t="shared" si="0"/>
        <v>341.92144000000002</v>
      </c>
      <c r="H260" s="2">
        <f t="shared" si="1"/>
        <v>8.0000000000040927E-2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660.08</v>
      </c>
      <c r="E262" s="1">
        <v>0</v>
      </c>
      <c r="F262" s="1">
        <v>0</v>
      </c>
      <c r="G262" s="2">
        <f t="shared" si="0"/>
        <v>344.56176000000005</v>
      </c>
      <c r="H262" s="2">
        <f t="shared" si="1"/>
        <v>8.0000000000040927E-2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1249658.0299999998</v>
      </c>
      <c r="D285" s="1">
        <f>'PR-RAS'!E289</f>
        <v>1465145.72</v>
      </c>
      <c r="E285" s="1">
        <v>0</v>
      </c>
      <c r="F285" s="1">
        <v>0</v>
      </c>
      <c r="G285" s="2">
        <f t="shared" si="8"/>
        <v>1187105.6494799999</v>
      </c>
      <c r="H285" s="2">
        <f t="shared" si="9"/>
        <v>0.30999999982304871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95995.430000000168</v>
      </c>
      <c r="D286" s="1">
        <f>'PR-RAS'!E290</f>
        <v>217329.63000000012</v>
      </c>
      <c r="E286" s="1">
        <v>0</v>
      </c>
      <c r="F286" s="1">
        <v>0</v>
      </c>
      <c r="G286" s="2">
        <f t="shared" si="8"/>
        <v>151236.5866500001</v>
      </c>
      <c r="H286" s="2">
        <f t="shared" si="9"/>
        <v>0.80000000004656613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1436.05</v>
      </c>
      <c r="D289" s="1">
        <f>'PR-RAS'!E293</f>
        <v>650.84</v>
      </c>
      <c r="E289" s="1">
        <v>0</v>
      </c>
      <c r="F289" s="1">
        <v>0</v>
      </c>
      <c r="G289" s="2">
        <f t="shared" si="8"/>
        <v>788.46623999999997</v>
      </c>
      <c r="H289" s="2">
        <f t="shared" si="9"/>
        <v>0.20999999999992269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4461.41</v>
      </c>
      <c r="E290" s="1">
        <v>0</v>
      </c>
      <c r="F290" s="1">
        <v>0</v>
      </c>
      <c r="G290" s="2">
        <f t="shared" si="8"/>
        <v>2578.6949799999998</v>
      </c>
      <c r="H290" s="2">
        <f t="shared" si="9"/>
        <v>0.40999999999985448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3518.48</v>
      </c>
      <c r="D291" s="1">
        <f>'PR-RAS'!E295</f>
        <v>3523.16</v>
      </c>
      <c r="E291" s="1">
        <v>0</v>
      </c>
      <c r="F291" s="1">
        <v>0</v>
      </c>
      <c r="G291" s="2">
        <f t="shared" si="8"/>
        <v>3063.7919999999995</v>
      </c>
      <c r="H291" s="2">
        <f t="shared" si="9"/>
        <v>0.63999999999987267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73.86</v>
      </c>
      <c r="D293" s="1">
        <f>'PR-RAS'!E298</f>
        <v>68.64</v>
      </c>
      <c r="E293" s="1">
        <v>0</v>
      </c>
      <c r="F293" s="1">
        <v>0</v>
      </c>
      <c r="G293" s="2">
        <f t="shared" si="8"/>
        <v>61.652879999999989</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73.86</v>
      </c>
      <c r="D306" s="1">
        <f>'PR-RAS'!E311</f>
        <v>68.64</v>
      </c>
      <c r="E306" s="1">
        <v>0</v>
      </c>
      <c r="F306" s="1">
        <v>0</v>
      </c>
      <c r="G306" s="2">
        <f t="shared" si="8"/>
        <v>64.3977</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73.86</v>
      </c>
      <c r="D307" s="1">
        <f>'PR-RAS'!E312</f>
        <v>68.64</v>
      </c>
      <c r="E307" s="1">
        <v>0</v>
      </c>
      <c r="F307" s="1">
        <v>0</v>
      </c>
      <c r="G307" s="2">
        <f t="shared" si="8"/>
        <v>64.608840000000001</v>
      </c>
      <c r="H307" s="2">
        <f t="shared" si="9"/>
        <v>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73.86</v>
      </c>
      <c r="D309" s="1">
        <f>'PR-RAS'!E314</f>
        <v>68.64</v>
      </c>
      <c r="E309" s="1">
        <v>0</v>
      </c>
      <c r="F309" s="1">
        <v>0</v>
      </c>
      <c r="G309" s="2">
        <f t="shared" si="8"/>
        <v>65.031120000000001</v>
      </c>
      <c r="H309" s="2">
        <f t="shared" si="9"/>
        <v>0.5</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95147.06</v>
      </c>
      <c r="D345" s="1">
        <f>'PR-RAS'!E350</f>
        <v>219733.54</v>
      </c>
      <c r="E345" s="1">
        <v>0</v>
      </c>
      <c r="F345" s="1">
        <v>0</v>
      </c>
      <c r="G345" s="2">
        <f t="shared" si="8"/>
        <v>183907.26415999999</v>
      </c>
      <c r="H345" s="2">
        <f t="shared" si="9"/>
        <v>0.51999999998952262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41277.68</v>
      </c>
      <c r="D358" s="1">
        <f>'PR-RAS'!E363</f>
        <v>1520.79</v>
      </c>
      <c r="E358" s="1">
        <v>0</v>
      </c>
      <c r="F358" s="1">
        <v>0</v>
      </c>
      <c r="G358" s="2">
        <f t="shared" si="8"/>
        <v>15821.97582</v>
      </c>
      <c r="H358" s="2">
        <f t="shared" si="9"/>
        <v>0.52999999999974534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39765.730000000003</v>
      </c>
      <c r="D364" s="1">
        <f>'PR-RAS'!E369</f>
        <v>283.88</v>
      </c>
      <c r="E364" s="1">
        <v>0</v>
      </c>
      <c r="F364" s="1">
        <v>0</v>
      </c>
      <c r="G364" s="2">
        <f t="shared" si="8"/>
        <v>14641.056870000002</v>
      </c>
      <c r="H364" s="2">
        <f t="shared" si="9"/>
        <v>0.38999999999680313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283.88</v>
      </c>
      <c r="E365" s="1">
        <v>0</v>
      </c>
      <c r="F365" s="1">
        <v>0</v>
      </c>
      <c r="G365" s="2">
        <f t="shared" si="8"/>
        <v>206.66463999999999</v>
      </c>
      <c r="H365" s="2">
        <f t="shared" si="9"/>
        <v>0.12000000000000455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39765.730000000003</v>
      </c>
      <c r="D370" s="1">
        <f>'PR-RAS'!E375</f>
        <v>0</v>
      </c>
      <c r="E370" s="1">
        <v>0</v>
      </c>
      <c r="F370" s="1">
        <v>0</v>
      </c>
      <c r="G370" s="2">
        <f t="shared" si="8"/>
        <v>14673.554370000002</v>
      </c>
      <c r="H370" s="2">
        <f t="shared" si="9"/>
        <v>0.26999999999679858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1511.95</v>
      </c>
      <c r="D378" s="1">
        <f>'PR-RAS'!E383</f>
        <v>1236.9100000000001</v>
      </c>
      <c r="E378" s="1">
        <v>0</v>
      </c>
      <c r="F378" s="1">
        <v>0</v>
      </c>
      <c r="G378" s="2">
        <f t="shared" si="8"/>
        <v>1502.6352900000002</v>
      </c>
      <c r="H378" s="2">
        <f t="shared" si="9"/>
        <v>0.13999999999987267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1511.95</v>
      </c>
      <c r="D379" s="1">
        <f>'PR-RAS'!E384</f>
        <v>1236.9100000000001</v>
      </c>
      <c r="E379" s="1">
        <v>0</v>
      </c>
      <c r="F379" s="1">
        <v>0</v>
      </c>
      <c r="G379" s="2">
        <f t="shared" si="8"/>
        <v>1506.6210600000002</v>
      </c>
      <c r="H379" s="2">
        <f t="shared" si="9"/>
        <v>0.13999999999987267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53869.38</v>
      </c>
      <c r="D397" s="1">
        <f>'PR-RAS'!E402</f>
        <v>218212.75</v>
      </c>
      <c r="E397" s="1">
        <v>0</v>
      </c>
      <c r="F397" s="1">
        <v>0</v>
      </c>
      <c r="G397" s="2">
        <f t="shared" si="8"/>
        <v>194156.77248000001</v>
      </c>
      <c r="H397" s="2">
        <f t="shared" si="9"/>
        <v>0.62999999999738066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53869.38</v>
      </c>
      <c r="D398" s="1">
        <f>'PR-RAS'!E403</f>
        <v>218212.75</v>
      </c>
      <c r="E398" s="1">
        <v>0</v>
      </c>
      <c r="F398" s="1">
        <v>0</v>
      </c>
      <c r="G398" s="2">
        <f t="shared" si="8"/>
        <v>194647.06736000002</v>
      </c>
      <c r="H398" s="2">
        <f t="shared" si="9"/>
        <v>0.62999999999738066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95073.2</v>
      </c>
      <c r="D403" s="1">
        <f>'PR-RAS'!E408</f>
        <v>219664.9</v>
      </c>
      <c r="E403" s="1">
        <v>0</v>
      </c>
      <c r="F403" s="1">
        <v>0</v>
      </c>
      <c r="G403" s="2">
        <f t="shared" si="8"/>
        <v>214830.00600000002</v>
      </c>
      <c r="H403" s="2">
        <f t="shared" si="9"/>
        <v>0.30000000000291038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1345727.32</v>
      </c>
      <c r="D407" s="1">
        <f>'PR-RAS'!E412</f>
        <v>1682543.99</v>
      </c>
      <c r="E407" s="1">
        <v>0</v>
      </c>
      <c r="F407" s="1">
        <v>0</v>
      </c>
      <c r="G407" s="2">
        <f t="shared" si="8"/>
        <v>1912591.0118</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1344805.0899999999</v>
      </c>
      <c r="D408" s="1">
        <f>'PR-RAS'!E413</f>
        <v>1684879.26</v>
      </c>
      <c r="E408" s="1">
        <v>0</v>
      </c>
      <c r="F408" s="1">
        <v>0</v>
      </c>
      <c r="G408" s="2">
        <f t="shared" si="8"/>
        <v>1918827.3892699997</v>
      </c>
      <c r="H408" s="2">
        <f t="shared" si="9"/>
        <v>0.34999999986030161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922.2300000002142</v>
      </c>
      <c r="D409" s="1">
        <f>'PR-RAS'!E414</f>
        <v>0</v>
      </c>
      <c r="E409" s="1">
        <v>0</v>
      </c>
      <c r="F409" s="1">
        <v>0</v>
      </c>
      <c r="G409" s="2">
        <f t="shared" si="8"/>
        <v>376.26984000008736</v>
      </c>
      <c r="H409" s="2">
        <f t="shared" si="9"/>
        <v>0.23000000021420419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2335.2700000000186</v>
      </c>
      <c r="E410" s="1">
        <v>0</v>
      </c>
      <c r="F410" s="1">
        <v>0</v>
      </c>
      <c r="G410" s="2">
        <f t="shared" si="8"/>
        <v>1910.2508600000151</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1436.05</v>
      </c>
      <c r="D412" s="1">
        <f>'PR-RAS'!E417</f>
        <v>650.84</v>
      </c>
      <c r="E412" s="1">
        <v>0</v>
      </c>
      <c r="F412" s="1">
        <v>0</v>
      </c>
      <c r="G412" s="2">
        <f t="shared" si="8"/>
        <v>1125.20703</v>
      </c>
      <c r="H412" s="2">
        <f t="shared" si="9"/>
        <v>0.20999999999992269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4461.41</v>
      </c>
      <c r="E413" s="1">
        <v>0</v>
      </c>
      <c r="F413" s="1">
        <v>0</v>
      </c>
      <c r="G413" s="2">
        <f t="shared" si="8"/>
        <v>3676.2018399999997</v>
      </c>
      <c r="H413" s="2">
        <f t="shared" si="9"/>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1345727.32</v>
      </c>
      <c r="D633" s="1">
        <f>'PR-RAS'!E639</f>
        <v>1682543.99</v>
      </c>
      <c r="E633" s="1">
        <v>0</v>
      </c>
      <c r="F633" s="1">
        <v>0</v>
      </c>
      <c r="G633" s="2">
        <f t="shared" si="10"/>
        <v>2977235.2695999998</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1344805.0899999999</v>
      </c>
      <c r="D634" s="1">
        <f>'PR-RAS'!E640</f>
        <v>1684879.26</v>
      </c>
      <c r="E634" s="1">
        <v>0</v>
      </c>
      <c r="F634" s="1">
        <v>0</v>
      </c>
      <c r="G634" s="2">
        <f t="shared" si="10"/>
        <v>2984318.7651299997</v>
      </c>
      <c r="H634" s="2">
        <f t="shared" si="11"/>
        <v>0.34999999986030161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922.2300000002142</v>
      </c>
      <c r="D635" s="1">
        <f>'PR-RAS'!E641</f>
        <v>0</v>
      </c>
      <c r="E635" s="1">
        <v>0</v>
      </c>
      <c r="F635" s="1">
        <v>0</v>
      </c>
      <c r="G635" s="2">
        <f t="shared" si="10"/>
        <v>584.69382000013582</v>
      </c>
      <c r="H635" s="2">
        <f t="shared" si="11"/>
        <v>0.23000000021420419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2335.2700000000186</v>
      </c>
      <c r="E636" s="1">
        <v>0</v>
      </c>
      <c r="F636" s="1">
        <v>0</v>
      </c>
      <c r="G636" s="2">
        <f t="shared" si="10"/>
        <v>2965.7929000000236</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1436.05</v>
      </c>
      <c r="D638" s="1">
        <f>'PR-RAS'!E644</f>
        <v>650.84</v>
      </c>
      <c r="E638" s="1">
        <v>0</v>
      </c>
      <c r="F638" s="1">
        <v>0</v>
      </c>
      <c r="G638" s="2">
        <f t="shared" si="10"/>
        <v>1743.9340099999999</v>
      </c>
      <c r="H638" s="2">
        <f t="shared" si="11"/>
        <v>0.20999999999992269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513.81999999978575</v>
      </c>
      <c r="D640" s="1">
        <f>'PR-RAS'!E646</f>
        <v>2986.1100000000188</v>
      </c>
      <c r="E640" s="1">
        <v>0</v>
      </c>
      <c r="F640" s="1">
        <v>0</v>
      </c>
      <c r="G640" s="2">
        <f t="shared" si="10"/>
        <v>4144.5795599998874</v>
      </c>
      <c r="H640" s="2">
        <f t="shared" si="11"/>
        <v>0.29000000023302164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87081.87</v>
      </c>
      <c r="D641" s="1">
        <f>'PR-RAS'!E647</f>
        <v>112980.17</v>
      </c>
      <c r="E641" s="1">
        <v>0</v>
      </c>
      <c r="F641" s="1">
        <v>0</v>
      </c>
      <c r="G641" s="2">
        <f t="shared" si="10"/>
        <v>200347.01439999999</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15750.95</v>
      </c>
      <c r="D642" s="1">
        <f>'PR-RAS'!E649</f>
        <v>32073.39</v>
      </c>
      <c r="E642" s="1">
        <v>0</v>
      </c>
      <c r="F642" s="1">
        <v>0</v>
      </c>
      <c r="G642" s="2">
        <f t="shared" si="10"/>
        <v>51214.444929999998</v>
      </c>
      <c r="H642" s="2">
        <f t="shared" si="11"/>
        <v>0.43999999999869033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1352129.1</v>
      </c>
      <c r="D643" s="1">
        <f>'PR-RAS'!E650</f>
        <v>1827720.34</v>
      </c>
      <c r="E643" s="1">
        <v>0</v>
      </c>
      <c r="F643" s="1">
        <v>0</v>
      </c>
      <c r="G643" s="2">
        <f t="shared" si="10"/>
        <v>3214859.7987600002</v>
      </c>
      <c r="H643" s="2">
        <f t="shared" si="11"/>
        <v>0.44000000017695129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1335806.76</v>
      </c>
      <c r="D644" s="1">
        <f>'PR-RAS'!E651</f>
        <v>1826829.74</v>
      </c>
      <c r="E644" s="1">
        <v>0</v>
      </c>
      <c r="F644" s="1">
        <v>0</v>
      </c>
      <c r="G644" s="2">
        <f t="shared" si="10"/>
        <v>3208226.79232</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32073.290000000037</v>
      </c>
      <c r="D645" s="1">
        <f>'PR-RAS'!E652</f>
        <v>32963.989999999991</v>
      </c>
      <c r="E645" s="1">
        <v>0</v>
      </c>
      <c r="F645" s="1">
        <v>0</v>
      </c>
      <c r="G645" s="2">
        <f t="shared" si="10"/>
        <v>63112.817880000017</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51</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903746.46</v>
      </c>
      <c r="D668" s="1">
        <f>'PR-RAS'!E675</f>
        <v>1056547.3899999999</v>
      </c>
      <c r="E668" s="1">
        <v>0</v>
      </c>
      <c r="F668" s="1">
        <v>0</v>
      </c>
      <c r="G668" s="2">
        <f t="shared" si="10"/>
        <v>2012233.10708</v>
      </c>
      <c r="H668" s="2">
        <f t="shared" si="11"/>
        <v>0.84999999986030161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1416.64</v>
      </c>
      <c r="D670" s="1">
        <f>'PR-RAS'!E677</f>
        <v>141430.23000000001</v>
      </c>
      <c r="E670" s="1">
        <v>0</v>
      </c>
      <c r="F670" s="1">
        <v>0</v>
      </c>
      <c r="G670" s="2">
        <f t="shared" si="10"/>
        <v>190181.37990000003</v>
      </c>
      <c r="H670" s="2">
        <f t="shared" si="11"/>
        <v>0.59000000001037733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7395.31</v>
      </c>
      <c r="D703" s="1">
        <f>'PR-RAS'!E710</f>
        <v>8359.57</v>
      </c>
      <c r="E703" s="1">
        <v>0</v>
      </c>
      <c r="F703" s="1">
        <v>0</v>
      </c>
      <c r="G703" s="2">
        <f t="shared" si="10"/>
        <v>16928.3439</v>
      </c>
      <c r="H703" s="2">
        <f t="shared" si="11"/>
        <v>0.74000000000069122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3105.27</v>
      </c>
      <c r="D705" s="1">
        <f>'PR-RAS'!E712</f>
        <v>4937.79</v>
      </c>
      <c r="E705" s="1">
        <v>0</v>
      </c>
      <c r="F705" s="1">
        <v>0</v>
      </c>
      <c r="G705" s="2">
        <f t="shared" si="10"/>
        <v>9138.518399999999</v>
      </c>
      <c r="H705" s="2">
        <f t="shared" si="11"/>
        <v>0.48000000000001819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2074.17</v>
      </c>
      <c r="D709" s="1">
        <f>'PR-RAS'!E716</f>
        <v>2034.84</v>
      </c>
      <c r="E709" s="1">
        <v>0</v>
      </c>
      <c r="F709" s="1">
        <v>0</v>
      </c>
      <c r="G709" s="2">
        <f t="shared" si="10"/>
        <v>4349.8458000000001</v>
      </c>
      <c r="H709" s="2">
        <f t="shared" si="11"/>
        <v>0.33000000000015461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1425.27</v>
      </c>
      <c r="D710" s="1">
        <f>'PR-RAS'!E717</f>
        <v>2340.23</v>
      </c>
      <c r="E710" s="1">
        <v>0</v>
      </c>
      <c r="F710" s="1">
        <v>0</v>
      </c>
      <c r="G710" s="2">
        <f t="shared" si="10"/>
        <v>4328.9625699999997</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39162.83</v>
      </c>
      <c r="D711" s="1">
        <f>'PR-RAS'!E718</f>
        <v>40897.65</v>
      </c>
      <c r="E711" s="1">
        <v>0</v>
      </c>
      <c r="F711" s="1">
        <v>0</v>
      </c>
      <c r="G711" s="2">
        <f t="shared" si="10"/>
        <v>85880.272299999997</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2601.9499999999998</v>
      </c>
      <c r="E713" s="1">
        <v>0</v>
      </c>
      <c r="F713" s="1">
        <v>0</v>
      </c>
      <c r="G713" s="2">
        <f t="shared" si="10"/>
        <v>3705.1767999999997</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105.91</v>
      </c>
      <c r="D714" s="1">
        <f>'PR-RAS'!E721</f>
        <v>121.92</v>
      </c>
      <c r="E714" s="1">
        <v>0</v>
      </c>
      <c r="F714" s="1">
        <v>0</v>
      </c>
      <c r="G714" s="2">
        <f t="shared" si="10"/>
        <v>249.37174999999999</v>
      </c>
      <c r="H714" s="2">
        <f t="shared" si="11"/>
        <v>0.17000000000000171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1460.72</v>
      </c>
      <c r="E715" s="1">
        <v>0</v>
      </c>
      <c r="F715" s="1">
        <v>0</v>
      </c>
      <c r="G715" s="2">
        <f t="shared" si="10"/>
        <v>2085.90816</v>
      </c>
      <c r="H715" s="2">
        <f t="shared" si="11"/>
        <v>0.27999999999997272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32000.02</v>
      </c>
      <c r="D821" s="1">
        <f>'PR-RAS'!E828</f>
        <v>33442.06</v>
      </c>
      <c r="E821" s="1">
        <v>0</v>
      </c>
      <c r="F821" s="1">
        <v>0</v>
      </c>
      <c r="G821" s="2">
        <f t="shared" si="18"/>
        <v>81084.9948</v>
      </c>
      <c r="H821" s="2">
        <f t="shared" si="19"/>
        <v>7.9999999998108251E-2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3545474.5000000005</v>
      </c>
      <c r="D984" s="6">
        <f>BILANCA!E6</f>
        <v>3730592.6300000008</v>
      </c>
      <c r="E984" s="6">
        <v>0</v>
      </c>
      <c r="F984" s="6">
        <v>0</v>
      </c>
      <c r="G984" s="7">
        <f t="shared" ref="G984:G1241" si="22">B984/1000*C984+B984/500*D984</f>
        <v>11006.659760000002</v>
      </c>
      <c r="H984" s="7">
        <f t="shared" si="19"/>
        <v>0.86999999871477485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3420558.3600000003</v>
      </c>
      <c r="D985" s="1">
        <f>BILANCA!E7</f>
        <v>3576193.6600000006</v>
      </c>
      <c r="E985" s="1">
        <v>0</v>
      </c>
      <c r="F985" s="1">
        <v>0</v>
      </c>
      <c r="G985" s="2">
        <f t="shared" si="22"/>
        <v>21145.891360000005</v>
      </c>
      <c r="H985" s="2">
        <f t="shared" si="19"/>
        <v>0.69999999972060323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9255.1</v>
      </c>
      <c r="D986" s="1">
        <f>BILANCA!E8</f>
        <v>9255.1</v>
      </c>
      <c r="E986" s="1">
        <v>0</v>
      </c>
      <c r="F986" s="1">
        <v>0</v>
      </c>
      <c r="G986" s="2">
        <f t="shared" si="22"/>
        <v>83.295900000000017</v>
      </c>
      <c r="H986" s="2">
        <f t="shared" si="19"/>
        <v>0.2000000000007276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9255.1</v>
      </c>
      <c r="D987" s="1">
        <f>BILANCA!E9</f>
        <v>9255.1</v>
      </c>
      <c r="E987" s="1">
        <v>0</v>
      </c>
      <c r="F987" s="1">
        <v>0</v>
      </c>
      <c r="G987" s="2">
        <f t="shared" si="22"/>
        <v>111.06120000000001</v>
      </c>
      <c r="H987" s="2">
        <f t="shared" si="19"/>
        <v>0.2000000000007276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3411303.2600000002</v>
      </c>
      <c r="D990" s="1">
        <f>BILANCA!E12</f>
        <v>3566938.5600000005</v>
      </c>
      <c r="E990" s="1">
        <v>0</v>
      </c>
      <c r="F990" s="1">
        <v>0</v>
      </c>
      <c r="G990" s="2">
        <f t="shared" si="22"/>
        <v>73816.262660000008</v>
      </c>
      <c r="H990" s="2">
        <f t="shared" si="19"/>
        <v>0.69999999972060323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3294921.27</v>
      </c>
      <c r="D991" s="1">
        <f>BILANCA!E13</f>
        <v>3462477.5900000003</v>
      </c>
      <c r="E991" s="1">
        <v>0</v>
      </c>
      <c r="F991" s="1">
        <v>0</v>
      </c>
      <c r="G991" s="2">
        <f t="shared" si="22"/>
        <v>81759.011600000013</v>
      </c>
      <c r="H991" s="2">
        <f t="shared" si="19"/>
        <v>0.67999999970197678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4052503.62</v>
      </c>
      <c r="D993" s="1">
        <f>BILANCA!E15</f>
        <v>4270716.24</v>
      </c>
      <c r="E993" s="1">
        <v>0</v>
      </c>
      <c r="F993" s="1">
        <v>0</v>
      </c>
      <c r="G993" s="2">
        <f t="shared" si="22"/>
        <v>125939.361</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757582.35</v>
      </c>
      <c r="D996" s="1">
        <f>BILANCA!E18</f>
        <v>808238.65</v>
      </c>
      <c r="E996" s="1">
        <v>0</v>
      </c>
      <c r="F996" s="1">
        <v>0</v>
      </c>
      <c r="G996" s="2">
        <f t="shared" si="22"/>
        <v>30862.775450000001</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73622.680000000022</v>
      </c>
      <c r="D997" s="1">
        <f>BILANCA!E19</f>
        <v>60233.950000000041</v>
      </c>
      <c r="E997" s="1">
        <v>0</v>
      </c>
      <c r="F997" s="1">
        <v>0</v>
      </c>
      <c r="G997" s="2">
        <f t="shared" si="22"/>
        <v>2717.2681200000015</v>
      </c>
      <c r="H997" s="2">
        <f t="shared" si="19"/>
        <v>0.36999999993713573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108811.89</v>
      </c>
      <c r="D998" s="1">
        <f>BILANCA!E20</f>
        <v>119797.63</v>
      </c>
      <c r="E998" s="1">
        <v>0</v>
      </c>
      <c r="F998" s="1">
        <v>0</v>
      </c>
      <c r="G998" s="2">
        <f t="shared" si="22"/>
        <v>5226.10725</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7829.43</v>
      </c>
      <c r="D999" s="1">
        <f>BILANCA!E21</f>
        <v>7829.43</v>
      </c>
      <c r="E999" s="1">
        <v>0</v>
      </c>
      <c r="F999" s="1">
        <v>0</v>
      </c>
      <c r="G999" s="2">
        <f t="shared" si="22"/>
        <v>375.81263999999999</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25726.59</v>
      </c>
      <c r="D1000" s="1">
        <f>BILANCA!E22</f>
        <v>25726.6</v>
      </c>
      <c r="E1000" s="1">
        <v>0</v>
      </c>
      <c r="F1000" s="1">
        <v>0</v>
      </c>
      <c r="G1000" s="2">
        <f t="shared" si="22"/>
        <v>1312.0564300000001</v>
      </c>
      <c r="H1000" s="2">
        <f t="shared" si="19"/>
        <v>0.81000000000130967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3891.23</v>
      </c>
      <c r="D1002" s="1">
        <f>BILANCA!E24</f>
        <v>3891.24</v>
      </c>
      <c r="E1002" s="1">
        <v>0</v>
      </c>
      <c r="F1002" s="1">
        <v>0</v>
      </c>
      <c r="G1002" s="2">
        <f t="shared" si="22"/>
        <v>221.80049</v>
      </c>
      <c r="H1002" s="2">
        <f t="shared" si="19"/>
        <v>0.46999999999979991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55011.76</v>
      </c>
      <c r="D1003" s="1">
        <f>BILANCA!E25</f>
        <v>55011.76</v>
      </c>
      <c r="E1003" s="1">
        <v>0</v>
      </c>
      <c r="F1003" s="1">
        <v>0</v>
      </c>
      <c r="G1003" s="2">
        <f t="shared" si="22"/>
        <v>3300.7056000000002</v>
      </c>
      <c r="H1003" s="2">
        <f t="shared" si="19"/>
        <v>0.47999999999592546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79896</v>
      </c>
      <c r="D1004" s="1">
        <f>BILANCA!E26</f>
        <v>79896</v>
      </c>
      <c r="E1004" s="1">
        <v>0</v>
      </c>
      <c r="F1004" s="1">
        <v>0</v>
      </c>
      <c r="G1004" s="2">
        <f t="shared" si="22"/>
        <v>5033.4480000000003</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207544.22</v>
      </c>
      <c r="D1006" s="1">
        <f>BILANCA!E28</f>
        <v>231918.71</v>
      </c>
      <c r="E1006" s="1">
        <v>0</v>
      </c>
      <c r="F1006" s="1">
        <v>0</v>
      </c>
      <c r="G1006" s="2">
        <f t="shared" si="22"/>
        <v>15441.77772</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42759.31</v>
      </c>
      <c r="D1013" s="1">
        <f>BILANCA!E35</f>
        <v>44227.020000000004</v>
      </c>
      <c r="E1013" s="1">
        <v>0</v>
      </c>
      <c r="F1013" s="1">
        <v>0</v>
      </c>
      <c r="G1013" s="2">
        <f t="shared" si="22"/>
        <v>3936.4004999999997</v>
      </c>
      <c r="H1013" s="2">
        <f t="shared" si="19"/>
        <v>0.33000000000174623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84240.12</v>
      </c>
      <c r="D1014" s="1">
        <f>BILANCA!E36</f>
        <v>86495.5</v>
      </c>
      <c r="E1014" s="1">
        <v>0</v>
      </c>
      <c r="F1014" s="1">
        <v>0</v>
      </c>
      <c r="G1014" s="2">
        <f t="shared" si="22"/>
        <v>7974.1647199999989</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5398.61</v>
      </c>
      <c r="D1017" s="1">
        <f>BILANCA!E39</f>
        <v>5398.61</v>
      </c>
      <c r="E1017" s="1">
        <v>0</v>
      </c>
      <c r="F1017" s="1">
        <v>0</v>
      </c>
      <c r="G1017" s="2">
        <f t="shared" si="22"/>
        <v>550.65822000000003</v>
      </c>
      <c r="H1017" s="2">
        <f t="shared" si="19"/>
        <v>0.78000000000065484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46879.42</v>
      </c>
      <c r="D1018" s="1">
        <f>BILANCA!E40</f>
        <v>47667.09</v>
      </c>
      <c r="E1018" s="1">
        <v>0</v>
      </c>
      <c r="F1018" s="1">
        <v>0</v>
      </c>
      <c r="G1018" s="2">
        <f t="shared" si="22"/>
        <v>4977.4760000000006</v>
      </c>
      <c r="H1018" s="2">
        <f t="shared" si="19"/>
        <v>0.50999999999476131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33769.980000000003</v>
      </c>
      <c r="D1032" s="1">
        <f>BILANCA!E54</f>
        <v>34237.050000000003</v>
      </c>
      <c r="E1032" s="1">
        <v>0</v>
      </c>
      <c r="F1032" s="1">
        <v>0</v>
      </c>
      <c r="G1032" s="2">
        <f t="shared" si="22"/>
        <v>5009.9599200000011</v>
      </c>
      <c r="H1032" s="2">
        <f t="shared" si="19"/>
        <v>6.9999999999708962E-2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33769.980000000003</v>
      </c>
      <c r="D1033" s="1">
        <f>BILANCA!E55</f>
        <v>34237.050000000003</v>
      </c>
      <c r="E1033" s="1">
        <v>0</v>
      </c>
      <c r="F1033" s="1">
        <v>0</v>
      </c>
      <c r="G1033" s="2">
        <f t="shared" si="22"/>
        <v>5112.2040000000006</v>
      </c>
      <c r="H1033" s="2">
        <f t="shared" si="19"/>
        <v>6.9999999999708962E-2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124916.14</v>
      </c>
      <c r="D1046" s="1">
        <f>BILANCA!E68</f>
        <v>154398.97</v>
      </c>
      <c r="E1046" s="1">
        <v>0</v>
      </c>
      <c r="F1046" s="1">
        <v>0</v>
      </c>
      <c r="G1046" s="2">
        <f t="shared" si="22"/>
        <v>27323.98704</v>
      </c>
      <c r="H1046" s="2">
        <f t="shared" si="19"/>
        <v>0.16999999999825377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32073.29</v>
      </c>
      <c r="D1047" s="1">
        <f>BILANCA!E69</f>
        <v>32963.99</v>
      </c>
      <c r="E1047" s="1">
        <v>0</v>
      </c>
      <c r="F1047" s="1">
        <v>0</v>
      </c>
      <c r="G1047" s="2">
        <f t="shared" si="22"/>
        <v>6272.0812799999994</v>
      </c>
      <c r="H1047" s="2">
        <f t="shared" si="19"/>
        <v>0.30000000000291038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32073.29</v>
      </c>
      <c r="D1048" s="1">
        <f>BILANCA!E70</f>
        <v>32963.99</v>
      </c>
      <c r="E1048" s="1">
        <v>0</v>
      </c>
      <c r="F1048" s="1">
        <v>0</v>
      </c>
      <c r="G1048" s="2">
        <f t="shared" si="22"/>
        <v>6370.0825500000001</v>
      </c>
      <c r="H1048" s="2">
        <f t="shared" si="19"/>
        <v>0.30000000000291038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32073.29</v>
      </c>
      <c r="D1050" s="1">
        <f>BILANCA!E72</f>
        <v>32963.99</v>
      </c>
      <c r="E1050" s="1">
        <v>0</v>
      </c>
      <c r="F1050" s="1">
        <v>0</v>
      </c>
      <c r="G1050" s="2">
        <f t="shared" si="22"/>
        <v>6566.0850900000005</v>
      </c>
      <c r="H1050" s="2">
        <f t="shared" si="19"/>
        <v>0.30000000000291038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1792.57</v>
      </c>
      <c r="D1056" s="1">
        <f>BILANCA!E78</f>
        <v>3993.4</v>
      </c>
      <c r="E1056" s="1">
        <v>0</v>
      </c>
      <c r="F1056" s="1">
        <v>0</v>
      </c>
      <c r="G1056" s="2">
        <f t="shared" si="22"/>
        <v>713.89400999999998</v>
      </c>
      <c r="H1056" s="2">
        <f t="shared" si="19"/>
        <v>0.83000000000015461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1792.57</v>
      </c>
      <c r="D1064" s="1">
        <f>BILANCA!E86</f>
        <v>3993.4</v>
      </c>
      <c r="E1064" s="1">
        <v>0</v>
      </c>
      <c r="F1064" s="1">
        <v>0</v>
      </c>
      <c r="G1064" s="2">
        <f t="shared" si="22"/>
        <v>792.12897000000009</v>
      </c>
      <c r="H1064" s="2">
        <f t="shared" si="19"/>
        <v>0.83000000000015461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3968.41</v>
      </c>
      <c r="D1124" s="1">
        <f>BILANCA!E146</f>
        <v>4461.41</v>
      </c>
      <c r="E1124" s="1">
        <v>0</v>
      </c>
      <c r="F1124" s="1">
        <v>0</v>
      </c>
      <c r="G1124" s="2">
        <f t="shared" si="22"/>
        <v>1817.6634299999996</v>
      </c>
      <c r="H1124" s="2">
        <f t="shared" si="23"/>
        <v>0.81999999999970896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449.93</v>
      </c>
      <c r="D1137" s="1">
        <f>BILANCA!E159</f>
        <v>938.25</v>
      </c>
      <c r="E1137" s="1">
        <v>0</v>
      </c>
      <c r="F1137" s="1">
        <v>0</v>
      </c>
      <c r="G1137" s="2">
        <f t="shared" si="22"/>
        <v>358.27021999999999</v>
      </c>
      <c r="H1137" s="2">
        <f t="shared" si="23"/>
        <v>0.31999999999999318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3518.48</v>
      </c>
      <c r="D1138" s="1">
        <f>BILANCA!E160</f>
        <v>3523.16</v>
      </c>
      <c r="E1138" s="1">
        <v>0</v>
      </c>
      <c r="F1138" s="1">
        <v>0</v>
      </c>
      <c r="G1138" s="2">
        <f t="shared" si="22"/>
        <v>1637.5439999999999</v>
      </c>
      <c r="H1138" s="2">
        <f t="shared" si="23"/>
        <v>0.63999999999987267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87081.87</v>
      </c>
      <c r="D1148" s="1">
        <f>BILANCA!E170</f>
        <v>112980.17</v>
      </c>
      <c r="E1148" s="1">
        <v>0</v>
      </c>
      <c r="F1148" s="1">
        <v>0</v>
      </c>
      <c r="G1148" s="2">
        <f t="shared" si="22"/>
        <v>51651.964650000002</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87081.87</v>
      </c>
      <c r="D1151" s="1">
        <f>BILANCA!E173</f>
        <v>112980.17</v>
      </c>
      <c r="E1151" s="1">
        <v>0</v>
      </c>
      <c r="F1151" s="1">
        <v>0</v>
      </c>
      <c r="G1151" s="2">
        <f t="shared" si="22"/>
        <v>52591.091280000008</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3545474.5</v>
      </c>
      <c r="D1152" s="1">
        <f>BILANCA!E175</f>
        <v>3730592.63</v>
      </c>
      <c r="E1152" s="1">
        <v>0</v>
      </c>
      <c r="F1152" s="1">
        <v>0</v>
      </c>
      <c r="G1152" s="2">
        <f t="shared" si="22"/>
        <v>1860125.4994400002</v>
      </c>
      <c r="H1152" s="2">
        <f t="shared" si="23"/>
        <v>0.87000000011175871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121461.55</v>
      </c>
      <c r="D1153" s="1">
        <f>BILANCA!E176</f>
        <v>152923.57</v>
      </c>
      <c r="E1153" s="1">
        <v>0</v>
      </c>
      <c r="F1153" s="1">
        <v>0</v>
      </c>
      <c r="G1153" s="2">
        <f t="shared" si="22"/>
        <v>72642.477300000013</v>
      </c>
      <c r="H1153" s="2">
        <f t="shared" si="23"/>
        <v>0.8799999999901047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100491.35</v>
      </c>
      <c r="D1154" s="1">
        <f>BILANCA!E177</f>
        <v>131953.37</v>
      </c>
      <c r="E1154" s="1">
        <v>0</v>
      </c>
      <c r="F1154" s="1">
        <v>0</v>
      </c>
      <c r="G1154" s="2">
        <f t="shared" si="22"/>
        <v>62312.073390000005</v>
      </c>
      <c r="H1154" s="2">
        <f t="shared" si="23"/>
        <v>0.72000000000116415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76501.490000000005</v>
      </c>
      <c r="D1155" s="1">
        <f>BILANCA!E178</f>
        <v>89735.84</v>
      </c>
      <c r="E1155" s="1">
        <v>0</v>
      </c>
      <c r="F1155" s="1">
        <v>0</v>
      </c>
      <c r="G1155" s="2">
        <f t="shared" si="22"/>
        <v>44027.385239999996</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22315.56</v>
      </c>
      <c r="D1156" s="1">
        <f>BILANCA!E179</f>
        <v>38574.67</v>
      </c>
      <c r="E1156" s="1">
        <v>0</v>
      </c>
      <c r="F1156" s="1">
        <v>0</v>
      </c>
      <c r="G1156" s="2">
        <f t="shared" si="22"/>
        <v>17207.4277</v>
      </c>
      <c r="H1156" s="2">
        <f t="shared" si="23"/>
        <v>0.77000000000043656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87.2</v>
      </c>
      <c r="D1157" s="1">
        <f>BILANCA!E180</f>
        <v>82.23</v>
      </c>
      <c r="E1157" s="1">
        <v>0</v>
      </c>
      <c r="F1157" s="1">
        <v>0</v>
      </c>
      <c r="G1157" s="2">
        <f t="shared" si="22"/>
        <v>43.788839999999993</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87.2</v>
      </c>
      <c r="D1160" s="1">
        <f>BILANCA!E183</f>
        <v>82.23</v>
      </c>
      <c r="E1160" s="1">
        <v>0</v>
      </c>
      <c r="F1160" s="1">
        <v>0</v>
      </c>
      <c r="G1160" s="2">
        <f t="shared" si="22"/>
        <v>44.543819999999997</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1587.1</v>
      </c>
      <c r="D1165" s="1">
        <f>BILANCA!E188</f>
        <v>3560.63</v>
      </c>
      <c r="E1165" s="1">
        <v>0</v>
      </c>
      <c r="F1165" s="1">
        <v>0</v>
      </c>
      <c r="G1165" s="2">
        <f t="shared" si="22"/>
        <v>1584.9215200000001</v>
      </c>
      <c r="H1165" s="2">
        <f t="shared" si="23"/>
        <v>0.46999999999979991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20970.2</v>
      </c>
      <c r="D1166" s="1">
        <f>BILANCA!E189</f>
        <v>20970.2</v>
      </c>
      <c r="E1166" s="1">
        <v>0</v>
      </c>
      <c r="F1166" s="1">
        <v>0</v>
      </c>
      <c r="G1166" s="2">
        <f t="shared" si="22"/>
        <v>11512.639800000001</v>
      </c>
      <c r="H1166" s="2">
        <f t="shared" si="23"/>
        <v>0.40000000000145519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3424012.95</v>
      </c>
      <c r="D1214" s="1">
        <f>BILANCA!E237</f>
        <v>3577669.06</v>
      </c>
      <c r="E1214" s="1">
        <v>0</v>
      </c>
      <c r="F1214" s="1">
        <v>0</v>
      </c>
      <c r="G1214" s="2">
        <f t="shared" si="22"/>
        <v>2443830.09717</v>
      </c>
      <c r="H1214" s="2">
        <f t="shared" si="23"/>
        <v>0.10999999986961484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3420558.36</v>
      </c>
      <c r="D1215" s="1">
        <f>BILANCA!E238</f>
        <v>3576193.76</v>
      </c>
      <c r="E1215" s="1">
        <v>0</v>
      </c>
      <c r="F1215" s="1">
        <v>0</v>
      </c>
      <c r="G1215" s="2">
        <f t="shared" si="22"/>
        <v>2452923.44416</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3420558.36</v>
      </c>
      <c r="D1216" s="1">
        <f>BILANCA!E239</f>
        <v>3576193.76</v>
      </c>
      <c r="E1216" s="1">
        <v>0</v>
      </c>
      <c r="F1216" s="1">
        <v>0</v>
      </c>
      <c r="G1216" s="2">
        <f t="shared" si="22"/>
        <v>2463496.39004</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3420558.36</v>
      </c>
      <c r="D1217" s="1">
        <f>BILANCA!E240</f>
        <v>3576193.76</v>
      </c>
      <c r="E1217" s="1">
        <v>0</v>
      </c>
      <c r="F1217" s="1">
        <v>0</v>
      </c>
      <c r="G1217" s="2">
        <f t="shared" si="22"/>
        <v>2474069.33592</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-513.82000000000005</v>
      </c>
      <c r="D1222" s="1">
        <f>BILANCA!E245</f>
        <v>-2986.11</v>
      </c>
      <c r="E1222" s="1">
        <v>0</v>
      </c>
      <c r="F1222" s="1">
        <v>0</v>
      </c>
      <c r="G1222" s="2">
        <f t="shared" si="22"/>
        <v>-1550.16356</v>
      </c>
      <c r="H1222" s="2">
        <f t="shared" si="23"/>
        <v>0.29000000000007731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513.82000000000005</v>
      </c>
      <c r="D1227" s="1">
        <f>BILANCA!E250</f>
        <v>2986.11</v>
      </c>
      <c r="E1227" s="1">
        <v>0</v>
      </c>
      <c r="F1227" s="1">
        <v>0</v>
      </c>
      <c r="G1227" s="2">
        <f t="shared" si="22"/>
        <v>1582.5937600000002</v>
      </c>
      <c r="H1227" s="2">
        <f t="shared" si="23"/>
        <v>0.29000000000007731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513.82000000000005</v>
      </c>
      <c r="D1228" s="1">
        <f>BILANCA!E251</f>
        <v>2758.63</v>
      </c>
      <c r="E1228" s="1">
        <v>0</v>
      </c>
      <c r="F1228" s="1">
        <v>0</v>
      </c>
      <c r="G1228" s="2">
        <f t="shared" si="22"/>
        <v>1477.6146000000001</v>
      </c>
      <c r="H1228" s="2">
        <f t="shared" si="23"/>
        <v>0.54999999999984084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227.48</v>
      </c>
      <c r="E1229" s="1">
        <v>0</v>
      </c>
      <c r="F1229" s="1">
        <v>0</v>
      </c>
      <c r="G1229" s="2">
        <f t="shared" si="22"/>
        <v>111.92016</v>
      </c>
      <c r="H1229" s="2">
        <f t="shared" si="23"/>
        <v>0.47999999999998977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3968.41</v>
      </c>
      <c r="D1232" s="1">
        <f>BILANCA!E255</f>
        <v>4461.41</v>
      </c>
      <c r="E1232" s="1">
        <v>0</v>
      </c>
      <c r="F1232" s="1">
        <v>0</v>
      </c>
      <c r="G1232" s="2">
        <f t="shared" si="22"/>
        <v>3209.9162699999997</v>
      </c>
      <c r="H1232" s="2">
        <f t="shared" si="23"/>
        <v>0.81999999999970896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48975</v>
      </c>
      <c r="D1236" s="1">
        <f>BILANCA!E259</f>
        <v>20991.5</v>
      </c>
      <c r="E1236" s="1">
        <v>0</v>
      </c>
      <c r="F1236" s="1">
        <v>0</v>
      </c>
      <c r="G1236" s="2">
        <f t="shared" si="22"/>
        <v>23012.374</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48975</v>
      </c>
      <c r="D1237" s="1">
        <f>BILANCA!E260</f>
        <v>20991.5</v>
      </c>
      <c r="E1237" s="1">
        <v>0</v>
      </c>
      <c r="F1237" s="1">
        <v>0</v>
      </c>
      <c r="G1237" s="2">
        <f t="shared" si="22"/>
        <v>23103.332000000002</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2217.8000000000002</v>
      </c>
      <c r="D1240" s="1">
        <f>BILANCA!E264</f>
        <v>2053.73</v>
      </c>
      <c r="E1240" s="1">
        <v>0</v>
      </c>
      <c r="F1240" s="1">
        <v>0</v>
      </c>
      <c r="G1240" s="2">
        <f t="shared" si="22"/>
        <v>1625.5918200000001</v>
      </c>
      <c r="H1240" s="2">
        <f t="shared" si="23"/>
        <v>0.46999999999979991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1750.61</v>
      </c>
      <c r="D1241" s="1">
        <f>BILANCA!E265</f>
        <v>2407.6799999999998</v>
      </c>
      <c r="E1241" s="1">
        <v>0</v>
      </c>
      <c r="F1241" s="1">
        <v>0</v>
      </c>
      <c r="G1241" s="2">
        <f t="shared" si="22"/>
        <v>1694.0202599999998</v>
      </c>
      <c r="H1241" s="2">
        <f t="shared" si="23"/>
        <v>0.71000000000026375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1792.57</v>
      </c>
      <c r="D1244" s="1">
        <f>BILANCA!E268</f>
        <v>3993.4</v>
      </c>
      <c r="E1244" s="1">
        <v>0</v>
      </c>
      <c r="F1244" s="1">
        <v>0</v>
      </c>
      <c r="G1244" s="2">
        <f t="shared" si="24"/>
        <v>2552.4155700000001</v>
      </c>
      <c r="H1244" s="2">
        <f t="shared" si="23"/>
        <v>0.83000000000015461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6092.78</v>
      </c>
      <c r="E1263" s="1">
        <v>0</v>
      </c>
      <c r="F1263" s="1">
        <v>0</v>
      </c>
      <c r="G1263" s="2">
        <f t="shared" si="24"/>
        <v>3411.9568000000004</v>
      </c>
      <c r="H1263" s="2">
        <f t="shared" si="23"/>
        <v>0.22000000000025466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100491.35</v>
      </c>
      <c r="D1264" s="1">
        <f>BILANCA!E288</f>
        <v>125860.59</v>
      </c>
      <c r="E1264" s="1">
        <v>0</v>
      </c>
      <c r="F1264" s="1">
        <v>0</v>
      </c>
      <c r="G1264" s="2">
        <f t="shared" si="24"/>
        <v>98971.72093000001</v>
      </c>
      <c r="H1264" s="2">
        <f t="shared" si="23"/>
        <v>0.76000000000931323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20970.2</v>
      </c>
      <c r="D1265" s="1">
        <f>BILANCA!E289</f>
        <v>20970.2</v>
      </c>
      <c r="E1265" s="1">
        <v>0</v>
      </c>
      <c r="F1265" s="1">
        <v>0</v>
      </c>
      <c r="G1265" s="2">
        <f t="shared" si="24"/>
        <v>17740.789199999999</v>
      </c>
      <c r="H1265" s="2">
        <f t="shared" si="23"/>
        <v>0.40000000000145519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1587.1</v>
      </c>
      <c r="D1278" s="1">
        <f>BILANCA!E302</f>
        <v>3560.63</v>
      </c>
      <c r="E1278" s="1">
        <v>0</v>
      </c>
      <c r="F1278" s="1">
        <v>0</v>
      </c>
      <c r="G1278" s="2">
        <f t="shared" si="24"/>
        <v>2568.9661999999998</v>
      </c>
      <c r="H1278" s="2">
        <f t="shared" si="23"/>
        <v>0.46999999999979991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1344805.09</v>
      </c>
      <c r="D1408" s="1">
        <f>'RAS-funkcijski'!E114</f>
        <v>1684879.26</v>
      </c>
      <c r="E1408" s="1">
        <v>0</v>
      </c>
      <c r="F1408" s="1">
        <v>0</v>
      </c>
      <c r="G1408" s="2">
        <f t="shared" si="24"/>
        <v>518601.99710000004</v>
      </c>
      <c r="H1408" s="2">
        <f t="shared" si="27"/>
        <v>0.35000000009313226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1344805.09</v>
      </c>
      <c r="D1409" s="1">
        <f>'RAS-funkcijski'!E115</f>
        <v>1684879.26</v>
      </c>
      <c r="E1409" s="1">
        <v>0</v>
      </c>
      <c r="F1409" s="1">
        <v>0</v>
      </c>
      <c r="G1409" s="2">
        <f t="shared" si="24"/>
        <v>523316.56070999999</v>
      </c>
      <c r="H1409" s="2">
        <f t="shared" si="27"/>
        <v>0.35000000009313226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1344805.09</v>
      </c>
      <c r="D1411" s="1">
        <f>'RAS-funkcijski'!E117</f>
        <v>1684879.26</v>
      </c>
      <c r="E1411" s="1">
        <v>0</v>
      </c>
      <c r="F1411" s="1">
        <v>0</v>
      </c>
      <c r="G1411" s="2">
        <f t="shared" si="24"/>
        <v>532745.68793000001</v>
      </c>
      <c r="H1411" s="2">
        <f t="shared" si="27"/>
        <v>0.35000000009313226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1344805.09</v>
      </c>
      <c r="D1435" s="13">
        <f>'RAS-funkcijski'!E141</f>
        <v>1684879.26</v>
      </c>
      <c r="E1435" s="13">
        <v>0</v>
      </c>
      <c r="F1435" s="13">
        <v>0</v>
      </c>
      <c r="G1435" s="14">
        <f t="shared" si="24"/>
        <v>645895.21457000007</v>
      </c>
      <c r="H1435" s="14">
        <f t="shared" si="27"/>
        <v>0.35000000009313226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10701.86</v>
      </c>
      <c r="D1436" s="6">
        <f>'P-VRIO'!E5</f>
        <v>0</v>
      </c>
      <c r="E1436" s="6">
        <v>0</v>
      </c>
      <c r="F1436" s="6">
        <v>0</v>
      </c>
      <c r="G1436" s="7">
        <f t="shared" si="24"/>
        <v>10.70186</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10701.86</v>
      </c>
      <c r="D1453" s="1">
        <f>'P-VRIO'!E22</f>
        <v>0</v>
      </c>
      <c r="E1453" s="1">
        <v>0</v>
      </c>
      <c r="F1453" s="1">
        <v>0</v>
      </c>
      <c r="G1453" s="2">
        <f t="shared" si="24"/>
        <v>192.63347999999999</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10701.86</v>
      </c>
      <c r="D1454" s="1">
        <f>'P-VRIO'!E23</f>
        <v>0</v>
      </c>
      <c r="E1454" s="1">
        <v>0</v>
      </c>
      <c r="F1454" s="1">
        <v>0</v>
      </c>
      <c r="G1454" s="2">
        <f t="shared" si="24"/>
        <v>203.33534</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10701.86</v>
      </c>
      <c r="D1456" s="1">
        <f>'P-VRIO'!E25</f>
        <v>0</v>
      </c>
      <c r="E1456" s="1">
        <v>0</v>
      </c>
      <c r="F1456" s="1">
        <v>0</v>
      </c>
      <c r="G1456" s="2">
        <f t="shared" si="24"/>
        <v>224.73906000000002</v>
      </c>
      <c r="H1456" s="2">
        <f t="shared" si="27"/>
        <v>0.13999999999941792</v>
      </c>
      <c r="I1456" s="10">
        <f t="shared" si="30"/>
        <v>31.463468399869189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121461.55</v>
      </c>
      <c r="D1480" s="6"/>
      <c r="E1480" s="6">
        <v>0</v>
      </c>
      <c r="F1480" s="6">
        <v>0</v>
      </c>
      <c r="G1480" s="7">
        <f t="shared" ref="G1480:G1580" si="34">B1480/1000*C1480</f>
        <v>121.46155</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1858921.61</v>
      </c>
      <c r="D1481" s="1">
        <v>0</v>
      </c>
      <c r="E1481" s="1">
        <v>0</v>
      </c>
      <c r="F1481" s="1">
        <v>0</v>
      </c>
      <c r="G1481" s="2">
        <f t="shared" si="34"/>
        <v>3717.8432200000002</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1639188.07</v>
      </c>
      <c r="D1483" s="1">
        <v>0</v>
      </c>
      <c r="E1483" s="1">
        <v>0</v>
      </c>
      <c r="F1483" s="1">
        <v>0</v>
      </c>
      <c r="G1483" s="2">
        <f t="shared" si="34"/>
        <v>6556.7522800000006</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1011968.96</v>
      </c>
      <c r="D1484" s="1">
        <v>0</v>
      </c>
      <c r="E1484" s="1">
        <v>0</v>
      </c>
      <c r="F1484" s="1">
        <v>0</v>
      </c>
      <c r="G1484" s="2">
        <f t="shared" si="34"/>
        <v>5059.8447999999999</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443735.83</v>
      </c>
      <c r="D1485" s="1">
        <v>0</v>
      </c>
      <c r="E1485" s="1">
        <v>0</v>
      </c>
      <c r="F1485" s="1">
        <v>0</v>
      </c>
      <c r="G1485" s="2">
        <f t="shared" si="34"/>
        <v>2662.41498</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884.9</v>
      </c>
      <c r="D1486" s="1">
        <v>0</v>
      </c>
      <c r="E1486" s="1">
        <v>0</v>
      </c>
      <c r="F1486" s="1">
        <v>0</v>
      </c>
      <c r="G1486" s="2">
        <f t="shared" si="34"/>
        <v>6.1943000000000001</v>
      </c>
      <c r="H1486" s="2">
        <f t="shared" si="35"/>
        <v>0.10000000000002274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33442.06</v>
      </c>
      <c r="D1489" s="1">
        <v>0</v>
      </c>
      <c r="E1489" s="1">
        <v>0</v>
      </c>
      <c r="F1489" s="1">
        <v>0</v>
      </c>
      <c r="G1489" s="2">
        <f t="shared" si="34"/>
        <v>334.42059999999998</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149156.32</v>
      </c>
      <c r="D1491" s="1">
        <v>0</v>
      </c>
      <c r="E1491" s="1">
        <v>0</v>
      </c>
      <c r="F1491" s="1">
        <v>0</v>
      </c>
      <c r="G1491" s="2">
        <f t="shared" si="34"/>
        <v>1789.8758400000002</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219733.54</v>
      </c>
      <c r="D1492" s="1">
        <v>0</v>
      </c>
      <c r="E1492" s="1">
        <v>0</v>
      </c>
      <c r="F1492" s="1">
        <v>0</v>
      </c>
      <c r="G1492" s="2">
        <f t="shared" si="34"/>
        <v>2856.53602</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1827459.5900000003</v>
      </c>
      <c r="D1499" s="1">
        <v>0</v>
      </c>
      <c r="E1499" s="1">
        <v>0</v>
      </c>
      <c r="F1499" s="1">
        <v>0</v>
      </c>
      <c r="G1499" s="2">
        <f t="shared" si="34"/>
        <v>36549.191800000008</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1607726.0500000003</v>
      </c>
      <c r="D1501" s="1">
        <v>0</v>
      </c>
      <c r="E1501" s="1">
        <v>0</v>
      </c>
      <c r="F1501" s="1">
        <v>0</v>
      </c>
      <c r="G1501" s="2">
        <f t="shared" si="34"/>
        <v>35369.973100000003</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998650.06</v>
      </c>
      <c r="D1502" s="1">
        <v>0</v>
      </c>
      <c r="E1502" s="1">
        <v>0</v>
      </c>
      <c r="F1502" s="1">
        <v>0</v>
      </c>
      <c r="G1502" s="2">
        <f t="shared" si="34"/>
        <v>22968.951380000002</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427561.27</v>
      </c>
      <c r="D1503" s="1">
        <v>0</v>
      </c>
      <c r="E1503" s="1">
        <v>0</v>
      </c>
      <c r="F1503" s="1">
        <v>0</v>
      </c>
      <c r="G1503" s="2">
        <f t="shared" si="34"/>
        <v>10261.47048</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889.87</v>
      </c>
      <c r="D1504" s="1">
        <v>0</v>
      </c>
      <c r="E1504" s="1">
        <v>0</v>
      </c>
      <c r="F1504" s="1">
        <v>0</v>
      </c>
      <c r="G1504" s="2">
        <f t="shared" si="34"/>
        <v>22.246750000000002</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33442.06</v>
      </c>
      <c r="D1507" s="1">
        <v>0</v>
      </c>
      <c r="E1507" s="1">
        <v>0</v>
      </c>
      <c r="F1507" s="1">
        <v>0</v>
      </c>
      <c r="G1507" s="2">
        <f t="shared" si="34"/>
        <v>936.37767999999994</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147182.79</v>
      </c>
      <c r="D1509" s="1">
        <v>0</v>
      </c>
      <c r="E1509" s="1">
        <v>0</v>
      </c>
      <c r="F1509" s="1">
        <v>0</v>
      </c>
      <c r="G1509" s="2">
        <f t="shared" si="34"/>
        <v>4415.4836999999998</v>
      </c>
      <c r="H1509" s="2">
        <f t="shared" si="35"/>
        <v>0.20999999999185093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219733.54</v>
      </c>
      <c r="D1510" s="1">
        <v>0</v>
      </c>
      <c r="E1510" s="1">
        <v>0</v>
      </c>
      <c r="F1510" s="1">
        <v>0</v>
      </c>
      <c r="G1510" s="2">
        <f t="shared" si="34"/>
        <v>6811.73974</v>
      </c>
      <c r="H1510" s="2">
        <f t="shared" si="35"/>
        <v>0.45999999999185093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152923.56999999983</v>
      </c>
      <c r="D1517" s="1">
        <v>0</v>
      </c>
      <c r="E1517" s="1">
        <v>0</v>
      </c>
      <c r="F1517" s="1">
        <v>0</v>
      </c>
      <c r="G1517" s="2">
        <f t="shared" si="34"/>
        <v>5811.0956599999936</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27062.98</v>
      </c>
      <c r="D1518" s="1">
        <v>0</v>
      </c>
      <c r="E1518" s="1">
        <v>0</v>
      </c>
      <c r="F1518" s="1">
        <v>0</v>
      </c>
      <c r="G1518" s="2">
        <f t="shared" si="34"/>
        <v>1055.45622</v>
      </c>
      <c r="H1518" s="2">
        <f t="shared" si="35"/>
        <v>2.0000000000436557E-2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6092.78</v>
      </c>
      <c r="D1524" s="1">
        <v>0</v>
      </c>
      <c r="E1524" s="1">
        <v>0</v>
      </c>
      <c r="F1524" s="1">
        <v>0</v>
      </c>
      <c r="G1524" s="2">
        <f t="shared" si="34"/>
        <v>274.17509999999999</v>
      </c>
      <c r="H1524" s="2">
        <f t="shared" si="35"/>
        <v>0.22000000000025466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6092.78</v>
      </c>
      <c r="D1530" s="1">
        <v>0</v>
      </c>
      <c r="E1530" s="1">
        <v>0</v>
      </c>
      <c r="F1530" s="1">
        <v>0</v>
      </c>
      <c r="G1530" s="2">
        <f t="shared" si="34"/>
        <v>310.73177999999996</v>
      </c>
      <c r="H1530" s="2">
        <f t="shared" si="35"/>
        <v>0.22000000000025466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6092.78</v>
      </c>
      <c r="D1534" s="1">
        <v>0</v>
      </c>
      <c r="E1534" s="1">
        <v>0</v>
      </c>
      <c r="F1534" s="1">
        <v>0</v>
      </c>
      <c r="G1534" s="2">
        <f t="shared" si="34"/>
        <v>335.10289999999998</v>
      </c>
      <c r="H1534" s="2">
        <f t="shared" si="35"/>
        <v>0.22000000000025466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20970.2</v>
      </c>
      <c r="D1565" s="1">
        <v>0</v>
      </c>
      <c r="E1565" s="1">
        <v>0</v>
      </c>
      <c r="F1565" s="1">
        <v>0</v>
      </c>
      <c r="G1565" s="2">
        <f t="shared" si="34"/>
        <v>1803.4371999999998</v>
      </c>
      <c r="H1565" s="2">
        <f t="shared" si="35"/>
        <v>0.2000000000007276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20970.2</v>
      </c>
      <c r="D1569" s="1">
        <v>0</v>
      </c>
      <c r="E1569" s="1">
        <v>0</v>
      </c>
      <c r="F1569" s="1">
        <v>0</v>
      </c>
      <c r="G1569" s="2">
        <f t="shared" si="34"/>
        <v>1887.318</v>
      </c>
      <c r="H1569" s="2">
        <f t="shared" si="35"/>
        <v>0.2000000000007276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125860.59</v>
      </c>
      <c r="D1576" s="1">
        <v>0</v>
      </c>
      <c r="E1576" s="1">
        <v>0</v>
      </c>
      <c r="F1576" s="1">
        <v>0</v>
      </c>
      <c r="G1576" s="2">
        <f t="shared" si="34"/>
        <v>12208.47723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125860.59</v>
      </c>
      <c r="D1578" s="1">
        <v>0</v>
      </c>
      <c r="E1578" s="1">
        <v>0</v>
      </c>
      <c r="F1578" s="1">
        <v>0</v>
      </c>
      <c r="G1578" s="2">
        <f t="shared" si="34"/>
        <v>12460.198410000001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11986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32</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36</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4" t="s">
        <v>40</v>
      </c>
      <c r="C15" s="325"/>
      <c r="D15" s="325"/>
      <c r="E15" s="325"/>
      <c r="F15" s="326"/>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1345653.46</v>
      </c>
      <c r="I16" s="170">
        <f>'PR-RAS'!E6</f>
        <v>1682475.35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1249658.0299999998</v>
      </c>
      <c r="I17" s="170">
        <f>'PR-RAS'!E151</f>
        <v>1465145.72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513.81999999978575</v>
      </c>
      <c r="I19" s="171">
        <f>'PR-RAS'!E646</f>
        <v>2986.1100000000188</v>
      </c>
      <c r="J19" s="4"/>
      <c r="K19" s="4"/>
      <c r="L19" s="4"/>
      <c r="M19" s="4"/>
      <c r="N19" s="4"/>
      <c r="O19" s="4"/>
      <c r="P19" s="4"/>
      <c r="Q19" s="4"/>
      <c r="R19" s="4"/>
      <c r="S19" s="4"/>
      <c r="T19" s="4"/>
      <c r="U19" s="4"/>
      <c r="V19" s="4"/>
      <c r="W19" s="4"/>
      <c r="X19" s="4"/>
    </row>
    <row r="20" spans="1:24" ht="12.75" customHeight="1" x14ac:dyDescent="0.2">
      <c r="A20" s="327" t="s">
        <v>31</v>
      </c>
      <c r="B20" s="323" t="str">
        <f>BILANCA!B7</f>
        <v>Nefinancijska imovina (šifre 01+02+03+04+05+06)</v>
      </c>
      <c r="C20" s="319"/>
      <c r="D20" s="319"/>
      <c r="E20" s="319"/>
      <c r="F20" s="320"/>
      <c r="G20" s="157" t="str">
        <f>BILANCA!C7</f>
        <v>B002</v>
      </c>
      <c r="H20" s="172">
        <f>BILANCA!D7</f>
        <v>3420558.3600000003</v>
      </c>
      <c r="I20" s="173">
        <f>BILANCA!E7</f>
        <v>3576193.6600000006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124916.14</v>
      </c>
      <c r="I21" s="175">
        <f>BILANCA!E68</f>
        <v>154398.97</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121461.55</v>
      </c>
      <c r="I22" s="175">
        <f>BILANCA!E176</f>
        <v>152923.57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3424012.95</v>
      </c>
      <c r="I23" s="177">
        <f>BILANCA!E237</f>
        <v>3577669.06</v>
      </c>
      <c r="J23" s="4"/>
      <c r="K23" s="4"/>
      <c r="L23" s="4"/>
      <c r="M23" s="4"/>
      <c r="N23" s="4"/>
      <c r="O23" s="4"/>
      <c r="P23" s="4"/>
      <c r="Q23" s="4"/>
      <c r="R23" s="4"/>
      <c r="S23" s="4"/>
      <c r="T23" s="4"/>
      <c r="U23" s="4"/>
      <c r="V23" s="4"/>
      <c r="W23" s="4"/>
      <c r="X23" s="4"/>
    </row>
    <row r="24" spans="1:24" ht="12.75" customHeight="1" x14ac:dyDescent="0.2">
      <c r="A24" s="327" t="s">
        <v>44</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1344805.09</v>
      </c>
      <c r="I27" s="175">
        <f>'RAS-funkcijski'!E114</f>
        <v>1684879.26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1344805.09</v>
      </c>
      <c r="I28" s="179">
        <f>'RAS-funkcijski'!E141</f>
        <v>1684879.26</v>
      </c>
      <c r="J28" s="4"/>
      <c r="K28" s="4"/>
      <c r="L28" s="4"/>
      <c r="M28" s="4"/>
      <c r="N28" s="4"/>
      <c r="O28" s="4"/>
      <c r="P28" s="4"/>
      <c r="Q28" s="4"/>
      <c r="R28" s="4"/>
      <c r="S28" s="4"/>
      <c r="T28" s="4"/>
      <c r="U28" s="4"/>
      <c r="V28" s="4"/>
      <c r="W28" s="4"/>
      <c r="X28" s="4"/>
    </row>
    <row r="29" spans="1:24" ht="12.75" customHeight="1" x14ac:dyDescent="0.2">
      <c r="A29" s="327" t="s">
        <v>35</v>
      </c>
      <c r="B29" s="318" t="str">
        <f>'P-VRIO'!B5</f>
        <v>Promjene u vrijednosti i obujmu imovine (šifre 91511+91512)</v>
      </c>
      <c r="C29" s="319"/>
      <c r="D29" s="319"/>
      <c r="E29" s="319"/>
      <c r="F29" s="320"/>
      <c r="G29" s="157" t="str">
        <f>'P-VRIO'!C5</f>
        <v>9151</v>
      </c>
      <c r="H29" s="172">
        <f>'P-VRIO'!D5</f>
        <v>10701.86</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10701.86</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23" t="str">
        <f>OBVEZE!B5</f>
        <v>Stanje obveza 1. siječnja (=stanju obveza iz Izvještaja o obvezama na 31. prosinca prethodne godine)</v>
      </c>
      <c r="C33" s="319"/>
      <c r="D33" s="319"/>
      <c r="E33" s="319"/>
      <c r="F33" s="320"/>
      <c r="G33" s="157" t="str">
        <f>OBVEZE!C5</f>
        <v>V001</v>
      </c>
      <c r="H33" s="180" t="s">
        <v>45</v>
      </c>
      <c r="I33" s="181">
        <f>OBVEZE!D5</f>
        <v>121461.55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45</v>
      </c>
      <c r="I34" s="175">
        <f>OBVEZE!D42</f>
        <v>152923.56999999983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45</v>
      </c>
      <c r="I35" s="175">
        <f>OBVEZE!D43</f>
        <v>27062.98</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45</v>
      </c>
      <c r="I36" s="179">
        <f>OBVEZE!D101</f>
        <v>125860.59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46</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K650" sqref="K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1345653.46</v>
      </c>
      <c r="E6" s="51">
        <f>E7+E44+E50+E82+E106+E124+E133+E139</f>
        <v>1682475.35</v>
      </c>
      <c r="F6" s="52">
        <f t="shared" ref="F6:F131" si="0">IF(D6&lt;&gt;0,IF(E6/D6&gt;=100,"&gt;&gt;100",E6/D6*100),"-")</f>
        <v>125.03035885628387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905163.1</v>
      </c>
      <c r="E50" s="51">
        <f>E51+E54+E59+E62+E65+E68+E71+E74+E77</f>
        <v>1197977.6199999999</v>
      </c>
      <c r="F50" s="52">
        <f t="shared" si="0"/>
        <v>132.34936554528127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905163.1</v>
      </c>
      <c r="E68" s="51">
        <f t="shared" si="15"/>
        <v>1197977.6199999999</v>
      </c>
      <c r="F68" s="52">
        <f t="shared" si="0"/>
        <v>132.34936554528127</v>
      </c>
    </row>
    <row r="69" spans="1:6" ht="12.75" customHeight="1" x14ac:dyDescent="0.2">
      <c r="A69" s="53" t="s">
        <v>183</v>
      </c>
      <c r="B69" s="85" t="s">
        <v>184</v>
      </c>
      <c r="C69" s="50" t="s">
        <v>183</v>
      </c>
      <c r="D69" s="242">
        <v>903746.46</v>
      </c>
      <c r="E69" s="242">
        <v>1056547.3899999999</v>
      </c>
      <c r="F69" s="52">
        <f t="shared" si="0"/>
        <v>116.90749969853269</v>
      </c>
    </row>
    <row r="70" spans="1:6" ht="24" x14ac:dyDescent="0.2">
      <c r="A70" s="53" t="s">
        <v>185</v>
      </c>
      <c r="B70" s="85" t="s">
        <v>186</v>
      </c>
      <c r="C70" s="50" t="s">
        <v>185</v>
      </c>
      <c r="D70" s="242">
        <v>1416.64</v>
      </c>
      <c r="E70" s="242">
        <v>141430.23000000001</v>
      </c>
      <c r="F70" s="52">
        <f t="shared" si="0"/>
        <v>9983.4982776146371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0.02</v>
      </c>
      <c r="F82" s="52">
        <f t="shared" si="0"/>
        <v>100</v>
      </c>
    </row>
    <row r="83" spans="1:6" ht="12.75" customHeight="1" x14ac:dyDescent="0.2">
      <c r="A83" s="53">
        <v>641</v>
      </c>
      <c r="B83" s="85" t="s">
        <v>211</v>
      </c>
      <c r="C83" s="50" t="s">
        <v>212</v>
      </c>
      <c r="D83" s="51">
        <f t="shared" ref="D83:E83" si="20">SUM(D84:D90)</f>
        <v>0.02</v>
      </c>
      <c r="E83" s="51">
        <f t="shared" si="20"/>
        <v>0.02</v>
      </c>
      <c r="F83" s="52">
        <f t="shared" si="0"/>
        <v>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0.02</v>
      </c>
      <c r="E85" s="242">
        <v>0.02</v>
      </c>
      <c r="F85" s="52">
        <f t="shared" si="0"/>
        <v>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10500.58</v>
      </c>
      <c r="E106" s="51">
        <f t="shared" si="23"/>
        <v>16322.36</v>
      </c>
      <c r="F106" s="52">
        <f t="shared" si="0"/>
        <v>155.44246127356774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10500.58</v>
      </c>
      <c r="E112" s="51">
        <f t="shared" si="25"/>
        <v>16322.36</v>
      </c>
      <c r="F112" s="52">
        <f t="shared" si="0"/>
        <v>155.44246127356774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10500.58</v>
      </c>
      <c r="E117" s="242">
        <v>16322.36</v>
      </c>
      <c r="F117" s="52">
        <f t="shared" si="0"/>
        <v>155.44246127356774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17192.12</v>
      </c>
      <c r="E124" s="51">
        <f t="shared" si="27"/>
        <v>20062.09</v>
      </c>
      <c r="F124" s="52">
        <f t="shared" si="0"/>
        <v>116.69352005453662</v>
      </c>
    </row>
    <row r="125" spans="1:6" ht="12.75" customHeight="1" x14ac:dyDescent="0.2">
      <c r="A125" s="53">
        <v>661</v>
      </c>
      <c r="B125" s="86" t="s">
        <v>295</v>
      </c>
      <c r="C125" s="50" t="s">
        <v>296</v>
      </c>
      <c r="D125" s="51">
        <f t="shared" ref="D125:E125" si="28">SUM(D126:D127)</f>
        <v>15788.97</v>
      </c>
      <c r="E125" s="51">
        <f t="shared" si="28"/>
        <v>17417</v>
      </c>
      <c r="F125" s="52">
        <f t="shared" si="0"/>
        <v>110.3111855934871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15788.97</v>
      </c>
      <c r="E127" s="242">
        <v>17417</v>
      </c>
      <c r="F127" s="52">
        <f t="shared" si="0"/>
        <v>110.3111855934871</v>
      </c>
    </row>
    <row r="128" spans="1:6" ht="24" x14ac:dyDescent="0.2">
      <c r="A128" s="53">
        <v>663</v>
      </c>
      <c r="B128" s="231" t="s">
        <v>301</v>
      </c>
      <c r="C128" s="50" t="s">
        <v>302</v>
      </c>
      <c r="D128" s="51">
        <f t="shared" ref="D128:E128" si="29">SUM(D129:D132)</f>
        <v>1403.15</v>
      </c>
      <c r="E128" s="51">
        <f t="shared" si="29"/>
        <v>2645.09</v>
      </c>
      <c r="F128" s="52">
        <f t="shared" si="0"/>
        <v>188.51085058618108</v>
      </c>
    </row>
    <row r="129" spans="1:6" ht="12.75" customHeight="1" x14ac:dyDescent="0.2">
      <c r="A129" s="53">
        <v>6631</v>
      </c>
      <c r="B129" s="86" t="s">
        <v>303</v>
      </c>
      <c r="C129" s="50" t="s">
        <v>304</v>
      </c>
      <c r="D129" s="242">
        <v>1403.15</v>
      </c>
      <c r="E129" s="242">
        <v>2645.09</v>
      </c>
      <c r="F129" s="52">
        <f t="shared" si="0"/>
        <v>188.51085058618108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412797.64</v>
      </c>
      <c r="E133" s="51">
        <f t="shared" si="30"/>
        <v>448113.26</v>
      </c>
      <c r="F133" s="52">
        <f t="shared" ref="F133:F223" si="31">IF(D133&lt;&gt;0,IF(E133/D133&gt;=100,"&gt;&gt;100",E133/D133*100),"-")</f>
        <v>108.55518941435808</v>
      </c>
    </row>
    <row r="134" spans="1:6" ht="24" x14ac:dyDescent="0.2">
      <c r="A134" s="53">
        <v>671</v>
      </c>
      <c r="B134" s="232" t="s">
        <v>313</v>
      </c>
      <c r="C134" s="50" t="s">
        <v>314</v>
      </c>
      <c r="D134" s="51">
        <f t="shared" ref="D134:E134" si="32">SUM(D135:D137)</f>
        <v>412797.64</v>
      </c>
      <c r="E134" s="51">
        <f t="shared" si="32"/>
        <v>448113.26</v>
      </c>
      <c r="F134" s="52">
        <f t="shared" si="31"/>
        <v>108.55518941435808</v>
      </c>
    </row>
    <row r="135" spans="1:6" ht="12.75" customHeight="1" x14ac:dyDescent="0.2">
      <c r="A135" s="53">
        <v>6711</v>
      </c>
      <c r="B135" s="85" t="s">
        <v>315</v>
      </c>
      <c r="C135" s="50" t="s">
        <v>316</v>
      </c>
      <c r="D135" s="242">
        <v>319279.17</v>
      </c>
      <c r="E135" s="242">
        <v>370106.07</v>
      </c>
      <c r="F135" s="52">
        <f t="shared" si="31"/>
        <v>115.9192658888458</v>
      </c>
    </row>
    <row r="136" spans="1:6" ht="24" x14ac:dyDescent="0.2">
      <c r="A136" s="53">
        <v>6712</v>
      </c>
      <c r="B136" s="232" t="s">
        <v>317</v>
      </c>
      <c r="C136" s="50" t="s">
        <v>318</v>
      </c>
      <c r="D136" s="242">
        <v>93518.47</v>
      </c>
      <c r="E136" s="242">
        <v>78007.19</v>
      </c>
      <c r="F136" s="52">
        <f t="shared" si="31"/>
        <v>83.413672186895269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1249658.0299999998</v>
      </c>
      <c r="E151" s="51">
        <f t="shared" si="35"/>
        <v>1465145.72</v>
      </c>
      <c r="F151" s="52">
        <f t="shared" si="31"/>
        <v>117.24373267140933</v>
      </c>
    </row>
    <row r="152" spans="1:6" ht="12.75" customHeight="1" x14ac:dyDescent="0.2">
      <c r="A152" s="53">
        <v>31</v>
      </c>
      <c r="B152" s="85" t="s">
        <v>348</v>
      </c>
      <c r="C152" s="50" t="s">
        <v>34</v>
      </c>
      <c r="D152" s="51">
        <f t="shared" ref="D152:E152" si="36">D153+D158+D159</f>
        <v>887012.31999999983</v>
      </c>
      <c r="E152" s="51">
        <f t="shared" si="36"/>
        <v>990641.34</v>
      </c>
      <c r="F152" s="52">
        <f t="shared" si="31"/>
        <v>111.68292904883216</v>
      </c>
    </row>
    <row r="153" spans="1:6" ht="12.75" customHeight="1" x14ac:dyDescent="0.2">
      <c r="A153" s="53">
        <v>311</v>
      </c>
      <c r="B153" s="85" t="s">
        <v>349</v>
      </c>
      <c r="C153" s="50" t="s">
        <v>350</v>
      </c>
      <c r="D153" s="51">
        <f t="shared" ref="D153:E153" si="37">SUM(D154:D157)</f>
        <v>731269.97999999986</v>
      </c>
      <c r="E153" s="51">
        <f t="shared" si="37"/>
        <v>811082.4</v>
      </c>
      <c r="F153" s="52">
        <f t="shared" si="31"/>
        <v>110.91422076426549</v>
      </c>
    </row>
    <row r="154" spans="1:6" ht="12.75" customHeight="1" x14ac:dyDescent="0.2">
      <c r="A154" s="53">
        <v>3111</v>
      </c>
      <c r="B154" s="85" t="s">
        <v>351</v>
      </c>
      <c r="C154" s="50" t="s">
        <v>352</v>
      </c>
      <c r="D154" s="242">
        <v>724050.44</v>
      </c>
      <c r="E154" s="242">
        <v>801503.49</v>
      </c>
      <c r="F154" s="52">
        <f t="shared" si="31"/>
        <v>110.69718982561491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2489.9499999999998</v>
      </c>
      <c r="E156" s="242">
        <v>5023.1000000000004</v>
      </c>
      <c r="F156" s="52">
        <f t="shared" si="31"/>
        <v>201.73497459788354</v>
      </c>
    </row>
    <row r="157" spans="1:6" ht="12.75" customHeight="1" x14ac:dyDescent="0.2">
      <c r="A157" s="53">
        <v>3114</v>
      </c>
      <c r="B157" s="85" t="s">
        <v>357</v>
      </c>
      <c r="C157" s="50" t="s">
        <v>358</v>
      </c>
      <c r="D157" s="242">
        <v>4729.59</v>
      </c>
      <c r="E157" s="242">
        <v>4555.8100000000004</v>
      </c>
      <c r="F157" s="52">
        <f t="shared" si="31"/>
        <v>96.325685735972883</v>
      </c>
    </row>
    <row r="158" spans="1:6" ht="12.75" customHeight="1" x14ac:dyDescent="0.2">
      <c r="A158" s="53">
        <v>312</v>
      </c>
      <c r="B158" s="85" t="s">
        <v>359</v>
      </c>
      <c r="C158" s="50" t="s">
        <v>360</v>
      </c>
      <c r="D158" s="242">
        <v>34741.370000000003</v>
      </c>
      <c r="E158" s="242">
        <v>45773.57</v>
      </c>
      <c r="F158" s="52">
        <f t="shared" si="31"/>
        <v>131.75522439097824</v>
      </c>
    </row>
    <row r="159" spans="1:6" ht="12.75" customHeight="1" x14ac:dyDescent="0.2">
      <c r="A159" s="53">
        <v>313</v>
      </c>
      <c r="B159" s="85" t="s">
        <v>361</v>
      </c>
      <c r="C159" s="50" t="s">
        <v>362</v>
      </c>
      <c r="D159" s="51">
        <f t="shared" ref="D159:E159" si="38">SUM(D160:D162)</f>
        <v>121000.97</v>
      </c>
      <c r="E159" s="51">
        <f t="shared" si="38"/>
        <v>133785.37</v>
      </c>
      <c r="F159" s="52">
        <f t="shared" si="31"/>
        <v>110.5655351357927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120956.57</v>
      </c>
      <c r="E161" s="242">
        <v>133785.37</v>
      </c>
      <c r="F161" s="52">
        <f t="shared" si="31"/>
        <v>110.60612085808981</v>
      </c>
    </row>
    <row r="162" spans="1:6" ht="12.75" customHeight="1" x14ac:dyDescent="0.2">
      <c r="A162" s="53">
        <v>3133</v>
      </c>
      <c r="B162" s="85" t="s">
        <v>366</v>
      </c>
      <c r="C162" s="50" t="s">
        <v>367</v>
      </c>
      <c r="D162" s="242">
        <v>44.4</v>
      </c>
      <c r="E162" s="242"/>
      <c r="F162" s="52">
        <f t="shared" si="31"/>
        <v>0</v>
      </c>
    </row>
    <row r="163" spans="1:6" ht="12.75" customHeight="1" x14ac:dyDescent="0.2">
      <c r="A163" s="53">
        <v>32</v>
      </c>
      <c r="B163" s="85" t="s">
        <v>368</v>
      </c>
      <c r="C163" s="50" t="s">
        <v>369</v>
      </c>
      <c r="D163" s="51">
        <f t="shared" ref="D163:E163" si="39">D164+D169+D177+D187+D188</f>
        <v>328881.91999999998</v>
      </c>
      <c r="E163" s="51">
        <f t="shared" si="39"/>
        <v>439599.55</v>
      </c>
      <c r="F163" s="52">
        <f t="shared" si="31"/>
        <v>133.66485758779319</v>
      </c>
    </row>
    <row r="164" spans="1:6" ht="12.75" customHeight="1" x14ac:dyDescent="0.2">
      <c r="A164" s="53">
        <v>321</v>
      </c>
      <c r="B164" s="85" t="s">
        <v>370</v>
      </c>
      <c r="C164" s="50" t="s">
        <v>371</v>
      </c>
      <c r="D164" s="51">
        <f t="shared" ref="D164:E164" si="40">SUM(D165:D168)</f>
        <v>45112.08</v>
      </c>
      <c r="E164" s="51">
        <f t="shared" si="40"/>
        <v>45513.289999999994</v>
      </c>
      <c r="F164" s="52">
        <f t="shared" si="31"/>
        <v>100.8893626718165</v>
      </c>
    </row>
    <row r="165" spans="1:6" ht="12.75" customHeight="1" x14ac:dyDescent="0.2">
      <c r="A165" s="53">
        <v>3211</v>
      </c>
      <c r="B165" s="85" t="s">
        <v>372</v>
      </c>
      <c r="C165" s="50" t="s">
        <v>373</v>
      </c>
      <c r="D165" s="242">
        <v>4345.82</v>
      </c>
      <c r="E165" s="242">
        <v>2990.85</v>
      </c>
      <c r="F165" s="52">
        <f t="shared" si="31"/>
        <v>68.821304149734686</v>
      </c>
    </row>
    <row r="166" spans="1:6" ht="12.75" customHeight="1" x14ac:dyDescent="0.2">
      <c r="A166" s="53">
        <v>3212</v>
      </c>
      <c r="B166" s="85" t="s">
        <v>374</v>
      </c>
      <c r="C166" s="50" t="s">
        <v>375</v>
      </c>
      <c r="D166" s="242">
        <v>39162.83</v>
      </c>
      <c r="E166" s="242">
        <v>40897.65</v>
      </c>
      <c r="F166" s="52">
        <f t="shared" si="31"/>
        <v>104.42976158770958</v>
      </c>
    </row>
    <row r="167" spans="1:6" ht="12.75" customHeight="1" x14ac:dyDescent="0.2">
      <c r="A167" s="53">
        <v>3213</v>
      </c>
      <c r="B167" s="85" t="s">
        <v>376</v>
      </c>
      <c r="C167" s="50" t="s">
        <v>377</v>
      </c>
      <c r="D167" s="242">
        <v>792.49</v>
      </c>
      <c r="E167" s="242">
        <v>849.59</v>
      </c>
      <c r="F167" s="52">
        <f t="shared" si="31"/>
        <v>107.20513823518279</v>
      </c>
    </row>
    <row r="168" spans="1:6" ht="12.75" customHeight="1" x14ac:dyDescent="0.2">
      <c r="A168" s="53">
        <v>3214</v>
      </c>
      <c r="B168" s="85" t="s">
        <v>378</v>
      </c>
      <c r="C168" s="50" t="s">
        <v>379</v>
      </c>
      <c r="D168" s="242">
        <v>810.94</v>
      </c>
      <c r="E168" s="242">
        <v>775.2</v>
      </c>
      <c r="F168" s="52">
        <f t="shared" si="31"/>
        <v>95.592768885490912</v>
      </c>
    </row>
    <row r="169" spans="1:6" ht="12.75" customHeight="1" x14ac:dyDescent="0.2">
      <c r="A169" s="53">
        <v>322</v>
      </c>
      <c r="B169" s="85" t="s">
        <v>380</v>
      </c>
      <c r="C169" s="50" t="s">
        <v>381</v>
      </c>
      <c r="D169" s="51">
        <f t="shared" ref="D169:E169" si="41">SUM(D170:D176)</f>
        <v>42542.859999999993</v>
      </c>
      <c r="E169" s="51">
        <f t="shared" si="41"/>
        <v>97362.79</v>
      </c>
      <c r="F169" s="52">
        <f t="shared" si="31"/>
        <v>228.85812096318867</v>
      </c>
    </row>
    <row r="170" spans="1:6" ht="12.75" customHeight="1" x14ac:dyDescent="0.2">
      <c r="A170" s="53">
        <v>3221</v>
      </c>
      <c r="B170" s="85" t="s">
        <v>382</v>
      </c>
      <c r="C170" s="50" t="s">
        <v>383</v>
      </c>
      <c r="D170" s="242">
        <v>10733.89</v>
      </c>
      <c r="E170" s="242">
        <v>14084.68</v>
      </c>
      <c r="F170" s="52">
        <f t="shared" si="31"/>
        <v>131.21692135842645</v>
      </c>
    </row>
    <row r="171" spans="1:6" ht="12.75" customHeight="1" x14ac:dyDescent="0.2">
      <c r="A171" s="53">
        <v>3222</v>
      </c>
      <c r="B171" s="85" t="s">
        <v>384</v>
      </c>
      <c r="C171" s="50" t="s">
        <v>385</v>
      </c>
      <c r="D171" s="242">
        <v>1298.81</v>
      </c>
      <c r="E171" s="242">
        <v>61948.91</v>
      </c>
      <c r="F171" s="52">
        <f t="shared" si="31"/>
        <v>4769.666848884749</v>
      </c>
    </row>
    <row r="172" spans="1:6" ht="12.75" customHeight="1" x14ac:dyDescent="0.2">
      <c r="A172" s="53">
        <v>3223</v>
      </c>
      <c r="B172" s="85" t="s">
        <v>386</v>
      </c>
      <c r="C172" s="50" t="s">
        <v>387</v>
      </c>
      <c r="D172" s="242">
        <v>24397.38</v>
      </c>
      <c r="E172" s="242">
        <v>17900.7</v>
      </c>
      <c r="F172" s="52">
        <f t="shared" si="31"/>
        <v>73.371402994911747</v>
      </c>
    </row>
    <row r="173" spans="1:6" ht="12.75" customHeight="1" x14ac:dyDescent="0.2">
      <c r="A173" s="53">
        <v>3224</v>
      </c>
      <c r="B173" s="85" t="s">
        <v>388</v>
      </c>
      <c r="C173" s="50" t="s">
        <v>389</v>
      </c>
      <c r="D173" s="242">
        <v>4842.2299999999996</v>
      </c>
      <c r="E173" s="242">
        <v>2961.43</v>
      </c>
      <c r="F173" s="52">
        <f t="shared" si="31"/>
        <v>61.158391897947851</v>
      </c>
    </row>
    <row r="174" spans="1:6" ht="12.75" customHeight="1" x14ac:dyDescent="0.2">
      <c r="A174" s="53">
        <v>3225</v>
      </c>
      <c r="B174" s="85" t="s">
        <v>390</v>
      </c>
      <c r="C174" s="50" t="s">
        <v>391</v>
      </c>
      <c r="D174" s="242">
        <v>576.28</v>
      </c>
      <c r="E174" s="242">
        <v>467.07</v>
      </c>
      <c r="F174" s="52">
        <f t="shared" si="31"/>
        <v>81.049142777816343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694.27</v>
      </c>
      <c r="E176" s="242"/>
      <c r="F176" s="52">
        <f t="shared" si="31"/>
        <v>0</v>
      </c>
    </row>
    <row r="177" spans="1:6" ht="12.75" customHeight="1" x14ac:dyDescent="0.2">
      <c r="A177" s="53">
        <v>323</v>
      </c>
      <c r="B177" s="85" t="s">
        <v>396</v>
      </c>
      <c r="C177" s="50" t="s">
        <v>397</v>
      </c>
      <c r="D177" s="51">
        <f t="shared" ref="D177:E177" si="42">SUM(D178:D186)</f>
        <v>229770.57000000004</v>
      </c>
      <c r="E177" s="51">
        <f t="shared" si="42"/>
        <v>279796.75</v>
      </c>
      <c r="F177" s="52">
        <f t="shared" si="31"/>
        <v>121.77223131752686</v>
      </c>
    </row>
    <row r="178" spans="1:6" ht="12.75" customHeight="1" x14ac:dyDescent="0.2">
      <c r="A178" s="53">
        <v>3231</v>
      </c>
      <c r="B178" s="85" t="s">
        <v>398</v>
      </c>
      <c r="C178" s="50" t="s">
        <v>399</v>
      </c>
      <c r="D178" s="242">
        <v>191764.69</v>
      </c>
      <c r="E178" s="242">
        <v>224693.43</v>
      </c>
      <c r="F178" s="52">
        <f t="shared" si="31"/>
        <v>117.17143025652949</v>
      </c>
    </row>
    <row r="179" spans="1:6" ht="12.75" customHeight="1" x14ac:dyDescent="0.2">
      <c r="A179" s="53">
        <v>3232</v>
      </c>
      <c r="B179" s="85" t="s">
        <v>400</v>
      </c>
      <c r="C179" s="50" t="s">
        <v>401</v>
      </c>
      <c r="D179" s="242">
        <v>11117.45</v>
      </c>
      <c r="E179" s="242">
        <v>25647.86</v>
      </c>
      <c r="F179" s="52">
        <f t="shared" si="31"/>
        <v>230.69912614853229</v>
      </c>
    </row>
    <row r="180" spans="1:6" ht="12.75" customHeight="1" x14ac:dyDescent="0.2">
      <c r="A180" s="53">
        <v>3233</v>
      </c>
      <c r="B180" s="85" t="s">
        <v>402</v>
      </c>
      <c r="C180" s="50" t="s">
        <v>403</v>
      </c>
      <c r="D180" s="242">
        <v>252.84</v>
      </c>
      <c r="E180" s="242">
        <v>127.44</v>
      </c>
      <c r="F180" s="52">
        <f t="shared" si="31"/>
        <v>50.403417180825812</v>
      </c>
    </row>
    <row r="181" spans="1:6" ht="12.75" customHeight="1" x14ac:dyDescent="0.2">
      <c r="A181" s="53">
        <v>3234</v>
      </c>
      <c r="B181" s="85" t="s">
        <v>404</v>
      </c>
      <c r="C181" s="50" t="s">
        <v>405</v>
      </c>
      <c r="D181" s="242">
        <v>7721.39</v>
      </c>
      <c r="E181" s="242">
        <v>9371.1</v>
      </c>
      <c r="F181" s="52">
        <f t="shared" si="31"/>
        <v>121.36545362946309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294.64</v>
      </c>
      <c r="E183" s="242">
        <v>2601.9499999999998</v>
      </c>
      <c r="F183" s="52">
        <f t="shared" si="31"/>
        <v>883.09462394786851</v>
      </c>
    </row>
    <row r="184" spans="1:6" ht="12.75" customHeight="1" x14ac:dyDescent="0.2">
      <c r="A184" s="53">
        <v>3237</v>
      </c>
      <c r="B184" s="85" t="s">
        <v>410</v>
      </c>
      <c r="C184" s="50" t="s">
        <v>411</v>
      </c>
      <c r="D184" s="242">
        <v>6323.11</v>
      </c>
      <c r="E184" s="242">
        <v>1707.06</v>
      </c>
      <c r="F184" s="52">
        <f t="shared" si="31"/>
        <v>26.997158044063763</v>
      </c>
    </row>
    <row r="185" spans="1:6" ht="12.75" customHeight="1" x14ac:dyDescent="0.2">
      <c r="A185" s="53">
        <v>3238</v>
      </c>
      <c r="B185" s="85" t="s">
        <v>412</v>
      </c>
      <c r="C185" s="50" t="s">
        <v>413</v>
      </c>
      <c r="D185" s="242">
        <v>2535.92</v>
      </c>
      <c r="E185" s="242">
        <v>4870.32</v>
      </c>
      <c r="F185" s="52">
        <f t="shared" si="31"/>
        <v>192.05337707814124</v>
      </c>
    </row>
    <row r="186" spans="1:6" ht="12.75" customHeight="1" x14ac:dyDescent="0.2">
      <c r="A186" s="53">
        <v>3239</v>
      </c>
      <c r="B186" s="85" t="s">
        <v>414</v>
      </c>
      <c r="C186" s="50" t="s">
        <v>415</v>
      </c>
      <c r="D186" s="242">
        <v>9760.5300000000007</v>
      </c>
      <c r="E186" s="242">
        <v>10777.59</v>
      </c>
      <c r="F186" s="52">
        <f t="shared" si="31"/>
        <v>110.42013087404065</v>
      </c>
    </row>
    <row r="187" spans="1:6" ht="12.75" customHeight="1" x14ac:dyDescent="0.2">
      <c r="A187" s="53">
        <v>324</v>
      </c>
      <c r="B187" s="85" t="s">
        <v>416</v>
      </c>
      <c r="C187" s="50" t="s">
        <v>417</v>
      </c>
      <c r="D187" s="242">
        <v>3772.16</v>
      </c>
      <c r="E187" s="242">
        <v>6355.51</v>
      </c>
      <c r="F187" s="52">
        <f t="shared" si="31"/>
        <v>168.48463479809976</v>
      </c>
    </row>
    <row r="188" spans="1:6" ht="12.75" customHeight="1" x14ac:dyDescent="0.2">
      <c r="A188" s="53">
        <v>329</v>
      </c>
      <c r="B188" s="85" t="s">
        <v>418</v>
      </c>
      <c r="C188" s="50" t="s">
        <v>419</v>
      </c>
      <c r="D188" s="51">
        <f t="shared" ref="D188:E188" si="43">SUM(D189:D195)</f>
        <v>7684.25</v>
      </c>
      <c r="E188" s="51">
        <f t="shared" si="43"/>
        <v>10571.21</v>
      </c>
      <c r="F188" s="52">
        <f t="shared" si="31"/>
        <v>137.56983440153562</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2236.62</v>
      </c>
      <c r="E190" s="242">
        <v>2124.56</v>
      </c>
      <c r="F190" s="52">
        <f t="shared" si="31"/>
        <v>94.989761336302109</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2963.04</v>
      </c>
      <c r="E193" s="242">
        <v>3741.58</v>
      </c>
      <c r="F193" s="52">
        <f t="shared" si="31"/>
        <v>126.27504184891191</v>
      </c>
    </row>
    <row r="194" spans="1:6" ht="12.75" customHeight="1" x14ac:dyDescent="0.2">
      <c r="A194" s="53" t="s">
        <v>430</v>
      </c>
      <c r="B194" s="85" t="s">
        <v>431</v>
      </c>
      <c r="C194" s="50" t="s">
        <v>430</v>
      </c>
      <c r="D194" s="242">
        <v>1005.3</v>
      </c>
      <c r="E194" s="242">
        <v>380.98</v>
      </c>
      <c r="F194" s="52">
        <f t="shared" si="31"/>
        <v>37.897145130806727</v>
      </c>
    </row>
    <row r="195" spans="1:6" ht="12.75" customHeight="1" x14ac:dyDescent="0.2">
      <c r="A195" s="53">
        <v>3299</v>
      </c>
      <c r="B195" s="85" t="s">
        <v>432</v>
      </c>
      <c r="C195" s="50" t="s">
        <v>433</v>
      </c>
      <c r="D195" s="242">
        <v>1426.2</v>
      </c>
      <c r="E195" s="242">
        <v>4271</v>
      </c>
      <c r="F195" s="52">
        <f t="shared" si="31"/>
        <v>299.46711541158322</v>
      </c>
    </row>
    <row r="196" spans="1:6" ht="12.75" customHeight="1" x14ac:dyDescent="0.2">
      <c r="A196" s="53">
        <v>34</v>
      </c>
      <c r="B196" s="232" t="s">
        <v>434</v>
      </c>
      <c r="C196" s="50" t="s">
        <v>435</v>
      </c>
      <c r="D196" s="51">
        <f t="shared" ref="D196:E196" si="44">D197+D202+D210</f>
        <v>1763.77</v>
      </c>
      <c r="E196" s="51">
        <f t="shared" si="44"/>
        <v>802.69</v>
      </c>
      <c r="F196" s="52">
        <f t="shared" si="31"/>
        <v>45.509902084738947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1763.77</v>
      </c>
      <c r="E210" s="51">
        <f t="shared" si="47"/>
        <v>802.69</v>
      </c>
      <c r="F210" s="52">
        <f t="shared" si="31"/>
        <v>45.509902084738947</v>
      </c>
    </row>
    <row r="211" spans="1:6" ht="12.75" customHeight="1" x14ac:dyDescent="0.2">
      <c r="A211" s="53">
        <v>3431</v>
      </c>
      <c r="B211" s="232" t="s">
        <v>464</v>
      </c>
      <c r="C211" s="50" t="s">
        <v>465</v>
      </c>
      <c r="D211" s="242">
        <v>766.29</v>
      </c>
      <c r="E211" s="242">
        <v>777.75</v>
      </c>
      <c r="F211" s="52">
        <f t="shared" si="31"/>
        <v>101.4955173628783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997.48</v>
      </c>
      <c r="E213" s="242">
        <v>24.94</v>
      </c>
      <c r="F213" s="52">
        <f t="shared" si="31"/>
        <v>2.5003007579099332</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32000.02</v>
      </c>
      <c r="E252" s="51">
        <f t="shared" si="63"/>
        <v>33442.06</v>
      </c>
      <c r="F252" s="52">
        <f t="shared" ref="F252:F258" si="64">IF(D252&lt;&gt;0,IF(E252/D252&gt;=100,"&gt;&gt;100",E252/D252*100),"-")</f>
        <v>104.50637218351737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32000.02</v>
      </c>
      <c r="E259" s="51">
        <f t="shared" si="66"/>
        <v>33442.06</v>
      </c>
      <c r="F259" s="52">
        <f t="shared" ref="F259:F262" si="67">IF(D259&lt;&gt;0,IF(E259/D259&gt;=100,"&gt;&gt;100",E259/D259*100),"-")</f>
        <v>104.50637218351737</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32000.02</v>
      </c>
      <c r="E261" s="242">
        <v>33442.06</v>
      </c>
      <c r="F261" s="52">
        <f t="shared" si="67"/>
        <v>104.50637218351737</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660.08</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660.08</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660.08</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1249658.0299999998</v>
      </c>
      <c r="E289" s="51">
        <f t="shared" si="79"/>
        <v>1465145.72</v>
      </c>
      <c r="F289" s="52">
        <f t="shared" si="76"/>
        <v>117.24373267140933</v>
      </c>
    </row>
    <row r="290" spans="1:6" ht="12.75" customHeight="1" x14ac:dyDescent="0.2">
      <c r="A290" s="53" t="s">
        <v>607</v>
      </c>
      <c r="B290" s="85" t="s">
        <v>618</v>
      </c>
      <c r="C290" s="50" t="s">
        <v>619</v>
      </c>
      <c r="D290" s="51">
        <f>IF(D6&gt;=D289,D6-D289,0)</f>
        <v>95995.430000000168</v>
      </c>
      <c r="E290" s="51">
        <f>IF(E6&gt;=E289,E6-E289,0)</f>
        <v>217329.63000000012</v>
      </c>
      <c r="F290" s="52">
        <f t="shared" si="76"/>
        <v>226.39580863380658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1436.05</v>
      </c>
      <c r="E293" s="242">
        <v>650.84</v>
      </c>
      <c r="F293" s="52">
        <f t="shared" si="76"/>
        <v>45.321541729048434</v>
      </c>
    </row>
    <row r="294" spans="1:6" ht="12.75" customHeight="1" x14ac:dyDescent="0.2">
      <c r="A294" s="53">
        <v>96</v>
      </c>
      <c r="B294" s="85" t="s">
        <v>626</v>
      </c>
      <c r="C294" s="50" t="s">
        <v>627</v>
      </c>
      <c r="D294" s="242">
        <v>0</v>
      </c>
      <c r="E294" s="242">
        <v>4461.41</v>
      </c>
      <c r="F294" s="52" t="str">
        <f t="shared" si="76"/>
        <v>-</v>
      </c>
    </row>
    <row r="295" spans="1:6" ht="24" x14ac:dyDescent="0.2">
      <c r="A295" s="53">
        <v>9661</v>
      </c>
      <c r="B295" s="85" t="s">
        <v>628</v>
      </c>
      <c r="C295" s="50" t="s">
        <v>629</v>
      </c>
      <c r="D295" s="242">
        <v>3518.48</v>
      </c>
      <c r="E295" s="242">
        <v>3523.16</v>
      </c>
      <c r="F295" s="52">
        <f t="shared" si="76"/>
        <v>100.13301198244694</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73.86</v>
      </c>
      <c r="E298" s="51">
        <f t="shared" si="80"/>
        <v>68.64</v>
      </c>
      <c r="F298" s="52">
        <f t="shared" ref="F298:F418" si="81">IF(D298&lt;&gt;0,IF(E298/D298&gt;=100,"&gt;&gt;100",E298/D298*100),"-")</f>
        <v>92.932575142160843</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73.86</v>
      </c>
      <c r="E311" s="51">
        <f t="shared" si="85"/>
        <v>68.64</v>
      </c>
      <c r="F311" s="52">
        <f t="shared" si="81"/>
        <v>92.932575142160843</v>
      </c>
    </row>
    <row r="312" spans="1:6" ht="12.75" customHeight="1" x14ac:dyDescent="0.2">
      <c r="A312" s="53">
        <v>721</v>
      </c>
      <c r="B312" s="85" t="s">
        <v>661</v>
      </c>
      <c r="C312" s="50" t="s">
        <v>662</v>
      </c>
      <c r="D312" s="51">
        <f t="shared" ref="D312:E312" si="86">SUM(D313:D316)</f>
        <v>73.86</v>
      </c>
      <c r="E312" s="51">
        <f t="shared" si="86"/>
        <v>68.64</v>
      </c>
      <c r="F312" s="52">
        <f t="shared" si="81"/>
        <v>92.932575142160843</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73.86</v>
      </c>
      <c r="E314" s="242">
        <v>68.64</v>
      </c>
      <c r="F314" s="52">
        <f t="shared" si="81"/>
        <v>92.932575142160843</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95147.06</v>
      </c>
      <c r="E350" s="51">
        <f t="shared" si="95"/>
        <v>219733.54</v>
      </c>
      <c r="F350" s="52">
        <f t="shared" si="81"/>
        <v>230.9409665416882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41277.68</v>
      </c>
      <c r="E363" s="51">
        <f t="shared" si="99"/>
        <v>1520.79</v>
      </c>
      <c r="F363" s="52">
        <f t="shared" si="81"/>
        <v>3.6842913652123861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39765.730000000003</v>
      </c>
      <c r="E369" s="51">
        <f t="shared" si="101"/>
        <v>283.88</v>
      </c>
      <c r="F369" s="52">
        <f t="shared" si="81"/>
        <v>0.71388102267957865</v>
      </c>
    </row>
    <row r="370" spans="1:6" ht="12.75" customHeight="1" x14ac:dyDescent="0.2">
      <c r="A370" s="53">
        <v>4221</v>
      </c>
      <c r="B370" s="85" t="s">
        <v>673</v>
      </c>
      <c r="C370" s="50" t="s">
        <v>765</v>
      </c>
      <c r="D370" s="242">
        <v>0</v>
      </c>
      <c r="E370" s="242">
        <v>283.88</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39765.730000000003</v>
      </c>
      <c r="E375" s="242"/>
      <c r="F375" s="52">
        <f t="shared" si="81"/>
        <v>0</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1511.95</v>
      </c>
      <c r="E383" s="51">
        <f t="shared" si="103"/>
        <v>1236.9100000000001</v>
      </c>
      <c r="F383" s="52">
        <f t="shared" si="81"/>
        <v>81.808922252719995</v>
      </c>
    </row>
    <row r="384" spans="1:6" ht="12.75" customHeight="1" x14ac:dyDescent="0.2">
      <c r="A384" s="53">
        <v>4241</v>
      </c>
      <c r="B384" s="85" t="s">
        <v>782</v>
      </c>
      <c r="C384" s="50" t="s">
        <v>783</v>
      </c>
      <c r="D384" s="242">
        <v>1511.95</v>
      </c>
      <c r="E384" s="242">
        <v>1236.9100000000001</v>
      </c>
      <c r="F384" s="52">
        <f t="shared" si="81"/>
        <v>81.808922252719995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53869.38</v>
      </c>
      <c r="E402" s="51">
        <f t="shared" si="109"/>
        <v>218212.75</v>
      </c>
      <c r="F402" s="52">
        <f t="shared" si="81"/>
        <v>405.07752270399254</v>
      </c>
    </row>
    <row r="403" spans="1:6" ht="12.75" customHeight="1" x14ac:dyDescent="0.2">
      <c r="A403" s="53">
        <v>451</v>
      </c>
      <c r="B403" s="85" t="s">
        <v>810</v>
      </c>
      <c r="C403" s="50" t="s">
        <v>811</v>
      </c>
      <c r="D403" s="242">
        <v>53869.38</v>
      </c>
      <c r="E403" s="242">
        <v>218212.75</v>
      </c>
      <c r="F403" s="52">
        <f t="shared" si="81"/>
        <v>405.07752270399254</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95073.2</v>
      </c>
      <c r="E408" s="51">
        <f t="shared" si="111"/>
        <v>219664.9</v>
      </c>
      <c r="F408" s="52">
        <f t="shared" si="81"/>
        <v>231.04818182200663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1345727.32</v>
      </c>
      <c r="E412" s="51">
        <f>E6+E298</f>
        <v>1682543.99</v>
      </c>
      <c r="F412" s="52">
        <f t="shared" si="81"/>
        <v>125.02859717524348</v>
      </c>
    </row>
    <row r="413" spans="1:6" ht="12.75" customHeight="1" x14ac:dyDescent="0.2">
      <c r="A413" s="53" t="s">
        <v>607</v>
      </c>
      <c r="B413" s="85" t="s">
        <v>830</v>
      </c>
      <c r="C413" s="50" t="s">
        <v>831</v>
      </c>
      <c r="D413" s="51">
        <f t="shared" ref="D413:E413" si="112">D289+D350</f>
        <v>1344805.0899999999</v>
      </c>
      <c r="E413" s="51">
        <f t="shared" si="112"/>
        <v>1684879.26</v>
      </c>
      <c r="F413" s="52">
        <f t="shared" si="81"/>
        <v>125.28798950337109</v>
      </c>
    </row>
    <row r="414" spans="1:6" ht="12.75" customHeight="1" x14ac:dyDescent="0.2">
      <c r="A414" s="53" t="s">
        <v>607</v>
      </c>
      <c r="B414" s="85" t="s">
        <v>832</v>
      </c>
      <c r="C414" s="50" t="s">
        <v>833</v>
      </c>
      <c r="D414" s="51">
        <f t="shared" ref="D414:E414" si="113">IF(D412&gt;=D413,D412-D413,0)</f>
        <v>922.2300000002142</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2335.2700000000186</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1436.05</v>
      </c>
      <c r="E417" s="51">
        <f t="shared" si="116"/>
        <v>650.84</v>
      </c>
      <c r="F417" s="52">
        <f t="shared" si="81"/>
        <v>45.321541729048434</v>
      </c>
    </row>
    <row r="418" spans="1:6" ht="12.75" customHeight="1" x14ac:dyDescent="0.2">
      <c r="A418" s="55" t="s">
        <v>841</v>
      </c>
      <c r="B418" s="233" t="s">
        <v>842</v>
      </c>
      <c r="C418" s="56" t="s">
        <v>843</v>
      </c>
      <c r="D418" s="62">
        <f t="shared" ref="D418:E418" si="117">D294+D411</f>
        <v>0</v>
      </c>
      <c r="E418" s="62">
        <f t="shared" si="117"/>
        <v>4461.41</v>
      </c>
      <c r="F418" s="57" t="str">
        <f t="shared" si="81"/>
        <v>-</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1345727.32</v>
      </c>
      <c r="E639" s="51">
        <f t="shared" si="180"/>
        <v>1682543.99</v>
      </c>
      <c r="F639" s="52">
        <f t="shared" si="119"/>
        <v>125.02859717524348</v>
      </c>
    </row>
    <row r="640" spans="1:6" ht="12.75" customHeight="1" x14ac:dyDescent="0.2">
      <c r="A640" s="53" t="s">
        <v>607</v>
      </c>
      <c r="B640" s="85" t="s">
        <v>1276</v>
      </c>
      <c r="C640" s="50" t="s">
        <v>1277</v>
      </c>
      <c r="D640" s="51">
        <f t="shared" ref="D640:E640" si="181">D413+D528</f>
        <v>1344805.0899999999</v>
      </c>
      <c r="E640" s="51">
        <f t="shared" si="181"/>
        <v>1684879.26</v>
      </c>
      <c r="F640" s="52">
        <f t="shared" si="119"/>
        <v>125.28798950337109</v>
      </c>
    </row>
    <row r="641" spans="1:6" ht="12.75" customHeight="1" x14ac:dyDescent="0.2">
      <c r="A641" s="53" t="s">
        <v>607</v>
      </c>
      <c r="B641" s="85" t="s">
        <v>1278</v>
      </c>
      <c r="C641" s="50" t="s">
        <v>1279</v>
      </c>
      <c r="D641" s="51">
        <f t="shared" ref="D641:E641" si="182">IF(D639&gt;=D640,D639-D640,0)</f>
        <v>922.2300000002142</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2335.2700000000186</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1436.05</v>
      </c>
      <c r="E644" s="51">
        <f t="shared" si="185"/>
        <v>650.84</v>
      </c>
      <c r="F644" s="52">
        <f t="shared" si="119"/>
        <v>45.321541729048434</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513.81999999978575</v>
      </c>
      <c r="E646" s="51">
        <f t="shared" si="187"/>
        <v>2986.1100000000188</v>
      </c>
      <c r="F646" s="52">
        <f t="shared" si="119"/>
        <v>581.15877155448686</v>
      </c>
    </row>
    <row r="647" spans="1:6" ht="24" x14ac:dyDescent="0.2">
      <c r="A647" s="55" t="s">
        <v>1290</v>
      </c>
      <c r="B647" s="233" t="s">
        <v>1291</v>
      </c>
      <c r="C647" s="56" t="s">
        <v>1290</v>
      </c>
      <c r="D647" s="243">
        <v>87081.87</v>
      </c>
      <c r="E647" s="243">
        <v>112980.17</v>
      </c>
      <c r="F647" s="57">
        <f t="shared" si="119"/>
        <v>129.74017438991606</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15750.95</v>
      </c>
      <c r="E649" s="242">
        <v>32073.39</v>
      </c>
      <c r="F649" s="52">
        <f t="shared" ref="F649:F724" si="188">IF(D649&lt;&gt;0,IF(E649/D649&gt;=100,"&gt;&gt;100",E649/D649*100),"-")</f>
        <v>203.6282890873249</v>
      </c>
    </row>
    <row r="650" spans="1:6" ht="12.75" customHeight="1" x14ac:dyDescent="0.2">
      <c r="A650" s="53" t="s">
        <v>1295</v>
      </c>
      <c r="B650" s="85" t="s">
        <v>1296</v>
      </c>
      <c r="C650" s="50" t="s">
        <v>1295</v>
      </c>
      <c r="D650" s="242">
        <v>1352129.1</v>
      </c>
      <c r="E650" s="242">
        <v>1827720.34</v>
      </c>
      <c r="F650" s="52">
        <f t="shared" si="188"/>
        <v>135.17350821012579</v>
      </c>
    </row>
    <row r="651" spans="1:6" ht="12.75" customHeight="1" x14ac:dyDescent="0.2">
      <c r="A651" s="53" t="s">
        <v>1297</v>
      </c>
      <c r="B651" s="85" t="s">
        <v>1298</v>
      </c>
      <c r="C651" s="50" t="s">
        <v>1297</v>
      </c>
      <c r="D651" s="242">
        <v>1335806.76</v>
      </c>
      <c r="E651" s="242">
        <v>1826829.74</v>
      </c>
      <c r="F651" s="52">
        <f t="shared" si="188"/>
        <v>136.75853384661715</v>
      </c>
    </row>
    <row r="652" spans="1:6" ht="24" x14ac:dyDescent="0.2">
      <c r="A652" s="53">
        <v>11</v>
      </c>
      <c r="B652" s="85" t="s">
        <v>1299</v>
      </c>
      <c r="C652" s="50" t="s">
        <v>1300</v>
      </c>
      <c r="D652" s="51">
        <f t="shared" ref="D652:E652" si="189">+D649+D650-D651</f>
        <v>32073.290000000037</v>
      </c>
      <c r="E652" s="51">
        <f t="shared" si="189"/>
        <v>32963.989999999991</v>
      </c>
      <c r="F652" s="52">
        <f t="shared" si="188"/>
        <v>102.77707712554576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50</v>
      </c>
      <c r="E654" s="262">
        <v>51</v>
      </c>
      <c r="F654" s="52">
        <f t="shared" si="188"/>
        <v>102</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48</v>
      </c>
      <c r="E656" s="262">
        <v>48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903746.46</v>
      </c>
      <c r="E675" s="242">
        <v>1056547.3899999999</v>
      </c>
      <c r="F675" s="52">
        <f t="shared" si="188"/>
        <v>116.90749969853269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1416.64</v>
      </c>
      <c r="E677" s="242">
        <v>141430.23000000001</v>
      </c>
      <c r="F677" s="52">
        <f t="shared" si="188"/>
        <v>9983.4982776146371</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7395.31</v>
      </c>
      <c r="E710" s="242">
        <v>8359.57</v>
      </c>
      <c r="F710" s="52">
        <f t="shared" si="188"/>
        <v>113.03880432328054</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3105.27</v>
      </c>
      <c r="E712" s="242">
        <v>4937.79</v>
      </c>
      <c r="F712" s="52">
        <f t="shared" si="188"/>
        <v>159.01322590306157</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2074.17</v>
      </c>
      <c r="E716" s="242">
        <v>2034.84</v>
      </c>
      <c r="F716" s="52">
        <f t="shared" si="188"/>
        <v>98.103819841189477</v>
      </c>
    </row>
    <row r="717" spans="1:6" ht="12.75" customHeight="1" x14ac:dyDescent="0.2">
      <c r="A717" s="53">
        <v>31215</v>
      </c>
      <c r="B717" s="85" t="s">
        <v>1412</v>
      </c>
      <c r="C717" s="50" t="s">
        <v>1413</v>
      </c>
      <c r="D717" s="242">
        <v>1425.27</v>
      </c>
      <c r="E717" s="242">
        <v>2340.23</v>
      </c>
      <c r="F717" s="52">
        <f t="shared" si="188"/>
        <v>164.19555592975365</v>
      </c>
    </row>
    <row r="718" spans="1:6" ht="12.75" customHeight="1" x14ac:dyDescent="0.2">
      <c r="A718" s="53">
        <v>32121</v>
      </c>
      <c r="B718" s="85" t="s">
        <v>1414</v>
      </c>
      <c r="C718" s="50" t="s">
        <v>1415</v>
      </c>
      <c r="D718" s="242">
        <v>39162.83</v>
      </c>
      <c r="E718" s="242">
        <v>40897.65</v>
      </c>
      <c r="F718" s="52">
        <f t="shared" si="188"/>
        <v>104.42976158770958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2601.9499999999998</v>
      </c>
      <c r="F720" s="52" t="str">
        <f t="shared" si="188"/>
        <v>-</v>
      </c>
    </row>
    <row r="721" spans="1:6" ht="12.75" customHeight="1" x14ac:dyDescent="0.2">
      <c r="A721" s="53" t="s">
        <v>1420</v>
      </c>
      <c r="B721" s="85" t="s">
        <v>1421</v>
      </c>
      <c r="C721" s="50" t="s">
        <v>1420</v>
      </c>
      <c r="D721" s="242">
        <v>105.91</v>
      </c>
      <c r="E721" s="242">
        <v>121.92</v>
      </c>
      <c r="F721" s="52">
        <f t="shared" si="188"/>
        <v>115.11660844112927</v>
      </c>
    </row>
    <row r="722" spans="1:6" ht="12.75" customHeight="1" x14ac:dyDescent="0.2">
      <c r="A722" s="53" t="s">
        <v>1422</v>
      </c>
      <c r="B722" s="85" t="s">
        <v>1423</v>
      </c>
      <c r="C722" s="50" t="s">
        <v>1422</v>
      </c>
      <c r="D722" s="242">
        <v>0</v>
      </c>
      <c r="E722" s="242">
        <v>1460.72</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32000.02</v>
      </c>
      <c r="E828" s="242">
        <v>33442.06</v>
      </c>
      <c r="F828" s="52">
        <f t="shared" si="190"/>
        <v>104.50637218351737</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O259" sqref="N259:O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3545474.5000000005</v>
      </c>
      <c r="E6" s="229">
        <f t="shared" si="0"/>
        <v>3730592.6300000008</v>
      </c>
      <c r="F6" s="230">
        <f t="shared" ref="F6:F260" si="1">IF(D6&gt;0,IF(E6/D6&gt;=100,"&gt;&gt;100",E6/D6*100),"-")</f>
        <v>105.22125120347079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3420558.3600000003</v>
      </c>
      <c r="E7" s="104">
        <f t="shared" si="2"/>
        <v>3576193.6600000006</v>
      </c>
      <c r="F7" s="93">
        <f t="shared" si="1"/>
        <v>104.54999691921643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9255.1</v>
      </c>
      <c r="E8" s="104">
        <f>E9+E10-E11</f>
        <v>9255.1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9255.1</v>
      </c>
      <c r="E9" s="247">
        <v>9255.1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3411303.2600000002</v>
      </c>
      <c r="E12" s="104">
        <f t="shared" si="3"/>
        <v>3566938.5600000005</v>
      </c>
      <c r="F12" s="93">
        <f t="shared" si="1"/>
        <v>104.56234137330847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3294921.27</v>
      </c>
      <c r="E13" s="104">
        <f t="shared" si="4"/>
        <v>3462477.5900000003</v>
      </c>
      <c r="F13" s="93">
        <f t="shared" si="1"/>
        <v>105.08529055081186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4052503.62</v>
      </c>
      <c r="E15" s="247">
        <v>4270716.24</v>
      </c>
      <c r="F15" s="93">
        <f t="shared" si="1"/>
        <v>105.38463726282865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757582.35</v>
      </c>
      <c r="E18" s="247">
        <v>808238.65</v>
      </c>
      <c r="F18" s="93">
        <f t="shared" si="1"/>
        <v>106.68657341343817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73622.680000000022</v>
      </c>
      <c r="E19" s="104">
        <f t="shared" si="5"/>
        <v>60233.950000000041</v>
      </c>
      <c r="F19" s="93">
        <f t="shared" si="1"/>
        <v>81.814394694678356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108811.89</v>
      </c>
      <c r="E20" s="247">
        <v>119797.63</v>
      </c>
      <c r="F20" s="93">
        <f t="shared" si="1"/>
        <v>110.09608416874298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7829.43</v>
      </c>
      <c r="E21" s="247">
        <v>7829.43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25726.59</v>
      </c>
      <c r="E22" s="247">
        <v>25726.6</v>
      </c>
      <c r="F22" s="93">
        <f t="shared" si="1"/>
        <v>100.00003887028946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3891.23</v>
      </c>
      <c r="E24" s="247">
        <v>3891.24</v>
      </c>
      <c r="F24" s="93">
        <f t="shared" si="1"/>
        <v>100.00025698815027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55011.76</v>
      </c>
      <c r="E25" s="247">
        <v>55011.76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79896</v>
      </c>
      <c r="E26" s="247">
        <v>79896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207544.22</v>
      </c>
      <c r="E28" s="247">
        <v>231918.71</v>
      </c>
      <c r="F28" s="93">
        <f t="shared" si="1"/>
        <v>111.74423937221667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42759.31</v>
      </c>
      <c r="E35" s="104">
        <f t="shared" si="7"/>
        <v>44227.020000000004</v>
      </c>
      <c r="F35" s="93">
        <f t="shared" si="1"/>
        <v>103.4324922455484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84240.12</v>
      </c>
      <c r="E36" s="247">
        <v>86495.5</v>
      </c>
      <c r="F36" s="93">
        <f t="shared" si="1"/>
        <v>102.67732287180978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5398.61</v>
      </c>
      <c r="E39" s="247">
        <v>5398.61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46879.42</v>
      </c>
      <c r="E40" s="247">
        <v>47667.09</v>
      </c>
      <c r="F40" s="93">
        <f t="shared" si="1"/>
        <v>101.68020423460871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33769.980000000003</v>
      </c>
      <c r="E54" s="247">
        <v>34237.050000000003</v>
      </c>
      <c r="F54" s="93">
        <f t="shared" si="1"/>
        <v>101.38309232045739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33769.980000000003</v>
      </c>
      <c r="E55" s="247">
        <v>34237.050000000003</v>
      </c>
      <c r="F55" s="93">
        <f t="shared" si="1"/>
        <v>101.38309232045739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124916.14</v>
      </c>
      <c r="E68" s="104">
        <f t="shared" si="13"/>
        <v>154398.97</v>
      </c>
      <c r="F68" s="93">
        <f t="shared" si="1"/>
        <v>123.60209817562406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32073.29</v>
      </c>
      <c r="E69" s="104">
        <f t="shared" si="14"/>
        <v>32963.99</v>
      </c>
      <c r="F69" s="93">
        <f t="shared" si="1"/>
        <v>102.77707712554589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32073.29</v>
      </c>
      <c r="E70" s="104">
        <f t="shared" si="15"/>
        <v>32963.99</v>
      </c>
      <c r="F70" s="93">
        <f t="shared" si="1"/>
        <v>102.77707712554589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32073.29</v>
      </c>
      <c r="E72" s="247">
        <v>32963.99</v>
      </c>
      <c r="F72" s="93">
        <f t="shared" si="1"/>
        <v>102.77707712554589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1792.57</v>
      </c>
      <c r="E78" s="104">
        <f>E79+SUM(E82:E84)-E85+E86</f>
        <v>3993.4</v>
      </c>
      <c r="F78" s="93">
        <f t="shared" si="1"/>
        <v>222.77512175256757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1792.57</v>
      </c>
      <c r="E86" s="247">
        <v>3993.4</v>
      </c>
      <c r="F86" s="93">
        <f t="shared" si="1"/>
        <v>222.77512175256757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3968.41</v>
      </c>
      <c r="E146" s="104">
        <f t="shared" si="26"/>
        <v>4461.41</v>
      </c>
      <c r="F146" s="93">
        <f t="shared" si="1"/>
        <v>112.4231115232549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449.93</v>
      </c>
      <c r="E159" s="247">
        <v>938.25</v>
      </c>
      <c r="F159" s="93">
        <f t="shared" si="1"/>
        <v>208.53243837930347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3518.48</v>
      </c>
      <c r="E160" s="247">
        <v>3523.16</v>
      </c>
      <c r="F160" s="93">
        <f t="shared" si="1"/>
        <v>100.13301198244694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87081.87</v>
      </c>
      <c r="E170" s="104">
        <f t="shared" si="29"/>
        <v>112980.17</v>
      </c>
      <c r="F170" s="93">
        <f t="shared" si="1"/>
        <v>129.74017438991606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87081.87</v>
      </c>
      <c r="E173" s="247">
        <v>112980.17</v>
      </c>
      <c r="F173" s="93">
        <f t="shared" si="1"/>
        <v>129.74017438991606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3545474.5</v>
      </c>
      <c r="E175" s="104">
        <f t="shared" si="30"/>
        <v>3730592.63</v>
      </c>
      <c r="F175" s="93">
        <f t="shared" si="1"/>
        <v>105.22125120347079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121461.55</v>
      </c>
      <c r="E176" s="104">
        <f t="shared" si="31"/>
        <v>152923.57</v>
      </c>
      <c r="F176" s="93">
        <f t="shared" si="1"/>
        <v>125.90286391043091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100491.35</v>
      </c>
      <c r="E177" s="104">
        <f t="shared" si="32"/>
        <v>131953.37</v>
      </c>
      <c r="F177" s="93">
        <f t="shared" si="1"/>
        <v>131.30818722208429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76501.490000000005</v>
      </c>
      <c r="E178" s="247">
        <v>89735.84</v>
      </c>
      <c r="F178" s="93">
        <f t="shared" si="1"/>
        <v>117.299466977702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22315.56</v>
      </c>
      <c r="E179" s="247">
        <v>38574.67</v>
      </c>
      <c r="F179" s="93">
        <f t="shared" si="1"/>
        <v>172.85996856005403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87.2</v>
      </c>
      <c r="E180" s="104">
        <f t="shared" si="33"/>
        <v>82.23</v>
      </c>
      <c r="F180" s="93">
        <f t="shared" si="1"/>
        <v>94.300458715596335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87.2</v>
      </c>
      <c r="E183" s="247">
        <v>82.23</v>
      </c>
      <c r="F183" s="93">
        <f t="shared" si="1"/>
        <v>94.300458715596335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1587.1</v>
      </c>
      <c r="E188" s="247">
        <v>3560.63</v>
      </c>
      <c r="F188" s="93">
        <f t="shared" si="1"/>
        <v>224.34818221914185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20970.2</v>
      </c>
      <c r="E189" s="247">
        <v>20970.2</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3424012.95</v>
      </c>
      <c r="E237" s="104">
        <f t="shared" si="41"/>
        <v>3577669.06</v>
      </c>
      <c r="F237" s="93">
        <f t="shared" si="1"/>
        <v>104.48760306236575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3420558.36</v>
      </c>
      <c r="E238" s="104">
        <f t="shared" si="42"/>
        <v>3576193.76</v>
      </c>
      <c r="F238" s="93">
        <f t="shared" si="1"/>
        <v>104.54999984271574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3420558.36</v>
      </c>
      <c r="E239" s="104">
        <f t="shared" si="43"/>
        <v>3576193.76</v>
      </c>
      <c r="F239" s="93">
        <f t="shared" si="1"/>
        <v>104.54999984271574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3420558.36</v>
      </c>
      <c r="E240" s="247">
        <v>3576193.76</v>
      </c>
      <c r="F240" s="93">
        <f t="shared" si="1"/>
        <v>104.54999984271574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-513.82000000000005</v>
      </c>
      <c r="E245" s="104">
        <f t="shared" si="45"/>
        <v>-2986.11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513.82000000000005</v>
      </c>
      <c r="E250" s="104">
        <f t="shared" si="47"/>
        <v>2986.11</v>
      </c>
      <c r="F250" s="93">
        <f t="shared" si="1"/>
        <v>581.15877155424073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513.82000000000005</v>
      </c>
      <c r="E251" s="247">
        <v>2758.63</v>
      </c>
      <c r="F251" s="93">
        <f t="shared" si="1"/>
        <v>536.88645829278732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227.48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3968.41</v>
      </c>
      <c r="E255" s="247">
        <v>4461.41</v>
      </c>
      <c r="F255" s="93">
        <f t="shared" si="1"/>
        <v>112.4231115232549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48975</v>
      </c>
      <c r="E259" s="104">
        <f t="shared" si="49"/>
        <v>20991.5</v>
      </c>
      <c r="F259" s="93">
        <f t="shared" si="1"/>
        <v>42.861664114344059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48975</v>
      </c>
      <c r="E260" s="248">
        <v>20991.5</v>
      </c>
      <c r="F260" s="97">
        <f t="shared" si="1"/>
        <v>42.861664114344059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2217.8000000000002</v>
      </c>
      <c r="E264" s="247">
        <v>2053.73</v>
      </c>
      <c r="F264" s="93">
        <f t="shared" si="50"/>
        <v>92.602128235188019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1750.61</v>
      </c>
      <c r="E265" s="247">
        <v>2407.6799999999998</v>
      </c>
      <c r="F265" s="93">
        <f t="shared" si="50"/>
        <v>137.53377394165463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1792.57</v>
      </c>
      <c r="E268" s="247">
        <v>3993.4</v>
      </c>
      <c r="F268" s="93">
        <f t="shared" si="50"/>
        <v>222.77512175256757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6092.78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100491.35</v>
      </c>
      <c r="E288" s="247">
        <v>125860.59</v>
      </c>
      <c r="F288" s="93">
        <f t="shared" si="50"/>
        <v>125.24519772099787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20970.2</v>
      </c>
      <c r="E289" s="247">
        <v>20970.2</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1587.1</v>
      </c>
      <c r="E302" s="247">
        <v>3560.63</v>
      </c>
      <c r="F302" s="93">
        <f t="shared" si="50"/>
        <v>224.34818221914185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0" workbookViewId="0">
      <selection activeCell="F139" sqref="F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1344805.09</v>
      </c>
      <c r="E114" s="81">
        <f t="shared" si="22"/>
        <v>1684879.26</v>
      </c>
      <c r="F114" s="63">
        <f t="shared" si="1"/>
        <v>125.28798950337108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1344805.09</v>
      </c>
      <c r="E115" s="81">
        <f t="shared" si="23"/>
        <v>1684879.26</v>
      </c>
      <c r="F115" s="63">
        <f t="shared" si="1"/>
        <v>125.28798950337108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1344805.09</v>
      </c>
      <c r="E117" s="249">
        <v>1684879.26</v>
      </c>
      <c r="F117" s="63">
        <f t="shared" si="1"/>
        <v>125.28798950337108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310"/>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1344805.09</v>
      </c>
      <c r="E141" s="106">
        <f t="shared" si="28"/>
        <v>1684879.26</v>
      </c>
      <c r="F141" s="82">
        <f t="shared" si="1"/>
        <v>125.28798950337108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M31" sqref="M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10701.86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10701.86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10701.86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10701.86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I28" sqref="I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121461.55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1858921.61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1639188.07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1011968.96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443735.83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884.9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33442.06</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149156.32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219733.54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1827459.5900000003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1607726.0500000003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998650.06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427561.27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889.87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33442.06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147182.79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219733.54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152923.56999999983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27062.98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6092.78</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6092.78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6092.78</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20970.2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20970.2</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125860.59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125860.59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11986</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36</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35</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3315</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3317</v>
      </c>
      <c r="B1" s="384"/>
      <c r="C1" s="384"/>
    </row>
    <row r="2" spans="1:17" ht="33" customHeight="1" x14ac:dyDescent="0.2">
      <c r="A2" s="385" t="s">
        <v>3318</v>
      </c>
      <c r="B2" s="386"/>
      <c r="C2" s="378"/>
      <c r="D2" s="4"/>
      <c r="E2" s="4"/>
      <c r="F2" s="4"/>
      <c r="G2" s="4"/>
      <c r="H2" s="4"/>
      <c r="I2" s="4"/>
      <c r="J2" s="4"/>
      <c r="K2" s="4"/>
      <c r="L2" s="4"/>
      <c r="M2" s="4"/>
      <c r="N2" s="4"/>
      <c r="O2" s="4"/>
      <c r="P2" s="4"/>
      <c r="Q2" s="4"/>
    </row>
    <row r="3" spans="1:17" ht="18.75" customHeight="1" x14ac:dyDescent="0.2">
      <c r="A3" s="304" t="s">
        <v>3319</v>
      </c>
      <c r="B3" s="387" t="s">
        <v>3320</v>
      </c>
      <c r="C3" s="378"/>
      <c r="D3" s="4"/>
      <c r="E3" s="4"/>
      <c r="F3" s="4"/>
      <c r="G3" s="4"/>
      <c r="H3" s="4"/>
      <c r="I3" s="4"/>
      <c r="J3" s="4"/>
      <c r="K3" s="4"/>
      <c r="L3" s="4"/>
      <c r="M3" s="4"/>
      <c r="N3" s="4"/>
      <c r="O3" s="4"/>
      <c r="P3" s="4"/>
      <c r="Q3" s="4"/>
    </row>
    <row r="4" spans="1:17" ht="37.5" hidden="1" customHeight="1" x14ac:dyDescent="0.2">
      <c r="A4" s="305" t="s">
        <v>3321</v>
      </c>
      <c r="B4" s="377" t="s">
        <v>3322</v>
      </c>
      <c r="C4" s="378"/>
      <c r="D4" s="4"/>
      <c r="E4" s="4"/>
      <c r="F4" s="4"/>
      <c r="G4" s="4"/>
      <c r="H4" s="4"/>
      <c r="I4" s="4"/>
      <c r="J4" s="4"/>
      <c r="K4" s="4"/>
      <c r="L4" s="4"/>
      <c r="M4" s="4"/>
      <c r="N4" s="4"/>
      <c r="O4" s="4"/>
      <c r="P4" s="4"/>
      <c r="Q4" s="4"/>
    </row>
    <row r="5" spans="1:17" ht="48" hidden="1" customHeight="1" x14ac:dyDescent="0.2">
      <c r="A5" s="305" t="s">
        <v>3321</v>
      </c>
      <c r="B5" s="377" t="s">
        <v>3323</v>
      </c>
      <c r="C5" s="378"/>
      <c r="D5" s="4"/>
      <c r="E5" s="4"/>
      <c r="F5" s="4"/>
      <c r="G5" s="4"/>
      <c r="H5" s="4"/>
      <c r="I5" s="4"/>
      <c r="J5" s="4"/>
      <c r="K5" s="4"/>
      <c r="L5" s="4"/>
      <c r="M5" s="4"/>
      <c r="N5" s="4"/>
      <c r="O5" s="4"/>
      <c r="P5" s="4"/>
      <c r="Q5" s="4"/>
    </row>
    <row r="6" spans="1:17" ht="59.25" hidden="1" customHeight="1" x14ac:dyDescent="0.2">
      <c r="A6" s="305" t="s">
        <v>3321</v>
      </c>
      <c r="B6" s="377" t="s">
        <v>3324</v>
      </c>
      <c r="C6" s="378"/>
      <c r="D6" s="4"/>
      <c r="E6" s="4"/>
      <c r="F6" s="4"/>
      <c r="G6" s="4"/>
      <c r="H6" s="4"/>
      <c r="I6" s="4"/>
      <c r="J6" s="4"/>
      <c r="K6" s="4"/>
      <c r="L6" s="4"/>
      <c r="M6" s="4"/>
      <c r="N6" s="4"/>
      <c r="O6" s="4"/>
      <c r="P6" s="4"/>
      <c r="Q6" s="4"/>
    </row>
    <row r="7" spans="1:17" ht="48" hidden="1" customHeight="1" x14ac:dyDescent="0.2">
      <c r="A7" s="305" t="s">
        <v>3325</v>
      </c>
      <c r="B7" s="377" t="s">
        <v>3326</v>
      </c>
      <c r="C7" s="378"/>
      <c r="D7" s="4"/>
      <c r="E7" s="4"/>
      <c r="F7" s="4"/>
      <c r="G7" s="4"/>
      <c r="H7" s="4"/>
      <c r="I7" s="4"/>
      <c r="J7" s="4"/>
      <c r="K7" s="4"/>
      <c r="L7" s="4"/>
      <c r="M7" s="4"/>
      <c r="N7" s="4"/>
      <c r="O7" s="4"/>
      <c r="P7" s="4"/>
      <c r="Q7" s="4"/>
    </row>
    <row r="8" spans="1:17" ht="41.25" hidden="1" customHeight="1" x14ac:dyDescent="0.2">
      <c r="A8" s="305" t="s">
        <v>3327</v>
      </c>
      <c r="B8" s="377" t="s">
        <v>3328</v>
      </c>
      <c r="C8" s="378"/>
      <c r="D8" s="4"/>
      <c r="E8" s="4"/>
      <c r="F8" s="4"/>
      <c r="G8" s="4"/>
      <c r="H8" s="4"/>
      <c r="I8" s="4"/>
      <c r="J8" s="4"/>
      <c r="K8" s="4"/>
      <c r="L8" s="4"/>
      <c r="M8" s="4"/>
      <c r="N8" s="4"/>
      <c r="O8" s="4"/>
      <c r="P8" s="4"/>
      <c r="Q8" s="4"/>
    </row>
    <row r="9" spans="1:17" ht="59.25" hidden="1" customHeight="1" x14ac:dyDescent="0.2">
      <c r="A9" s="305" t="s">
        <v>3329</v>
      </c>
      <c r="B9" s="377" t="s">
        <v>3330</v>
      </c>
      <c r="C9" s="378"/>
      <c r="D9" s="4"/>
      <c r="E9" s="4"/>
      <c r="F9" s="4"/>
      <c r="G9" s="4"/>
      <c r="H9" s="4"/>
      <c r="I9" s="4"/>
      <c r="J9" s="4"/>
      <c r="K9" s="4"/>
      <c r="L9" s="4"/>
      <c r="M9" s="4"/>
      <c r="N9" s="4"/>
      <c r="O9" s="4"/>
      <c r="P9" s="4"/>
      <c r="Q9" s="4"/>
    </row>
    <row r="10" spans="1:17" ht="61.5" hidden="1" customHeight="1" x14ac:dyDescent="0.2">
      <c r="A10" s="305" t="s">
        <v>3329</v>
      </c>
      <c r="B10" s="377" t="s">
        <v>3331</v>
      </c>
      <c r="C10" s="378"/>
      <c r="D10" s="4"/>
      <c r="E10" s="4"/>
      <c r="F10" s="4"/>
      <c r="G10" s="4"/>
      <c r="H10" s="4"/>
      <c r="I10" s="4"/>
      <c r="J10" s="4"/>
      <c r="K10" s="4"/>
      <c r="L10" s="4"/>
      <c r="M10" s="4"/>
      <c r="N10" s="4"/>
      <c r="O10" s="4"/>
      <c r="P10" s="4"/>
      <c r="Q10" s="4"/>
    </row>
    <row r="11" spans="1:17" ht="43.5" hidden="1" customHeight="1" x14ac:dyDescent="0.2">
      <c r="A11" s="305" t="s">
        <v>3329</v>
      </c>
      <c r="B11" s="377" t="s">
        <v>3332</v>
      </c>
      <c r="C11" s="378"/>
      <c r="D11" s="4"/>
      <c r="E11" s="4"/>
      <c r="F11" s="4"/>
      <c r="G11" s="4"/>
      <c r="H11" s="4"/>
      <c r="I11" s="4"/>
      <c r="J11" s="4"/>
      <c r="K11" s="4"/>
      <c r="L11" s="4"/>
      <c r="M11" s="4"/>
      <c r="N11" s="4"/>
      <c r="O11" s="4"/>
      <c r="P11" s="4"/>
      <c r="Q11" s="4"/>
    </row>
    <row r="12" spans="1:17" ht="27.75" hidden="1" customHeight="1" x14ac:dyDescent="0.2">
      <c r="A12" s="305" t="s">
        <v>3333</v>
      </c>
      <c r="B12" s="377" t="s">
        <v>3334</v>
      </c>
      <c r="C12" s="378"/>
      <c r="D12" s="4"/>
      <c r="E12" s="4"/>
      <c r="F12" s="4"/>
      <c r="G12" s="4"/>
      <c r="H12" s="4"/>
      <c r="I12" s="4"/>
      <c r="J12" s="4"/>
      <c r="K12" s="4"/>
      <c r="L12" s="4"/>
      <c r="M12" s="4"/>
      <c r="N12" s="4"/>
      <c r="O12" s="4"/>
      <c r="P12" s="4"/>
      <c r="Q12" s="4"/>
    </row>
    <row r="13" spans="1:17" ht="27.75" hidden="1" customHeight="1" x14ac:dyDescent="0.2">
      <c r="A13" s="305" t="s">
        <v>3335</v>
      </c>
      <c r="B13" s="377" t="s">
        <v>3336</v>
      </c>
      <c r="C13" s="378"/>
      <c r="D13" s="4"/>
      <c r="E13" s="4"/>
      <c r="F13" s="4"/>
      <c r="G13" s="4"/>
      <c r="H13" s="4"/>
      <c r="I13" s="4"/>
      <c r="J13" s="4"/>
      <c r="K13" s="4"/>
      <c r="L13" s="4"/>
      <c r="M13" s="4"/>
      <c r="N13" s="4"/>
      <c r="O13" s="4"/>
      <c r="P13" s="4"/>
      <c r="Q13" s="4"/>
    </row>
    <row r="14" spans="1:17" ht="45.75" hidden="1" customHeight="1" x14ac:dyDescent="0.2">
      <c r="A14" s="305" t="s">
        <v>3337</v>
      </c>
      <c r="B14" s="377" t="s">
        <v>3338</v>
      </c>
      <c r="C14" s="378"/>
      <c r="D14" s="4"/>
      <c r="E14" s="4"/>
      <c r="F14" s="4"/>
      <c r="G14" s="4"/>
      <c r="H14" s="4"/>
      <c r="I14" s="4"/>
      <c r="J14" s="4"/>
      <c r="K14" s="4"/>
      <c r="L14" s="4"/>
      <c r="M14" s="4"/>
      <c r="N14" s="4"/>
      <c r="O14" s="4"/>
      <c r="P14" s="4"/>
      <c r="Q14" s="4"/>
    </row>
    <row r="15" spans="1:17" ht="45.75" hidden="1" customHeight="1" x14ac:dyDescent="0.2">
      <c r="A15" s="305" t="s">
        <v>3339</v>
      </c>
      <c r="B15" s="377" t="s">
        <v>3340</v>
      </c>
      <c r="C15" s="378"/>
      <c r="D15" s="4"/>
      <c r="E15" s="4"/>
      <c r="F15" s="4"/>
      <c r="G15" s="4"/>
      <c r="H15" s="4"/>
      <c r="I15" s="4"/>
      <c r="J15" s="4"/>
      <c r="K15" s="4"/>
      <c r="L15" s="4"/>
      <c r="M15" s="4"/>
      <c r="N15" s="4"/>
      <c r="O15" s="4"/>
      <c r="P15" s="4"/>
      <c r="Q15" s="4"/>
    </row>
    <row r="16" spans="1:17" ht="51" hidden="1" customHeight="1" x14ac:dyDescent="0.2">
      <c r="A16" s="305" t="s">
        <v>3341</v>
      </c>
      <c r="B16" s="377" t="s">
        <v>3342</v>
      </c>
      <c r="C16" s="378"/>
      <c r="D16" s="4"/>
      <c r="E16" s="4"/>
      <c r="F16" s="4"/>
      <c r="G16" s="4"/>
      <c r="H16" s="4"/>
      <c r="I16" s="4"/>
      <c r="J16" s="4"/>
      <c r="K16" s="4"/>
      <c r="L16" s="4"/>
      <c r="M16" s="4"/>
      <c r="N16" s="4"/>
      <c r="O16" s="4"/>
      <c r="P16" s="4"/>
      <c r="Q16" s="4"/>
    </row>
    <row r="17" spans="1:17" ht="27.75" hidden="1" customHeight="1" x14ac:dyDescent="0.2">
      <c r="A17" s="305" t="s">
        <v>3343</v>
      </c>
      <c r="B17" s="377" t="s">
        <v>3344</v>
      </c>
      <c r="C17" s="378"/>
      <c r="D17" s="4"/>
      <c r="E17" s="4"/>
      <c r="F17" s="4"/>
      <c r="G17" s="4"/>
      <c r="H17" s="4"/>
      <c r="I17" s="4"/>
      <c r="J17" s="4"/>
      <c r="K17" s="4"/>
      <c r="L17" s="4"/>
      <c r="M17" s="4"/>
      <c r="N17" s="4"/>
      <c r="O17" s="4"/>
      <c r="P17" s="4"/>
      <c r="Q17" s="4"/>
    </row>
    <row r="18" spans="1:17" ht="27.75" hidden="1" customHeight="1" x14ac:dyDescent="0.2">
      <c r="A18" s="305" t="s">
        <v>3345</v>
      </c>
      <c r="B18" s="377" t="s">
        <v>3346</v>
      </c>
      <c r="C18" s="378"/>
      <c r="D18" s="4"/>
      <c r="E18" s="4"/>
      <c r="F18" s="4"/>
      <c r="G18" s="4"/>
      <c r="H18" s="4"/>
      <c r="I18" s="4"/>
      <c r="J18" s="4"/>
      <c r="K18" s="4"/>
      <c r="L18" s="4"/>
      <c r="M18" s="4"/>
      <c r="N18" s="4"/>
      <c r="O18" s="4"/>
      <c r="P18" s="4"/>
      <c r="Q18" s="4"/>
    </row>
    <row r="19" spans="1:17" ht="45" hidden="1" customHeight="1" x14ac:dyDescent="0.2">
      <c r="A19" s="305" t="s">
        <v>3345</v>
      </c>
      <c r="B19" s="377" t="s">
        <v>3347</v>
      </c>
      <c r="C19" s="378"/>
      <c r="D19" s="4"/>
      <c r="E19" s="4"/>
      <c r="F19" s="4"/>
      <c r="G19" s="4"/>
      <c r="H19" s="4"/>
      <c r="I19" s="4"/>
      <c r="J19" s="4"/>
      <c r="K19" s="4"/>
      <c r="L19" s="4"/>
      <c r="M19" s="4"/>
      <c r="N19" s="4"/>
      <c r="O19" s="4"/>
      <c r="P19" s="4"/>
      <c r="Q19" s="4"/>
    </row>
    <row r="20" spans="1:17" ht="45" hidden="1" customHeight="1" x14ac:dyDescent="0.2">
      <c r="A20" s="305" t="s">
        <v>3348</v>
      </c>
      <c r="B20" s="377" t="s">
        <v>3349</v>
      </c>
      <c r="C20" s="378"/>
      <c r="D20" s="4"/>
      <c r="E20" s="4"/>
      <c r="F20" s="4"/>
      <c r="G20" s="4"/>
      <c r="H20" s="4"/>
      <c r="I20" s="4"/>
      <c r="J20" s="4"/>
      <c r="K20" s="4"/>
      <c r="L20" s="4"/>
      <c r="M20" s="4"/>
      <c r="N20" s="4"/>
      <c r="O20" s="4"/>
      <c r="P20" s="4"/>
      <c r="Q20" s="4"/>
    </row>
    <row r="21" spans="1:17" ht="30" hidden="1" customHeight="1" x14ac:dyDescent="0.2">
      <c r="A21" s="305" t="s">
        <v>3350</v>
      </c>
      <c r="B21" s="377" t="s">
        <v>3351</v>
      </c>
      <c r="C21" s="378"/>
      <c r="D21" s="4"/>
      <c r="E21" s="4"/>
      <c r="F21" s="4"/>
      <c r="G21" s="4"/>
      <c r="H21" s="4"/>
      <c r="I21" s="4"/>
      <c r="J21" s="4"/>
      <c r="K21" s="4"/>
      <c r="L21" s="4"/>
      <c r="M21" s="4"/>
      <c r="N21" s="4"/>
      <c r="O21" s="4"/>
      <c r="P21" s="4"/>
      <c r="Q21" s="4"/>
    </row>
    <row r="22" spans="1:17" ht="30" hidden="1" customHeight="1" x14ac:dyDescent="0.2">
      <c r="A22" s="305" t="s">
        <v>3352</v>
      </c>
      <c r="B22" s="377" t="s">
        <v>3353</v>
      </c>
      <c r="C22" s="378"/>
      <c r="D22" s="4"/>
      <c r="E22" s="4"/>
      <c r="F22" s="4"/>
      <c r="G22" s="4"/>
      <c r="H22" s="4"/>
      <c r="I22" s="4"/>
      <c r="J22" s="4"/>
      <c r="K22" s="4"/>
      <c r="L22" s="4"/>
      <c r="M22" s="4"/>
      <c r="N22" s="4"/>
      <c r="O22" s="4"/>
      <c r="P22" s="4"/>
      <c r="Q22" s="4"/>
    </row>
    <row r="23" spans="1:17" ht="30" hidden="1" customHeight="1" x14ac:dyDescent="0.2">
      <c r="A23" s="305" t="s">
        <v>3354</v>
      </c>
      <c r="B23" s="377" t="s">
        <v>3355</v>
      </c>
      <c r="C23" s="378"/>
      <c r="D23" s="4"/>
      <c r="E23" s="4"/>
      <c r="F23" s="4"/>
      <c r="G23" s="4"/>
      <c r="H23" s="4"/>
      <c r="I23" s="4"/>
      <c r="J23" s="4"/>
      <c r="K23" s="4"/>
      <c r="L23" s="4"/>
      <c r="M23" s="4"/>
      <c r="N23" s="4"/>
      <c r="O23" s="4"/>
      <c r="P23" s="4"/>
      <c r="Q23" s="4"/>
    </row>
    <row r="24" spans="1:17" ht="30" hidden="1" customHeight="1" x14ac:dyDescent="0.2">
      <c r="A24" s="305" t="s">
        <v>3356</v>
      </c>
      <c r="B24" s="377" t="s">
        <v>3357</v>
      </c>
      <c r="C24" s="378"/>
      <c r="D24" s="4"/>
      <c r="E24" s="4"/>
      <c r="F24" s="4"/>
      <c r="G24" s="4"/>
      <c r="H24" s="4"/>
      <c r="I24" s="4"/>
      <c r="J24" s="4"/>
      <c r="K24" s="4"/>
      <c r="L24" s="4"/>
      <c r="M24" s="4"/>
      <c r="N24" s="4"/>
      <c r="O24" s="4"/>
      <c r="P24" s="4"/>
      <c r="Q24" s="4"/>
    </row>
    <row r="25" spans="1:17" ht="30" hidden="1" customHeight="1" x14ac:dyDescent="0.2">
      <c r="A25" s="305" t="s">
        <v>3358</v>
      </c>
      <c r="B25" s="377" t="s">
        <v>3359</v>
      </c>
      <c r="C25" s="378"/>
      <c r="D25" s="4"/>
      <c r="E25" s="4"/>
      <c r="F25" s="4"/>
      <c r="G25" s="4"/>
      <c r="H25" s="4"/>
      <c r="I25" s="4"/>
      <c r="J25" s="4"/>
      <c r="K25" s="4"/>
      <c r="L25" s="4"/>
      <c r="M25" s="4"/>
      <c r="N25" s="4"/>
      <c r="O25" s="4"/>
      <c r="P25" s="4"/>
      <c r="Q25" s="4"/>
    </row>
    <row r="26" spans="1:17" ht="30" hidden="1" customHeight="1" x14ac:dyDescent="0.2">
      <c r="A26" s="305" t="s">
        <v>3360</v>
      </c>
      <c r="B26" s="377" t="s">
        <v>3361</v>
      </c>
      <c r="C26" s="378"/>
      <c r="D26" s="4"/>
      <c r="E26" s="4"/>
      <c r="F26" s="4"/>
      <c r="G26" s="4"/>
      <c r="H26" s="4"/>
      <c r="I26" s="4"/>
      <c r="J26" s="4"/>
      <c r="K26" s="4"/>
      <c r="L26" s="4"/>
      <c r="M26" s="4"/>
      <c r="N26" s="4"/>
      <c r="O26" s="4"/>
      <c r="P26" s="4"/>
      <c r="Q26" s="4"/>
    </row>
    <row r="27" spans="1:17" ht="70.5" hidden="1" customHeight="1" x14ac:dyDescent="0.2">
      <c r="A27" s="305" t="s">
        <v>3362</v>
      </c>
      <c r="B27" s="377" t="s">
        <v>3363</v>
      </c>
      <c r="C27" s="378"/>
      <c r="D27" s="4"/>
      <c r="E27" s="4"/>
      <c r="F27" s="4"/>
      <c r="G27" s="4"/>
      <c r="H27" s="4"/>
      <c r="I27" s="4"/>
      <c r="J27" s="4"/>
      <c r="K27" s="4"/>
      <c r="L27" s="4"/>
      <c r="M27" s="4"/>
      <c r="N27" s="4"/>
      <c r="O27" s="4"/>
      <c r="P27" s="4"/>
      <c r="Q27" s="4"/>
    </row>
    <row r="28" spans="1:17" ht="48" hidden="1" customHeight="1" x14ac:dyDescent="0.2">
      <c r="A28" s="305" t="s">
        <v>3364</v>
      </c>
      <c r="B28" s="377" t="s">
        <v>3365</v>
      </c>
      <c r="C28" s="378"/>
      <c r="D28" s="4"/>
      <c r="E28" s="4"/>
      <c r="F28" s="4"/>
      <c r="G28" s="4"/>
      <c r="H28" s="4"/>
      <c r="I28" s="4"/>
      <c r="J28" s="4"/>
      <c r="K28" s="4"/>
      <c r="L28" s="4"/>
      <c r="M28" s="4"/>
      <c r="N28" s="4"/>
      <c r="O28" s="4"/>
      <c r="P28" s="4"/>
      <c r="Q28" s="4"/>
    </row>
    <row r="29" spans="1:17" ht="100.5" hidden="1" customHeight="1" x14ac:dyDescent="0.2">
      <c r="A29" s="305" t="s">
        <v>3366</v>
      </c>
      <c r="B29" s="377" t="s">
        <v>3367</v>
      </c>
      <c r="C29" s="378"/>
      <c r="D29" s="4"/>
      <c r="E29" s="4"/>
      <c r="F29" s="4"/>
      <c r="G29" s="4"/>
      <c r="H29" s="4"/>
      <c r="I29" s="4"/>
      <c r="J29" s="4"/>
      <c r="K29" s="4"/>
      <c r="L29" s="4"/>
      <c r="M29" s="4"/>
      <c r="N29" s="4"/>
      <c r="O29" s="4"/>
      <c r="P29" s="4"/>
      <c r="Q29" s="4"/>
    </row>
    <row r="30" spans="1:17" ht="45" hidden="1" customHeight="1" x14ac:dyDescent="0.2">
      <c r="A30" s="305" t="s">
        <v>3368</v>
      </c>
      <c r="B30" s="377" t="s">
        <v>3369</v>
      </c>
      <c r="C30" s="378"/>
      <c r="D30" s="4"/>
      <c r="E30" s="4"/>
      <c r="F30" s="4"/>
      <c r="G30" s="4"/>
      <c r="H30" s="4"/>
      <c r="I30" s="4"/>
      <c r="J30" s="4"/>
      <c r="K30" s="4"/>
      <c r="L30" s="4"/>
      <c r="M30" s="4"/>
      <c r="N30" s="4"/>
      <c r="O30" s="4"/>
      <c r="P30" s="4"/>
      <c r="Q30" s="4"/>
    </row>
    <row r="31" spans="1:17" ht="45" hidden="1" customHeight="1" x14ac:dyDescent="0.2">
      <c r="A31" s="305" t="s">
        <v>3370</v>
      </c>
      <c r="B31" s="377" t="s">
        <v>3371</v>
      </c>
      <c r="C31" s="378"/>
      <c r="D31" s="4"/>
      <c r="E31" s="4"/>
      <c r="F31" s="4"/>
      <c r="G31" s="4"/>
      <c r="H31" s="4"/>
      <c r="I31" s="4"/>
      <c r="J31" s="4"/>
      <c r="K31" s="4"/>
      <c r="L31" s="4"/>
      <c r="M31" s="4"/>
      <c r="N31" s="4"/>
      <c r="O31" s="4"/>
      <c r="P31" s="4"/>
      <c r="Q31" s="4"/>
    </row>
    <row r="32" spans="1:17" ht="45" hidden="1" customHeight="1" x14ac:dyDescent="0.2">
      <c r="A32" s="305" t="s">
        <v>3372</v>
      </c>
      <c r="B32" s="377" t="s">
        <v>3373</v>
      </c>
      <c r="C32" s="378"/>
      <c r="D32" s="4"/>
      <c r="E32" s="4"/>
      <c r="F32" s="4"/>
      <c r="G32" s="4"/>
      <c r="H32" s="4"/>
      <c r="I32" s="4"/>
      <c r="J32" s="4"/>
      <c r="K32" s="4"/>
      <c r="L32" s="4"/>
      <c r="M32" s="4"/>
      <c r="N32" s="4"/>
      <c r="O32" s="4"/>
      <c r="P32" s="4"/>
      <c r="Q32" s="4"/>
    </row>
    <row r="33" spans="1:17" ht="72" hidden="1" customHeight="1" x14ac:dyDescent="0.2">
      <c r="A33" s="305" t="s">
        <v>3374</v>
      </c>
      <c r="B33" s="377" t="s">
        <v>3375</v>
      </c>
      <c r="C33" s="378"/>
      <c r="D33" s="4"/>
      <c r="E33" s="4"/>
      <c r="F33" s="4"/>
      <c r="G33" s="4"/>
      <c r="H33" s="4"/>
      <c r="I33" s="4"/>
      <c r="J33" s="4"/>
      <c r="K33" s="4"/>
      <c r="L33" s="4"/>
      <c r="M33" s="4"/>
      <c r="N33" s="4"/>
      <c r="O33" s="4"/>
      <c r="P33" s="4"/>
      <c r="Q33" s="4"/>
    </row>
    <row r="34" spans="1:17" ht="79.5" hidden="1" customHeight="1" x14ac:dyDescent="0.2">
      <c r="A34" s="305" t="s">
        <v>3376</v>
      </c>
      <c r="B34" s="377" t="s">
        <v>3377</v>
      </c>
      <c r="C34" s="378"/>
      <c r="D34" s="4"/>
      <c r="E34" s="4"/>
      <c r="F34" s="4"/>
      <c r="G34" s="4"/>
      <c r="H34" s="4"/>
      <c r="I34" s="4"/>
      <c r="J34" s="4"/>
      <c r="K34" s="4"/>
      <c r="L34" s="4"/>
      <c r="M34" s="4"/>
      <c r="N34" s="4"/>
      <c r="O34" s="4"/>
      <c r="P34" s="4"/>
      <c r="Q34" s="4"/>
    </row>
    <row r="35" spans="1:17" ht="70.5" hidden="1" customHeight="1" x14ac:dyDescent="0.2">
      <c r="A35" s="305" t="s">
        <v>3378</v>
      </c>
      <c r="B35" s="377" t="s">
        <v>3379</v>
      </c>
      <c r="C35" s="378"/>
      <c r="D35" s="4"/>
      <c r="E35" s="4"/>
      <c r="F35" s="4"/>
      <c r="G35" s="4"/>
      <c r="H35" s="4"/>
      <c r="I35" s="4"/>
      <c r="J35" s="4"/>
      <c r="K35" s="4"/>
      <c r="L35" s="4"/>
      <c r="M35" s="4"/>
      <c r="N35" s="4"/>
      <c r="O35" s="4"/>
      <c r="P35" s="4"/>
      <c r="Q35" s="4"/>
    </row>
    <row r="36" spans="1:17" ht="45.75" hidden="1" customHeight="1" x14ac:dyDescent="0.2">
      <c r="A36" s="305" t="s">
        <v>3380</v>
      </c>
      <c r="B36" s="377" t="s">
        <v>3381</v>
      </c>
      <c r="C36" s="378"/>
      <c r="D36" s="4"/>
      <c r="E36" s="4"/>
      <c r="F36" s="4"/>
      <c r="G36" s="4"/>
      <c r="H36" s="4"/>
      <c r="I36" s="4"/>
      <c r="J36" s="4"/>
      <c r="K36" s="4"/>
      <c r="L36" s="4"/>
      <c r="M36" s="4"/>
      <c r="N36" s="4"/>
      <c r="O36" s="4"/>
      <c r="P36" s="4"/>
      <c r="Q36" s="4"/>
    </row>
    <row r="37" spans="1:17" ht="54.75" hidden="1" customHeight="1" x14ac:dyDescent="0.2">
      <c r="A37" s="305" t="s">
        <v>3382</v>
      </c>
      <c r="B37" s="377" t="s">
        <v>3383</v>
      </c>
      <c r="C37" s="378"/>
      <c r="D37" s="4"/>
      <c r="E37" s="4"/>
      <c r="F37" s="4"/>
      <c r="G37" s="4"/>
      <c r="H37" s="4"/>
      <c r="I37" s="4"/>
      <c r="J37" s="4"/>
      <c r="K37" s="4"/>
      <c r="L37" s="4"/>
      <c r="M37" s="4"/>
      <c r="N37" s="4"/>
      <c r="O37" s="4"/>
      <c r="P37" s="4"/>
      <c r="Q37" s="4"/>
    </row>
    <row r="38" spans="1:17" ht="37.5" hidden="1" customHeight="1" x14ac:dyDescent="0.2">
      <c r="A38" s="305" t="s">
        <v>3384</v>
      </c>
      <c r="B38" s="377" t="s">
        <v>3385</v>
      </c>
      <c r="C38" s="378"/>
      <c r="D38" s="4"/>
      <c r="E38" s="4"/>
      <c r="F38" s="4"/>
      <c r="G38" s="4"/>
      <c r="H38" s="4"/>
      <c r="I38" s="4"/>
      <c r="J38" s="4"/>
      <c r="K38" s="4"/>
      <c r="L38" s="4"/>
      <c r="M38" s="4"/>
      <c r="N38" s="4"/>
      <c r="O38" s="4"/>
      <c r="P38" s="4"/>
      <c r="Q38" s="4"/>
    </row>
    <row r="39" spans="1:17" ht="61.5" hidden="1" customHeight="1" x14ac:dyDescent="0.2">
      <c r="A39" s="305" t="s">
        <v>3386</v>
      </c>
      <c r="B39" s="377" t="s">
        <v>3387</v>
      </c>
      <c r="C39" s="378"/>
      <c r="D39" s="4"/>
      <c r="E39" s="4"/>
      <c r="F39" s="4"/>
      <c r="G39" s="4"/>
      <c r="H39" s="4"/>
      <c r="I39" s="4"/>
      <c r="J39" s="4"/>
      <c r="K39" s="4"/>
      <c r="L39" s="4"/>
      <c r="M39" s="4"/>
      <c r="N39" s="4"/>
      <c r="O39" s="4"/>
      <c r="P39" s="4"/>
      <c r="Q39" s="4"/>
    </row>
    <row r="40" spans="1:17" ht="53.25" hidden="1" customHeight="1" x14ac:dyDescent="0.2">
      <c r="A40" s="305" t="s">
        <v>3388</v>
      </c>
      <c r="B40" s="377" t="s">
        <v>3389</v>
      </c>
      <c r="C40" s="378"/>
      <c r="D40" s="4"/>
      <c r="E40" s="4"/>
      <c r="F40" s="4"/>
      <c r="G40" s="4"/>
      <c r="H40" s="4"/>
      <c r="I40" s="4"/>
      <c r="J40" s="4"/>
      <c r="K40" s="4"/>
      <c r="L40" s="4"/>
      <c r="M40" s="4"/>
      <c r="N40" s="4"/>
      <c r="O40" s="4"/>
      <c r="P40" s="4"/>
      <c r="Q40" s="4"/>
    </row>
    <row r="41" spans="1:17" ht="73.5" hidden="1" customHeight="1" x14ac:dyDescent="0.2">
      <c r="A41" s="305" t="s">
        <v>3390</v>
      </c>
      <c r="B41" s="377" t="s">
        <v>3391</v>
      </c>
      <c r="C41" s="378"/>
      <c r="D41" s="4"/>
      <c r="E41" s="4"/>
      <c r="F41" s="4"/>
      <c r="G41" s="4"/>
      <c r="H41" s="4"/>
      <c r="I41" s="4"/>
      <c r="J41" s="4"/>
      <c r="K41" s="4"/>
      <c r="L41" s="4"/>
      <c r="M41" s="4"/>
      <c r="N41" s="4"/>
      <c r="O41" s="4"/>
      <c r="P41" s="4"/>
      <c r="Q41" s="4"/>
    </row>
    <row r="42" spans="1:17" ht="57.75" hidden="1" customHeight="1" x14ac:dyDescent="0.2">
      <c r="A42" s="305" t="s">
        <v>3392</v>
      </c>
      <c r="B42" s="377" t="s">
        <v>3393</v>
      </c>
      <c r="C42" s="378"/>
      <c r="D42" s="4"/>
      <c r="E42" s="4"/>
      <c r="F42" s="4"/>
      <c r="G42" s="4"/>
      <c r="H42" s="4"/>
      <c r="I42" s="4"/>
      <c r="J42" s="4"/>
      <c r="K42" s="4"/>
      <c r="L42" s="4"/>
      <c r="M42" s="4"/>
      <c r="N42" s="4"/>
      <c r="O42" s="4"/>
      <c r="P42" s="4"/>
      <c r="Q42" s="4"/>
    </row>
    <row r="43" spans="1:17" ht="84" hidden="1" customHeight="1" x14ac:dyDescent="0.2">
      <c r="A43" s="305" t="s">
        <v>3394</v>
      </c>
      <c r="B43" s="377" t="s">
        <v>3395</v>
      </c>
      <c r="C43" s="378"/>
      <c r="D43" s="4"/>
      <c r="E43" s="4"/>
      <c r="F43" s="4"/>
      <c r="G43" s="4"/>
      <c r="H43" s="4"/>
      <c r="I43" s="4"/>
      <c r="J43" s="4"/>
      <c r="K43" s="4"/>
      <c r="L43" s="4"/>
      <c r="M43" s="4"/>
      <c r="N43" s="4"/>
      <c r="O43" s="4"/>
      <c r="P43" s="4"/>
      <c r="Q43" s="4"/>
    </row>
    <row r="44" spans="1:17" ht="48" hidden="1" customHeight="1" x14ac:dyDescent="0.2">
      <c r="A44" s="305" t="s">
        <v>3396</v>
      </c>
      <c r="B44" s="377" t="s">
        <v>3397</v>
      </c>
      <c r="C44" s="378"/>
      <c r="D44" s="4"/>
      <c r="E44" s="4"/>
      <c r="F44" s="4"/>
      <c r="G44" s="4"/>
      <c r="H44" s="4"/>
      <c r="I44" s="4"/>
      <c r="J44" s="4"/>
      <c r="K44" s="4"/>
      <c r="L44" s="4"/>
      <c r="M44" s="4"/>
      <c r="N44" s="4"/>
      <c r="O44" s="4"/>
      <c r="P44" s="4"/>
      <c r="Q44" s="4"/>
    </row>
    <row r="45" spans="1:17" ht="57" hidden="1" customHeight="1" x14ac:dyDescent="0.2">
      <c r="A45" s="305" t="s">
        <v>3398</v>
      </c>
      <c r="B45" s="377" t="s">
        <v>3399</v>
      </c>
      <c r="C45" s="378"/>
      <c r="D45" s="4"/>
      <c r="E45" s="4"/>
      <c r="F45" s="4"/>
      <c r="G45" s="4"/>
      <c r="H45" s="4"/>
      <c r="I45" s="4"/>
      <c r="J45" s="4"/>
      <c r="K45" s="4"/>
      <c r="L45" s="4"/>
      <c r="M45" s="4"/>
      <c r="N45" s="4"/>
      <c r="O45" s="4"/>
      <c r="P45" s="4"/>
      <c r="Q45" s="4"/>
    </row>
    <row r="46" spans="1:17" ht="73.5" hidden="1" customHeight="1" x14ac:dyDescent="0.2">
      <c r="A46" s="305" t="s">
        <v>3400</v>
      </c>
      <c r="B46" s="382" t="s">
        <v>3401</v>
      </c>
      <c r="C46" s="378"/>
      <c r="D46" s="41"/>
      <c r="E46" s="4"/>
      <c r="F46" s="4"/>
      <c r="G46" s="4"/>
      <c r="H46" s="4"/>
      <c r="I46" s="4"/>
      <c r="J46" s="4"/>
      <c r="K46" s="4"/>
      <c r="L46" s="4"/>
      <c r="M46" s="4"/>
      <c r="N46" s="4"/>
      <c r="O46" s="4"/>
      <c r="P46" s="4"/>
      <c r="Q46" s="4"/>
    </row>
    <row r="47" spans="1:17" ht="66" hidden="1" customHeight="1" x14ac:dyDescent="0.2">
      <c r="A47" s="46" t="s">
        <v>3402</v>
      </c>
      <c r="B47" s="383" t="s">
        <v>3403</v>
      </c>
      <c r="C47" s="383"/>
      <c r="D47" s="4"/>
      <c r="E47" s="4"/>
      <c r="F47" s="4"/>
      <c r="G47" s="4"/>
      <c r="H47" s="4"/>
      <c r="I47" s="4"/>
      <c r="J47" s="4"/>
      <c r="K47" s="4"/>
      <c r="L47" s="4"/>
      <c r="M47" s="4"/>
      <c r="N47" s="4"/>
      <c r="O47" s="4"/>
      <c r="P47" s="4"/>
      <c r="Q47" s="4"/>
    </row>
    <row r="48" spans="1:17" ht="123.75" customHeight="1" x14ac:dyDescent="0.2">
      <c r="A48" s="267" t="s">
        <v>3404</v>
      </c>
      <c r="B48" s="381" t="s">
        <v>3405</v>
      </c>
      <c r="C48" s="380"/>
      <c r="D48" s="4"/>
      <c r="E48" s="4"/>
      <c r="F48" s="4"/>
      <c r="G48" s="4"/>
      <c r="H48" s="4"/>
      <c r="I48" s="4"/>
      <c r="J48" s="4"/>
      <c r="K48" s="4"/>
      <c r="L48" s="4"/>
      <c r="M48" s="4"/>
      <c r="N48" s="4"/>
      <c r="O48" s="4"/>
      <c r="P48" s="4"/>
      <c r="Q48" s="4"/>
    </row>
    <row r="49" spans="1:17" ht="34.5" customHeight="1" x14ac:dyDescent="0.2">
      <c r="A49" s="267" t="s">
        <v>3406</v>
      </c>
      <c r="B49" s="379" t="s">
        <v>3407</v>
      </c>
      <c r="C49" s="380"/>
      <c r="D49" s="4"/>
      <c r="E49" s="4"/>
      <c r="F49" s="4"/>
      <c r="G49" s="4"/>
      <c r="H49" s="4"/>
      <c r="I49" s="4"/>
      <c r="J49" s="4"/>
      <c r="K49" s="4"/>
      <c r="L49" s="4"/>
      <c r="M49" s="4"/>
      <c r="N49" s="4"/>
      <c r="O49" s="4"/>
      <c r="P49" s="4"/>
      <c r="Q49" s="4"/>
    </row>
    <row r="50" spans="1:17" ht="34.5" customHeight="1" x14ac:dyDescent="0.2">
      <c r="A50" s="267" t="s">
        <v>3408</v>
      </c>
      <c r="B50" s="379" t="s">
        <v>3409</v>
      </c>
      <c r="C50" s="380"/>
      <c r="D50" s="4"/>
      <c r="E50" s="4"/>
      <c r="F50" s="4"/>
      <c r="G50" s="4"/>
      <c r="H50" s="4"/>
      <c r="I50" s="4"/>
      <c r="J50" s="4"/>
      <c r="K50" s="4"/>
      <c r="L50" s="4"/>
      <c r="M50" s="4"/>
      <c r="N50" s="4"/>
      <c r="O50" s="4"/>
      <c r="P50" s="4"/>
      <c r="Q50" s="4"/>
    </row>
    <row r="51" spans="1:17" ht="31.5" customHeight="1" x14ac:dyDescent="0.2">
      <c r="A51" s="306" t="s">
        <v>3410</v>
      </c>
      <c r="B51" s="377" t="s">
        <v>3411</v>
      </c>
      <c r="C51" s="378"/>
      <c r="D51" s="4"/>
      <c r="E51" s="4"/>
      <c r="F51" s="4"/>
      <c r="G51" s="4"/>
      <c r="H51" s="4"/>
      <c r="I51" s="4"/>
      <c r="J51" s="4"/>
      <c r="K51" s="4"/>
      <c r="L51" s="4"/>
      <c r="M51" s="4"/>
      <c r="N51" s="4"/>
      <c r="O51" s="4"/>
      <c r="P51" s="4"/>
      <c r="Q51" s="4"/>
    </row>
    <row r="52" spans="1:17" ht="31.5" customHeight="1" x14ac:dyDescent="0.2">
      <c r="A52" s="306" t="s">
        <v>3412</v>
      </c>
      <c r="B52" s="377" t="s">
        <v>3413</v>
      </c>
      <c r="C52" s="378"/>
      <c r="D52" s="4"/>
      <c r="E52" s="4"/>
      <c r="F52" s="4"/>
      <c r="G52" s="4"/>
      <c r="H52" s="4"/>
      <c r="I52" s="4"/>
      <c r="J52" s="4"/>
      <c r="K52" s="4"/>
      <c r="L52" s="4"/>
      <c r="M52" s="4"/>
      <c r="N52" s="4"/>
      <c r="O52" s="4"/>
      <c r="P52" s="4"/>
      <c r="Q52" s="4"/>
    </row>
    <row r="53" spans="1:17" ht="31.5" customHeight="1" x14ac:dyDescent="0.2">
      <c r="A53" s="306" t="s">
        <v>3414</v>
      </c>
      <c r="B53" s="375" t="s">
        <v>3415</v>
      </c>
      <c r="C53" s="376"/>
      <c r="D53" s="4"/>
      <c r="E53" s="4"/>
      <c r="F53" s="4"/>
      <c r="G53" s="4"/>
      <c r="H53" s="4"/>
      <c r="I53" s="4"/>
      <c r="J53" s="4"/>
      <c r="K53" s="4"/>
      <c r="L53" s="4"/>
      <c r="M53" s="4"/>
      <c r="N53" s="4"/>
      <c r="O53" s="4"/>
      <c r="P53" s="4"/>
      <c r="Q53" s="4"/>
    </row>
    <row r="54" spans="1:17" ht="31.5" customHeight="1" x14ac:dyDescent="0.2">
      <c r="A54" s="306" t="s">
        <v>3416</v>
      </c>
      <c r="B54" s="375" t="s">
        <v>3417</v>
      </c>
      <c r="C54" s="376"/>
      <c r="D54" s="4"/>
      <c r="E54" s="4"/>
      <c r="F54" s="4"/>
      <c r="G54" s="4"/>
      <c r="H54" s="4"/>
      <c r="I54" s="4"/>
      <c r="J54" s="4"/>
      <c r="K54" s="4"/>
      <c r="L54" s="4"/>
      <c r="M54" s="4"/>
      <c r="N54" s="4"/>
      <c r="O54" s="4"/>
      <c r="P54" s="4"/>
      <c r="Q54" s="4"/>
    </row>
    <row r="55" spans="1:17" ht="54.6" customHeight="1" x14ac:dyDescent="0.2">
      <c r="A55" s="306" t="s">
        <v>3418</v>
      </c>
      <c r="B55" s="375" t="s">
        <v>3419</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2024-01-30T12:44:11Z</cp:lastPrinted>
  <dcterms:created xsi:type="dcterms:W3CDTF">2022-04-01T05:14:30Z</dcterms:created>
  <dcterms:modified xsi:type="dcterms:W3CDTF">2024-01-31T07:21:43Z</dcterms:modified>
</cp:coreProperties>
</file>