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1D569FF9-505B-47C9-8C2E-C24AA48139FD}" xr6:coauthVersionLast="37" xr6:coauthVersionMax="37" xr10:uidLastSave="{00000000-0000-0000-0000-000000000000}"/>
  <bookViews>
    <workbookView xWindow="0" yWindow="0" windowWidth="23040" windowHeight="91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  <sheet name="List2" sheetId="2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7" l="1"/>
  <c r="J46" i="7"/>
  <c r="J45" i="7"/>
  <c r="J44" i="7"/>
  <c r="J43" i="7"/>
  <c r="J42" i="7"/>
  <c r="J41" i="7"/>
  <c r="J40" i="7"/>
  <c r="J39" i="7"/>
  <c r="J38" i="7"/>
  <c r="I47" i="7"/>
  <c r="I46" i="7"/>
  <c r="I45" i="7"/>
  <c r="I44" i="7"/>
  <c r="I43" i="7"/>
  <c r="I42" i="7"/>
  <c r="I41" i="7"/>
  <c r="I40" i="7"/>
  <c r="I39" i="7"/>
  <c r="I38" i="7"/>
  <c r="J37" i="7"/>
  <c r="I37" i="7"/>
  <c r="J36" i="7"/>
  <c r="I36" i="7"/>
  <c r="H11" i="7" l="1"/>
  <c r="F11" i="7"/>
  <c r="H131" i="7"/>
  <c r="H136" i="7"/>
  <c r="E136" i="7"/>
  <c r="G36" i="7"/>
  <c r="E36" i="7"/>
  <c r="H46" i="7"/>
  <c r="H45" i="7" s="1"/>
  <c r="G46" i="7"/>
  <c r="G45" i="7" s="1"/>
  <c r="F46" i="7"/>
  <c r="F45" i="7" s="1"/>
  <c r="E46" i="7"/>
  <c r="E45" i="7" s="1"/>
  <c r="H34" i="7"/>
  <c r="E34" i="7"/>
  <c r="H43" i="7"/>
  <c r="G43" i="7"/>
  <c r="F43" i="7"/>
  <c r="E43" i="7"/>
  <c r="H41" i="7"/>
  <c r="G41" i="7"/>
  <c r="F41" i="7"/>
  <c r="E41" i="7"/>
  <c r="H39" i="7"/>
  <c r="G39" i="7"/>
  <c r="G38" i="7" s="1"/>
  <c r="F39" i="7"/>
  <c r="E39" i="7"/>
  <c r="E48" i="7"/>
  <c r="F48" i="7"/>
  <c r="G48" i="7"/>
  <c r="H38" i="7" l="1"/>
  <c r="H37" i="7" s="1"/>
  <c r="H36" i="7" s="1"/>
  <c r="G37" i="7"/>
  <c r="E38" i="7"/>
  <c r="E37" i="7" s="1"/>
  <c r="F38" i="7"/>
  <c r="F37" i="7" s="1"/>
  <c r="F36" i="7" s="1"/>
  <c r="I25" i="10"/>
  <c r="F87" i="7" l="1"/>
  <c r="F337" i="7"/>
  <c r="F202" i="7"/>
  <c r="F201" i="7" s="1"/>
  <c r="F200" i="7" s="1"/>
  <c r="H145" i="7" l="1"/>
  <c r="H132" i="7"/>
  <c r="H321" i="7" l="1"/>
  <c r="G321" i="7"/>
  <c r="F321" i="7"/>
  <c r="E321" i="7"/>
  <c r="H310" i="7"/>
  <c r="H337" i="7"/>
  <c r="E240" i="7"/>
  <c r="H240" i="7"/>
  <c r="E138" i="7" l="1"/>
  <c r="H138" i="7"/>
  <c r="J141" i="7"/>
  <c r="I140" i="7"/>
  <c r="J140" i="7"/>
  <c r="F189" i="7" l="1"/>
  <c r="E294" i="7" l="1"/>
  <c r="E319" i="7"/>
  <c r="F45" i="3" l="1"/>
  <c r="F103" i="3"/>
  <c r="E150" i="7" l="1"/>
  <c r="H294" i="7" l="1"/>
  <c r="J296" i="7"/>
  <c r="H324" i="7"/>
  <c r="K24" i="10" l="1"/>
  <c r="J24" i="10"/>
  <c r="G13" i="5" l="1"/>
  <c r="G14" i="5"/>
  <c r="G15" i="5"/>
  <c r="G33" i="8"/>
  <c r="G35" i="8"/>
  <c r="G37" i="8"/>
  <c r="G38" i="8"/>
  <c r="G40" i="8"/>
  <c r="G41" i="8"/>
  <c r="G42" i="8"/>
  <c r="G44" i="8"/>
  <c r="G45" i="8"/>
  <c r="G13" i="8"/>
  <c r="G15" i="8"/>
  <c r="G17" i="8"/>
  <c r="G18" i="8"/>
  <c r="G20" i="8"/>
  <c r="G21" i="8"/>
  <c r="G22" i="8"/>
  <c r="G24" i="8"/>
  <c r="G25" i="8"/>
  <c r="K114" i="3"/>
  <c r="J104" i="3"/>
  <c r="J105" i="3"/>
  <c r="J106" i="3"/>
  <c r="J107" i="3"/>
  <c r="J108" i="3"/>
  <c r="J109" i="3"/>
  <c r="J111" i="3"/>
  <c r="J114" i="3"/>
  <c r="K48" i="3"/>
  <c r="K49" i="3"/>
  <c r="K50" i="3"/>
  <c r="K52" i="3"/>
  <c r="K54" i="3"/>
  <c r="K55" i="3"/>
  <c r="K58" i="3"/>
  <c r="K59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0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K14" i="3"/>
  <c r="K15" i="3"/>
  <c r="K17" i="3"/>
  <c r="K18" i="3"/>
  <c r="K21" i="3"/>
  <c r="K24" i="3"/>
  <c r="K27" i="3"/>
  <c r="K29" i="3"/>
  <c r="K30" i="3"/>
  <c r="K33" i="3"/>
  <c r="K34" i="3"/>
  <c r="K38" i="3"/>
  <c r="K39" i="3"/>
  <c r="K40" i="3"/>
  <c r="K41" i="3"/>
  <c r="K14" i="10"/>
  <c r="K13" i="10"/>
  <c r="K11" i="10"/>
  <c r="K10" i="10"/>
  <c r="E324" i="7" l="1"/>
  <c r="H319" i="7"/>
  <c r="H205" i="7" l="1"/>
  <c r="G205" i="7"/>
  <c r="E205" i="7"/>
  <c r="H203" i="7"/>
  <c r="G203" i="7"/>
  <c r="E203" i="7"/>
  <c r="J398" i="7" l="1"/>
  <c r="J16" i="7"/>
  <c r="J18" i="7"/>
  <c r="J20" i="7"/>
  <c r="J23" i="7"/>
  <c r="J28" i="7"/>
  <c r="J30" i="7"/>
  <c r="J32" i="7"/>
  <c r="J54" i="7"/>
  <c r="J55" i="7"/>
  <c r="J56" i="7"/>
  <c r="J57" i="7"/>
  <c r="J59" i="7"/>
  <c r="J60" i="7"/>
  <c r="J61" i="7"/>
  <c r="J62" i="7"/>
  <c r="J63" i="7"/>
  <c r="J64" i="7"/>
  <c r="J66" i="7"/>
  <c r="J67" i="7"/>
  <c r="J68" i="7"/>
  <c r="J69" i="7"/>
  <c r="J70" i="7"/>
  <c r="J71" i="7"/>
  <c r="J72" i="7"/>
  <c r="J73" i="7"/>
  <c r="J74" i="7"/>
  <c r="J76" i="7"/>
  <c r="J77" i="7"/>
  <c r="J78" i="7"/>
  <c r="J79" i="7"/>
  <c r="J80" i="7"/>
  <c r="J83" i="7"/>
  <c r="J84" i="7"/>
  <c r="J89" i="7"/>
  <c r="J90" i="7"/>
  <c r="J91" i="7"/>
  <c r="J92" i="7"/>
  <c r="J94" i="7"/>
  <c r="J95" i="7"/>
  <c r="J96" i="7"/>
  <c r="J97" i="7"/>
  <c r="J98" i="7"/>
  <c r="J99" i="7"/>
  <c r="J101" i="7"/>
  <c r="J102" i="7"/>
  <c r="J103" i="7"/>
  <c r="J104" i="7"/>
  <c r="J105" i="7"/>
  <c r="J106" i="7"/>
  <c r="J107" i="7"/>
  <c r="J108" i="7"/>
  <c r="J109" i="7"/>
  <c r="J111" i="7"/>
  <c r="J112" i="7"/>
  <c r="J113" i="7"/>
  <c r="J114" i="7"/>
  <c r="J115" i="7"/>
  <c r="J118" i="7"/>
  <c r="J119" i="7"/>
  <c r="J124" i="7"/>
  <c r="J125" i="7"/>
  <c r="J126" i="7"/>
  <c r="J128" i="7"/>
  <c r="J130" i="7"/>
  <c r="J133" i="7"/>
  <c r="J134" i="7"/>
  <c r="J135" i="7"/>
  <c r="J139" i="7"/>
  <c r="J142" i="7"/>
  <c r="J144" i="7"/>
  <c r="J146" i="7"/>
  <c r="J147" i="7"/>
  <c r="J151" i="7"/>
  <c r="J155" i="7"/>
  <c r="J160" i="7"/>
  <c r="J161" i="7"/>
  <c r="J162" i="7"/>
  <c r="J164" i="7"/>
  <c r="J165" i="7"/>
  <c r="J167" i="7"/>
  <c r="J169" i="7"/>
  <c r="J173" i="7"/>
  <c r="J175" i="7"/>
  <c r="J181" i="7"/>
  <c r="J182" i="7"/>
  <c r="J188" i="7"/>
  <c r="J191" i="7"/>
  <c r="J198" i="7"/>
  <c r="J203" i="7"/>
  <c r="J206" i="7"/>
  <c r="J207" i="7"/>
  <c r="J209" i="7"/>
  <c r="J214" i="7"/>
  <c r="J215" i="7"/>
  <c r="J221" i="7"/>
  <c r="J225" i="7"/>
  <c r="J231" i="7"/>
  <c r="J235" i="7"/>
  <c r="J240" i="7"/>
  <c r="J241" i="7"/>
  <c r="J242" i="7"/>
  <c r="J246" i="7"/>
  <c r="J251" i="7"/>
  <c r="J253" i="7"/>
  <c r="J254" i="7"/>
  <c r="J256" i="7"/>
  <c r="J257" i="7"/>
  <c r="J259" i="7"/>
  <c r="J263" i="7"/>
  <c r="J264" i="7"/>
  <c r="J265" i="7"/>
  <c r="J270" i="7"/>
  <c r="J272" i="7"/>
  <c r="J273" i="7"/>
  <c r="J275" i="7"/>
  <c r="J276" i="7"/>
  <c r="J278" i="7"/>
  <c r="J282" i="7"/>
  <c r="J287" i="7"/>
  <c r="J288" i="7"/>
  <c r="J291" i="7"/>
  <c r="J292" i="7"/>
  <c r="J293" i="7"/>
  <c r="J295" i="7"/>
  <c r="J297" i="7"/>
  <c r="J298" i="7"/>
  <c r="J299" i="7"/>
  <c r="J300" i="7"/>
  <c r="J302" i="7"/>
  <c r="J303" i="7"/>
  <c r="J304" i="7"/>
  <c r="J305" i="7"/>
  <c r="J306" i="7"/>
  <c r="J307" i="7"/>
  <c r="J308" i="7"/>
  <c r="J309" i="7"/>
  <c r="J311" i="7"/>
  <c r="J313" i="7"/>
  <c r="J314" i="7"/>
  <c r="J317" i="7"/>
  <c r="J318" i="7"/>
  <c r="J320" i="7"/>
  <c r="J326" i="7"/>
  <c r="J328" i="7"/>
  <c r="J333" i="7"/>
  <c r="J335" i="7"/>
  <c r="J336" i="7"/>
  <c r="J339" i="7"/>
  <c r="J342" i="7"/>
  <c r="J348" i="7"/>
  <c r="J354" i="7"/>
  <c r="J360" i="7"/>
  <c r="J362" i="7"/>
  <c r="J367" i="7"/>
  <c r="J372" i="7"/>
  <c r="J374" i="7"/>
  <c r="J376" i="7"/>
  <c r="J379" i="7"/>
  <c r="J380" i="7"/>
  <c r="J382" i="7"/>
  <c r="J388" i="7"/>
  <c r="J393" i="7"/>
  <c r="E255" i="7"/>
  <c r="H255" i="7"/>
  <c r="J255" i="7" s="1"/>
  <c r="H197" i="7"/>
  <c r="J197" i="7" s="1"/>
  <c r="J138" i="7"/>
  <c r="G138" i="7"/>
  <c r="H397" i="7"/>
  <c r="H396" i="7" s="1"/>
  <c r="G397" i="7"/>
  <c r="H180" i="7"/>
  <c r="J180" i="7" s="1"/>
  <c r="G180" i="7"/>
  <c r="E180" i="7"/>
  <c r="J397" i="7" l="1"/>
  <c r="H22" i="7"/>
  <c r="J22" i="7" s="1"/>
  <c r="H15" i="7"/>
  <c r="J15" i="7" s="1"/>
  <c r="F261" i="7"/>
  <c r="E264" i="7"/>
  <c r="E166" i="7"/>
  <c r="H166" i="7"/>
  <c r="J166" i="7" s="1"/>
  <c r="G166" i="7"/>
  <c r="F166" i="7"/>
  <c r="H168" i="7"/>
  <c r="G168" i="7"/>
  <c r="F168" i="7"/>
  <c r="E168" i="7"/>
  <c r="H229" i="7"/>
  <c r="F289" i="7"/>
  <c r="J168" i="7" l="1"/>
  <c r="F131" i="7"/>
  <c r="F122" i="7"/>
  <c r="F319" i="7"/>
  <c r="J319" i="7" s="1"/>
  <c r="F396" i="7"/>
  <c r="J396" i="7" s="1"/>
  <c r="H366" i="7"/>
  <c r="J366" i="7" s="1"/>
  <c r="G366" i="7"/>
  <c r="F365" i="7"/>
  <c r="E366" i="7"/>
  <c r="F356" i="7"/>
  <c r="G27" i="7"/>
  <c r="H27" i="7"/>
  <c r="J27" i="7" s="1"/>
  <c r="H19" i="7"/>
  <c r="J19" i="7" s="1"/>
  <c r="H17" i="7"/>
  <c r="J17" i="7" s="1"/>
  <c r="F121" i="7" l="1"/>
  <c r="E397" i="7"/>
  <c r="E396" i="7" s="1"/>
  <c r="I398" i="7"/>
  <c r="I393" i="7"/>
  <c r="F395" i="7"/>
  <c r="F394" i="7" s="1"/>
  <c r="G395" i="7"/>
  <c r="G394" i="7" s="1"/>
  <c r="H395" i="7"/>
  <c r="H394" i="7" l="1"/>
  <c r="J394" i="7" s="1"/>
  <c r="J395" i="7"/>
  <c r="I397" i="7"/>
  <c r="E395" i="7"/>
  <c r="E394" i="7" s="1"/>
  <c r="I396" i="7"/>
  <c r="H392" i="7"/>
  <c r="J392" i="7" s="1"/>
  <c r="G392" i="7"/>
  <c r="E392" i="7"/>
  <c r="H327" i="7"/>
  <c r="G327" i="7"/>
  <c r="F327" i="7"/>
  <c r="E327" i="7"/>
  <c r="E323" i="7" s="1"/>
  <c r="J325" i="7"/>
  <c r="G325" i="7"/>
  <c r="G323" i="7" s="1"/>
  <c r="H316" i="7"/>
  <c r="J316" i="7" s="1"/>
  <c r="G316" i="7"/>
  <c r="E316" i="7"/>
  <c r="I394" i="7" l="1"/>
  <c r="J327" i="7"/>
  <c r="H323" i="7"/>
  <c r="I395" i="7"/>
  <c r="F323" i="7"/>
  <c r="H301" i="7"/>
  <c r="E301" i="7"/>
  <c r="G315" i="7"/>
  <c r="H315" i="7"/>
  <c r="F315" i="7"/>
  <c r="E315" i="7"/>
  <c r="J310" i="7"/>
  <c r="G310" i="7"/>
  <c r="E310" i="7"/>
  <c r="J294" i="7"/>
  <c r="G294" i="7"/>
  <c r="H290" i="7"/>
  <c r="J290" i="7" s="1"/>
  <c r="G290" i="7"/>
  <c r="E290" i="7"/>
  <c r="H286" i="7"/>
  <c r="G286" i="7"/>
  <c r="F286" i="7"/>
  <c r="F285" i="7" s="1"/>
  <c r="F284" i="7" s="1"/>
  <c r="E286" i="7"/>
  <c r="E143" i="7"/>
  <c r="E145" i="7"/>
  <c r="J145" i="7"/>
  <c r="G145" i="7"/>
  <c r="H150" i="7"/>
  <c r="G150" i="7"/>
  <c r="G149" i="7" s="1"/>
  <c r="E149" i="7"/>
  <c r="E289" i="7" l="1"/>
  <c r="E285" i="7" s="1"/>
  <c r="J323" i="7"/>
  <c r="J301" i="7"/>
  <c r="H289" i="7"/>
  <c r="H285" i="7" s="1"/>
  <c r="J286" i="7"/>
  <c r="J315" i="7"/>
  <c r="H149" i="7"/>
  <c r="J149" i="7" s="1"/>
  <c r="J150" i="7"/>
  <c r="G255" i="7"/>
  <c r="H258" i="7"/>
  <c r="J258" i="7" s="1"/>
  <c r="G258" i="7"/>
  <c r="E258" i="7"/>
  <c r="H277" i="7"/>
  <c r="G277" i="7"/>
  <c r="F277" i="7"/>
  <c r="E277" i="7"/>
  <c r="H274" i="7"/>
  <c r="G274" i="7"/>
  <c r="F274" i="7"/>
  <c r="E274" i="7"/>
  <c r="H187" i="7"/>
  <c r="G187" i="7"/>
  <c r="G186" i="7" s="1"/>
  <c r="F187" i="7"/>
  <c r="F186" i="7" s="1"/>
  <c r="F185" i="7" s="1"/>
  <c r="E187" i="7"/>
  <c r="E186" i="7" s="1"/>
  <c r="J274" i="7" l="1"/>
  <c r="J277" i="7"/>
  <c r="H186" i="7"/>
  <c r="J186" i="7" s="1"/>
  <c r="J187" i="7"/>
  <c r="H213" i="7"/>
  <c r="G213" i="7"/>
  <c r="F213" i="7"/>
  <c r="E213" i="7"/>
  <c r="J213" i="7" l="1"/>
  <c r="H56" i="3"/>
  <c r="E23" i="8" l="1"/>
  <c r="D23" i="8" l="1"/>
  <c r="C43" i="8" l="1"/>
  <c r="B39" i="8" l="1"/>
  <c r="B43" i="8"/>
  <c r="F45" i="8"/>
  <c r="C23" i="8"/>
  <c r="G23" i="8" s="1"/>
  <c r="B23" i="8" l="1"/>
  <c r="F25" i="8"/>
  <c r="G56" i="3" l="1"/>
  <c r="I37" i="3" l="1"/>
  <c r="H37" i="3"/>
  <c r="G37" i="3"/>
  <c r="G35" i="3" l="1"/>
  <c r="K37" i="3"/>
  <c r="F391" i="7"/>
  <c r="F390" i="7" s="1"/>
  <c r="F389" i="7" s="1"/>
  <c r="G391" i="7"/>
  <c r="G390" i="7" s="1"/>
  <c r="G389" i="7" s="1"/>
  <c r="H391" i="7"/>
  <c r="F386" i="7"/>
  <c r="F385" i="7" s="1"/>
  <c r="F384" i="7" s="1"/>
  <c r="G387" i="7"/>
  <c r="G386" i="7" s="1"/>
  <c r="G385" i="7" s="1"/>
  <c r="G384" i="7" s="1"/>
  <c r="H387" i="7"/>
  <c r="F381" i="7"/>
  <c r="F377" i="7" s="1"/>
  <c r="G381" i="7"/>
  <c r="H381" i="7"/>
  <c r="J381" i="7" s="1"/>
  <c r="G378" i="7"/>
  <c r="H378" i="7"/>
  <c r="J378" i="7" s="1"/>
  <c r="G375" i="7"/>
  <c r="H375" i="7"/>
  <c r="J375" i="7" s="1"/>
  <c r="G373" i="7"/>
  <c r="H373" i="7"/>
  <c r="J373" i="7" s="1"/>
  <c r="G371" i="7"/>
  <c r="H371" i="7"/>
  <c r="J371" i="7" s="1"/>
  <c r="F364" i="7"/>
  <c r="F363" i="7" s="1"/>
  <c r="G365" i="7"/>
  <c r="G364" i="7" s="1"/>
  <c r="G363" i="7" s="1"/>
  <c r="H365" i="7"/>
  <c r="G361" i="7"/>
  <c r="H361" i="7"/>
  <c r="J361" i="7" s="1"/>
  <c r="G359" i="7"/>
  <c r="H359" i="7"/>
  <c r="J359" i="7" s="1"/>
  <c r="F352" i="7"/>
  <c r="F351" i="7" s="1"/>
  <c r="G353" i="7"/>
  <c r="G352" i="7" s="1"/>
  <c r="G351" i="7" s="1"/>
  <c r="H353" i="7"/>
  <c r="F346" i="7"/>
  <c r="F345" i="7" s="1"/>
  <c r="F344" i="7" s="1"/>
  <c r="F343" i="7" s="1"/>
  <c r="G347" i="7"/>
  <c r="G346" i="7" s="1"/>
  <c r="G345" i="7" s="1"/>
  <c r="G344" i="7" s="1"/>
  <c r="G343" i="7" s="1"/>
  <c r="H347" i="7"/>
  <c r="F341" i="7"/>
  <c r="F340" i="7" s="1"/>
  <c r="G341" i="7"/>
  <c r="G340" i="7" s="1"/>
  <c r="H341" i="7"/>
  <c r="J337" i="7"/>
  <c r="G337" i="7"/>
  <c r="F334" i="7"/>
  <c r="G334" i="7"/>
  <c r="H334" i="7"/>
  <c r="F332" i="7"/>
  <c r="G332" i="7"/>
  <c r="H332" i="7"/>
  <c r="G329" i="7"/>
  <c r="G301" i="7"/>
  <c r="F281" i="7"/>
  <c r="F280" i="7" s="1"/>
  <c r="F279" i="7" s="1"/>
  <c r="G281" i="7"/>
  <c r="G280" i="7" s="1"/>
  <c r="G279" i="7" s="1"/>
  <c r="H281" i="7"/>
  <c r="F271" i="7"/>
  <c r="G271" i="7"/>
  <c r="H271" i="7"/>
  <c r="J271" i="7" s="1"/>
  <c r="F269" i="7"/>
  <c r="G269" i="7"/>
  <c r="H269" i="7"/>
  <c r="F260" i="7"/>
  <c r="G262" i="7"/>
  <c r="G261" i="7" s="1"/>
  <c r="G260" i="7" s="1"/>
  <c r="H262" i="7"/>
  <c r="G252" i="7"/>
  <c r="H252" i="7"/>
  <c r="J252" i="7" s="1"/>
  <c r="H250" i="7"/>
  <c r="J250" i="7" s="1"/>
  <c r="E391" i="7"/>
  <c r="E387" i="7"/>
  <c r="E386" i="7" s="1"/>
  <c r="E381" i="7"/>
  <c r="E378" i="7"/>
  <c r="E375" i="7"/>
  <c r="E373" i="7"/>
  <c r="E371" i="7"/>
  <c r="E365" i="7"/>
  <c r="E361" i="7"/>
  <c r="E359" i="7"/>
  <c r="E353" i="7"/>
  <c r="E352" i="7" s="1"/>
  <c r="E347" i="7"/>
  <c r="E346" i="7" s="1"/>
  <c r="E341" i="7"/>
  <c r="E340" i="7" s="1"/>
  <c r="E337" i="7"/>
  <c r="E334" i="7"/>
  <c r="E332" i="7"/>
  <c r="E281" i="7"/>
  <c r="E280" i="7" s="1"/>
  <c r="E271" i="7"/>
  <c r="E269" i="7"/>
  <c r="E262" i="7"/>
  <c r="E261" i="7" s="1"/>
  <c r="E260" i="7" s="1"/>
  <c r="F249" i="7"/>
  <c r="G250" i="7"/>
  <c r="E252" i="7"/>
  <c r="E250" i="7"/>
  <c r="G245" i="7"/>
  <c r="H245" i="7"/>
  <c r="G240" i="7"/>
  <c r="E245" i="7"/>
  <c r="E238" i="7" s="1"/>
  <c r="F234" i="7"/>
  <c r="F233" i="7" s="1"/>
  <c r="F232" i="7" s="1"/>
  <c r="G234" i="7"/>
  <c r="G233" i="7" s="1"/>
  <c r="G232" i="7" s="1"/>
  <c r="H234" i="7"/>
  <c r="E234" i="7"/>
  <c r="E233" i="7" s="1"/>
  <c r="E232" i="7" s="1"/>
  <c r="F230" i="7"/>
  <c r="F229" i="7" s="1"/>
  <c r="J229" i="7" s="1"/>
  <c r="G230" i="7"/>
  <c r="G229" i="7" s="1"/>
  <c r="H230" i="7"/>
  <c r="J230" i="7" s="1"/>
  <c r="E230" i="7"/>
  <c r="H228" i="7"/>
  <c r="G208" i="7"/>
  <c r="H208" i="7"/>
  <c r="E208" i="7"/>
  <c r="E202" i="7" s="1"/>
  <c r="F196" i="7"/>
  <c r="F195" i="7" s="1"/>
  <c r="F194" i="7" s="1"/>
  <c r="F193" i="7" s="1"/>
  <c r="G196" i="7"/>
  <c r="G195" i="7" s="1"/>
  <c r="G194" i="7" s="1"/>
  <c r="G193" i="7" s="1"/>
  <c r="H196" i="7"/>
  <c r="E197" i="7"/>
  <c r="E196" i="7" s="1"/>
  <c r="G190" i="7"/>
  <c r="G189" i="7" s="1"/>
  <c r="G185" i="7" s="1"/>
  <c r="H190" i="7"/>
  <c r="E190" i="7"/>
  <c r="E189" i="7" s="1"/>
  <c r="E185" i="7" s="1"/>
  <c r="F179" i="7"/>
  <c r="F178" i="7" s="1"/>
  <c r="F177" i="7" s="1"/>
  <c r="F176" i="7" s="1"/>
  <c r="G179" i="7"/>
  <c r="G178" i="7" s="1"/>
  <c r="G177" i="7" s="1"/>
  <c r="G176" i="7" s="1"/>
  <c r="H179" i="7"/>
  <c r="E179" i="7"/>
  <c r="E178" i="7" s="1"/>
  <c r="F174" i="7"/>
  <c r="G174" i="7"/>
  <c r="H174" i="7"/>
  <c r="F172" i="7"/>
  <c r="G172" i="7"/>
  <c r="H172" i="7"/>
  <c r="F153" i="7"/>
  <c r="F152" i="7" s="1"/>
  <c r="G154" i="7"/>
  <c r="G153" i="7" s="1"/>
  <c r="G152" i="7" s="1"/>
  <c r="H154" i="7"/>
  <c r="E174" i="7"/>
  <c r="E172" i="7"/>
  <c r="J269" i="7" l="1"/>
  <c r="J174" i="7"/>
  <c r="J245" i="7"/>
  <c r="H239" i="7"/>
  <c r="J172" i="7"/>
  <c r="J208" i="7"/>
  <c r="H202" i="7"/>
  <c r="J334" i="7"/>
  <c r="H352" i="7"/>
  <c r="J353" i="7"/>
  <c r="H178" i="7"/>
  <c r="J178" i="7" s="1"/>
  <c r="J179" i="7"/>
  <c r="H261" i="7"/>
  <c r="J261" i="7" s="1"/>
  <c r="J262" i="7"/>
  <c r="J332" i="7"/>
  <c r="H346" i="7"/>
  <c r="J346" i="7" s="1"/>
  <c r="J347" i="7"/>
  <c r="H364" i="7"/>
  <c r="J365" i="7"/>
  <c r="H153" i="7"/>
  <c r="J153" i="7" s="1"/>
  <c r="J154" i="7"/>
  <c r="H340" i="7"/>
  <c r="J340" i="7" s="1"/>
  <c r="J341" i="7"/>
  <c r="H386" i="7"/>
  <c r="I386" i="7" s="1"/>
  <c r="J387" i="7"/>
  <c r="H390" i="7"/>
  <c r="J391" i="7"/>
  <c r="H233" i="7"/>
  <c r="I233" i="7" s="1"/>
  <c r="J234" i="7"/>
  <c r="H280" i="7"/>
  <c r="I280" i="7" s="1"/>
  <c r="J281" i="7"/>
  <c r="H195" i="7"/>
  <c r="J196" i="7"/>
  <c r="H189" i="7"/>
  <c r="I189" i="7" s="1"/>
  <c r="J190" i="7"/>
  <c r="G249" i="7"/>
  <c r="G248" i="7" s="1"/>
  <c r="G247" i="7" s="1"/>
  <c r="G268" i="7"/>
  <c r="G267" i="7" s="1"/>
  <c r="G266" i="7" s="1"/>
  <c r="E268" i="7"/>
  <c r="E267" i="7" s="1"/>
  <c r="F268" i="7"/>
  <c r="F267" i="7" s="1"/>
  <c r="F266" i="7" s="1"/>
  <c r="H268" i="7"/>
  <c r="E249" i="7"/>
  <c r="E248" i="7" s="1"/>
  <c r="H249" i="7"/>
  <c r="F171" i="7"/>
  <c r="F170" i="7" s="1"/>
  <c r="E370" i="7"/>
  <c r="E358" i="7"/>
  <c r="E357" i="7" s="1"/>
  <c r="G171" i="7"/>
  <c r="G170" i="7" s="1"/>
  <c r="E171" i="7"/>
  <c r="E239" i="7"/>
  <c r="F239" i="7"/>
  <c r="F238" i="7" s="1"/>
  <c r="F237" i="7" s="1"/>
  <c r="F358" i="7"/>
  <c r="F357" i="7" s="1"/>
  <c r="H370" i="7"/>
  <c r="F199" i="7"/>
  <c r="E377" i="7"/>
  <c r="F248" i="7"/>
  <c r="F247" i="7" s="1"/>
  <c r="H331" i="7"/>
  <c r="H329" i="7" s="1"/>
  <c r="E331" i="7"/>
  <c r="E330" i="7" s="1"/>
  <c r="E329" i="7" s="1"/>
  <c r="F383" i="7"/>
  <c r="G383" i="7"/>
  <c r="H377" i="7"/>
  <c r="G377" i="7"/>
  <c r="F370" i="7"/>
  <c r="F369" i="7" s="1"/>
  <c r="F368" i="7" s="1"/>
  <c r="G370" i="7"/>
  <c r="H358" i="7"/>
  <c r="G358" i="7"/>
  <c r="G357" i="7" s="1"/>
  <c r="G356" i="7" s="1"/>
  <c r="G331" i="7"/>
  <c r="G330" i="7" s="1"/>
  <c r="F331" i="7"/>
  <c r="F330" i="7" s="1"/>
  <c r="F329" i="7" s="1"/>
  <c r="G289" i="7"/>
  <c r="G239" i="7"/>
  <c r="G238" i="7" s="1"/>
  <c r="G237" i="7" s="1"/>
  <c r="G202" i="7"/>
  <c r="G201" i="7" s="1"/>
  <c r="G200" i="7" s="1"/>
  <c r="G199" i="7" s="1"/>
  <c r="H171" i="7"/>
  <c r="G163" i="7"/>
  <c r="H163" i="7"/>
  <c r="J163" i="7" s="1"/>
  <c r="G159" i="7"/>
  <c r="H159" i="7"/>
  <c r="J159" i="7" s="1"/>
  <c r="E163" i="7"/>
  <c r="E159" i="7"/>
  <c r="G143" i="7"/>
  <c r="G132" i="7"/>
  <c r="G131" i="7" s="1"/>
  <c r="G129" i="7"/>
  <c r="H129" i="7"/>
  <c r="J129" i="7" s="1"/>
  <c r="G127" i="7"/>
  <c r="H127" i="7"/>
  <c r="J127" i="7" s="1"/>
  <c r="E154" i="7"/>
  <c r="E153" i="7" s="1"/>
  <c r="E152" i="7" s="1"/>
  <c r="E132" i="7"/>
  <c r="E131" i="7" s="1"/>
  <c r="E129" i="7"/>
  <c r="E127" i="7"/>
  <c r="G123" i="7"/>
  <c r="H123" i="7"/>
  <c r="J123" i="7" s="1"/>
  <c r="E123" i="7"/>
  <c r="F116" i="7"/>
  <c r="F86" i="7" s="1"/>
  <c r="G117" i="7"/>
  <c r="G116" i="7" s="1"/>
  <c r="H117" i="7"/>
  <c r="G110" i="7"/>
  <c r="H110" i="7"/>
  <c r="J110" i="7" s="1"/>
  <c r="G100" i="7"/>
  <c r="H100" i="7"/>
  <c r="J100" i="7" s="1"/>
  <c r="G93" i="7"/>
  <c r="H93" i="7"/>
  <c r="J93" i="7" s="1"/>
  <c r="G88" i="7"/>
  <c r="H88" i="7"/>
  <c r="J88" i="7" s="1"/>
  <c r="F81" i="7"/>
  <c r="G82" i="7"/>
  <c r="G81" i="7" s="1"/>
  <c r="H82" i="7"/>
  <c r="J82" i="7" s="1"/>
  <c r="G75" i="7"/>
  <c r="H75" i="7"/>
  <c r="J75" i="7" s="1"/>
  <c r="G65" i="7"/>
  <c r="H65" i="7"/>
  <c r="J65" i="7" s="1"/>
  <c r="G58" i="7"/>
  <c r="H58" i="7"/>
  <c r="J58" i="7" s="1"/>
  <c r="G53" i="7"/>
  <c r="H53" i="7"/>
  <c r="J53" i="7" s="1"/>
  <c r="E117" i="7"/>
  <c r="E116" i="7" s="1"/>
  <c r="E110" i="7"/>
  <c r="E100" i="7"/>
  <c r="E93" i="7"/>
  <c r="E88" i="7"/>
  <c r="E82" i="7"/>
  <c r="E81" i="7" s="1"/>
  <c r="E75" i="7"/>
  <c r="E65" i="7"/>
  <c r="E58" i="7"/>
  <c r="E53" i="7"/>
  <c r="F33" i="7"/>
  <c r="G34" i="7"/>
  <c r="G33" i="7" s="1"/>
  <c r="G31" i="7"/>
  <c r="H31" i="7"/>
  <c r="J31" i="7" s="1"/>
  <c r="G29" i="7"/>
  <c r="H29" i="7"/>
  <c r="J29" i="7" s="1"/>
  <c r="F21" i="7"/>
  <c r="G21" i="7"/>
  <c r="E33" i="7"/>
  <c r="E31" i="7"/>
  <c r="E29" i="7"/>
  <c r="E27" i="7"/>
  <c r="E22" i="7"/>
  <c r="E21" i="7" s="1"/>
  <c r="E19" i="7"/>
  <c r="E17" i="7"/>
  <c r="E15" i="7"/>
  <c r="G228" i="7"/>
  <c r="I16" i="7"/>
  <c r="I18" i="7"/>
  <c r="I20" i="7"/>
  <c r="I23" i="7"/>
  <c r="I28" i="7"/>
  <c r="I30" i="7"/>
  <c r="I32" i="7"/>
  <c r="I54" i="7"/>
  <c r="I55" i="7"/>
  <c r="I56" i="7"/>
  <c r="I57" i="7"/>
  <c r="I59" i="7"/>
  <c r="I60" i="7"/>
  <c r="I61" i="7"/>
  <c r="I62" i="7"/>
  <c r="I63" i="7"/>
  <c r="I64" i="7"/>
  <c r="I66" i="7"/>
  <c r="I67" i="7"/>
  <c r="I68" i="7"/>
  <c r="I69" i="7"/>
  <c r="I70" i="7"/>
  <c r="I71" i="7"/>
  <c r="I72" i="7"/>
  <c r="I73" i="7"/>
  <c r="I74" i="7"/>
  <c r="I76" i="7"/>
  <c r="I77" i="7"/>
  <c r="I78" i="7"/>
  <c r="I79" i="7"/>
  <c r="I80" i="7"/>
  <c r="I83" i="7"/>
  <c r="I84" i="7"/>
  <c r="I89" i="7"/>
  <c r="I90" i="7"/>
  <c r="I91" i="7"/>
  <c r="I92" i="7"/>
  <c r="I94" i="7"/>
  <c r="I95" i="7"/>
  <c r="I96" i="7"/>
  <c r="I97" i="7"/>
  <c r="I98" i="7"/>
  <c r="I99" i="7"/>
  <c r="I101" i="7"/>
  <c r="I102" i="7"/>
  <c r="I103" i="7"/>
  <c r="I104" i="7"/>
  <c r="I105" i="7"/>
  <c r="I106" i="7"/>
  <c r="I107" i="7"/>
  <c r="I108" i="7"/>
  <c r="I109" i="7"/>
  <c r="I111" i="7"/>
  <c r="I112" i="7"/>
  <c r="I113" i="7"/>
  <c r="I114" i="7"/>
  <c r="I115" i="7"/>
  <c r="I118" i="7"/>
  <c r="I119" i="7"/>
  <c r="I124" i="7"/>
  <c r="I125" i="7"/>
  <c r="I126" i="7"/>
  <c r="I128" i="7"/>
  <c r="I130" i="7"/>
  <c r="I133" i="7"/>
  <c r="I134" i="7"/>
  <c r="I135" i="7"/>
  <c r="I139" i="7"/>
  <c r="I145" i="7"/>
  <c r="I147" i="7"/>
  <c r="I155" i="7"/>
  <c r="I160" i="7"/>
  <c r="I161" i="7"/>
  <c r="I162" i="7"/>
  <c r="I164" i="7"/>
  <c r="I165" i="7"/>
  <c r="I169" i="7"/>
  <c r="I172" i="7"/>
  <c r="I173" i="7"/>
  <c r="I174" i="7"/>
  <c r="I175" i="7"/>
  <c r="I179" i="7"/>
  <c r="I180" i="7"/>
  <c r="I182" i="7"/>
  <c r="I190" i="7"/>
  <c r="I191" i="7"/>
  <c r="I196" i="7"/>
  <c r="I197" i="7"/>
  <c r="I198" i="7"/>
  <c r="I203" i="7"/>
  <c r="I206" i="7"/>
  <c r="I207" i="7"/>
  <c r="I208" i="7"/>
  <c r="I209" i="7"/>
  <c r="I213" i="7"/>
  <c r="I214" i="7"/>
  <c r="I215" i="7"/>
  <c r="I221" i="7"/>
  <c r="I225" i="7"/>
  <c r="I229" i="7"/>
  <c r="I230" i="7"/>
  <c r="F228" i="7" s="1"/>
  <c r="J228" i="7" s="1"/>
  <c r="I231" i="7"/>
  <c r="I234" i="7"/>
  <c r="I235" i="7"/>
  <c r="I240" i="7"/>
  <c r="I241" i="7"/>
  <c r="I245" i="7"/>
  <c r="I246" i="7"/>
  <c r="I250" i="7"/>
  <c r="I251" i="7"/>
  <c r="I252" i="7"/>
  <c r="I253" i="7"/>
  <c r="I254" i="7"/>
  <c r="I255" i="7"/>
  <c r="I259" i="7"/>
  <c r="I262" i="7"/>
  <c r="I265" i="7"/>
  <c r="I269" i="7"/>
  <c r="I270" i="7"/>
  <c r="I271" i="7"/>
  <c r="I272" i="7"/>
  <c r="I273" i="7"/>
  <c r="I274" i="7"/>
  <c r="I278" i="7"/>
  <c r="I281" i="7"/>
  <c r="I282" i="7"/>
  <c r="I290" i="7"/>
  <c r="I291" i="7"/>
  <c r="I294" i="7"/>
  <c r="I295" i="7"/>
  <c r="I299" i="7"/>
  <c r="I301" i="7"/>
  <c r="I308" i="7"/>
  <c r="I332" i="7"/>
  <c r="I333" i="7"/>
  <c r="I334" i="7"/>
  <c r="I335" i="7"/>
  <c r="I336" i="7"/>
  <c r="I337" i="7"/>
  <c r="I339" i="7"/>
  <c r="I340" i="7"/>
  <c r="I341" i="7"/>
  <c r="I342" i="7"/>
  <c r="I347" i="7"/>
  <c r="I348" i="7"/>
  <c r="I353" i="7"/>
  <c r="I354" i="7"/>
  <c r="I359" i="7"/>
  <c r="I360" i="7"/>
  <c r="I361" i="7"/>
  <c r="I362" i="7"/>
  <c r="I365" i="7"/>
  <c r="I366" i="7"/>
  <c r="I371" i="7"/>
  <c r="I372" i="7"/>
  <c r="I373" i="7"/>
  <c r="I374" i="7"/>
  <c r="I375" i="7"/>
  <c r="I376" i="7"/>
  <c r="I378" i="7"/>
  <c r="I379" i="7"/>
  <c r="I380" i="7"/>
  <c r="I381" i="7"/>
  <c r="I382" i="7"/>
  <c r="I387" i="7"/>
  <c r="I388" i="7"/>
  <c r="I391" i="7"/>
  <c r="I392" i="7"/>
  <c r="E390" i="7"/>
  <c r="E385" i="7"/>
  <c r="E384" i="7" s="1"/>
  <c r="E364" i="7"/>
  <c r="I364" i="7" s="1"/>
  <c r="E279" i="7"/>
  <c r="J329" i="7" l="1"/>
  <c r="H177" i="7"/>
  <c r="H260" i="7"/>
  <c r="J260" i="7" s="1"/>
  <c r="H152" i="7"/>
  <c r="J152" i="7" s="1"/>
  <c r="J377" i="7"/>
  <c r="I261" i="7"/>
  <c r="H351" i="7"/>
  <c r="J351" i="7" s="1"/>
  <c r="J352" i="7"/>
  <c r="H116" i="7"/>
  <c r="J116" i="7" s="1"/>
  <c r="J117" i="7"/>
  <c r="H330" i="7"/>
  <c r="J330" i="7" s="1"/>
  <c r="J331" i="7"/>
  <c r="H170" i="7"/>
  <c r="J170" i="7" s="1"/>
  <c r="J171" i="7"/>
  <c r="I346" i="7"/>
  <c r="J370" i="7"/>
  <c r="H267" i="7"/>
  <c r="J267" i="7" s="1"/>
  <c r="J268" i="7"/>
  <c r="H363" i="7"/>
  <c r="J363" i="7" s="1"/>
  <c r="J364" i="7"/>
  <c r="H357" i="7"/>
  <c r="J357" i="7" s="1"/>
  <c r="J358" i="7"/>
  <c r="I352" i="7"/>
  <c r="J132" i="7"/>
  <c r="H248" i="7"/>
  <c r="J249" i="7"/>
  <c r="H238" i="7"/>
  <c r="J238" i="7" s="1"/>
  <c r="J239" i="7"/>
  <c r="H385" i="7"/>
  <c r="J386" i="7"/>
  <c r="H389" i="7"/>
  <c r="J390" i="7"/>
  <c r="H232" i="7"/>
  <c r="J232" i="7" s="1"/>
  <c r="J233" i="7"/>
  <c r="H237" i="7"/>
  <c r="J237" i="7" s="1"/>
  <c r="H279" i="7"/>
  <c r="J279" i="7" s="1"/>
  <c r="J280" i="7"/>
  <c r="H284" i="7"/>
  <c r="J289" i="7"/>
  <c r="H176" i="7"/>
  <c r="J176" i="7" s="1"/>
  <c r="J177" i="7"/>
  <c r="H33" i="7"/>
  <c r="J33" i="7" s="1"/>
  <c r="J34" i="7"/>
  <c r="H185" i="7"/>
  <c r="J185" i="7" s="1"/>
  <c r="J189" i="7"/>
  <c r="H194" i="7"/>
  <c r="J195" i="7"/>
  <c r="H201" i="7"/>
  <c r="J202" i="7"/>
  <c r="H122" i="7"/>
  <c r="J122" i="7" s="1"/>
  <c r="G122" i="7"/>
  <c r="G285" i="7"/>
  <c r="F355" i="7"/>
  <c r="E369" i="7"/>
  <c r="I249" i="7"/>
  <c r="E266" i="7"/>
  <c r="E122" i="7"/>
  <c r="H143" i="7"/>
  <c r="J143" i="7" s="1"/>
  <c r="I370" i="7"/>
  <c r="I29" i="7"/>
  <c r="I127" i="7"/>
  <c r="I358" i="7"/>
  <c r="E26" i="7"/>
  <c r="E158" i="7"/>
  <c r="G14" i="7"/>
  <c r="G13" i="7" s="1"/>
  <c r="G12" i="7" s="1"/>
  <c r="I166" i="7"/>
  <c r="I65" i="7"/>
  <c r="I93" i="7"/>
  <c r="H369" i="7"/>
  <c r="I330" i="7"/>
  <c r="I202" i="7"/>
  <c r="G158" i="7"/>
  <c r="G157" i="7" s="1"/>
  <c r="G156" i="7" s="1"/>
  <c r="I289" i="7"/>
  <c r="I53" i="7"/>
  <c r="I377" i="7"/>
  <c r="I331" i="7"/>
  <c r="I75" i="7"/>
  <c r="I239" i="7"/>
  <c r="G26" i="7"/>
  <c r="G25" i="7" s="1"/>
  <c r="G24" i="7" s="1"/>
  <c r="F26" i="7"/>
  <c r="F25" i="7" s="1"/>
  <c r="F24" i="7" s="1"/>
  <c r="F236" i="7"/>
  <c r="E87" i="7"/>
  <c r="I88" i="7"/>
  <c r="I82" i="7"/>
  <c r="I110" i="7"/>
  <c r="I268" i="7"/>
  <c r="I163" i="7"/>
  <c r="I159" i="7"/>
  <c r="I117" i="7"/>
  <c r="I146" i="7"/>
  <c r="F158" i="7"/>
  <c r="I171" i="7"/>
  <c r="I19" i="7"/>
  <c r="G52" i="7"/>
  <c r="G51" i="7" s="1"/>
  <c r="G50" i="7" s="1"/>
  <c r="G87" i="7"/>
  <c r="G86" i="7" s="1"/>
  <c r="G85" i="7" s="1"/>
  <c r="I123" i="7"/>
  <c r="I129" i="7"/>
  <c r="G369" i="7"/>
  <c r="G368" i="7" s="1"/>
  <c r="G355" i="7" s="1"/>
  <c r="I385" i="7"/>
  <c r="G236" i="7"/>
  <c r="H158" i="7"/>
  <c r="I132" i="7"/>
  <c r="I154" i="7"/>
  <c r="I144" i="7"/>
  <c r="H87" i="7"/>
  <c r="F85" i="7"/>
  <c r="I100" i="7"/>
  <c r="H81" i="7"/>
  <c r="J81" i="7" s="1"/>
  <c r="F52" i="7"/>
  <c r="F51" i="7" s="1"/>
  <c r="F50" i="7" s="1"/>
  <c r="H52" i="7"/>
  <c r="E52" i="7"/>
  <c r="I58" i="7"/>
  <c r="I31" i="7"/>
  <c r="H26" i="7"/>
  <c r="I22" i="7"/>
  <c r="H21" i="7"/>
  <c r="J21" i="7" s="1"/>
  <c r="F14" i="7"/>
  <c r="F13" i="7" s="1"/>
  <c r="F12" i="7" s="1"/>
  <c r="I17" i="7"/>
  <c r="H14" i="7"/>
  <c r="I27" i="7"/>
  <c r="I390" i="7"/>
  <c r="I329" i="7"/>
  <c r="E14" i="7"/>
  <c r="I15" i="7"/>
  <c r="I34" i="7"/>
  <c r="F219" i="7"/>
  <c r="G220" i="7"/>
  <c r="G219" i="7" s="1"/>
  <c r="H220" i="7"/>
  <c r="J220" i="7" s="1"/>
  <c r="E220" i="7"/>
  <c r="E219" i="7" s="1"/>
  <c r="F223" i="7"/>
  <c r="F222" i="7" s="1"/>
  <c r="G224" i="7"/>
  <c r="G223" i="7" s="1"/>
  <c r="G222" i="7" s="1"/>
  <c r="H224" i="7"/>
  <c r="J224" i="7" s="1"/>
  <c r="E224" i="7"/>
  <c r="E223" i="7" s="1"/>
  <c r="G112" i="3"/>
  <c r="H112" i="3"/>
  <c r="I113" i="3"/>
  <c r="F113" i="3"/>
  <c r="J131" i="7" l="1"/>
  <c r="I267" i="7"/>
  <c r="I116" i="7"/>
  <c r="E157" i="7"/>
  <c r="E156" i="7" s="1"/>
  <c r="J52" i="7"/>
  <c r="J26" i="7"/>
  <c r="I112" i="3"/>
  <c r="K112" i="3" s="1"/>
  <c r="K113" i="3"/>
  <c r="F112" i="3"/>
  <c r="J112" i="3" s="1"/>
  <c r="J113" i="3"/>
  <c r="H86" i="7"/>
  <c r="J87" i="7"/>
  <c r="J158" i="7"/>
  <c r="H368" i="7"/>
  <c r="J368" i="7" s="1"/>
  <c r="J369" i="7"/>
  <c r="H247" i="7"/>
  <c r="J247" i="7" s="1"/>
  <c r="J248" i="7"/>
  <c r="J14" i="7"/>
  <c r="H384" i="7"/>
  <c r="J384" i="7" s="1"/>
  <c r="J385" i="7"/>
  <c r="J389" i="7"/>
  <c r="I279" i="7"/>
  <c r="H266" i="7"/>
  <c r="I266" i="7" s="1"/>
  <c r="J285" i="7"/>
  <c r="H283" i="7"/>
  <c r="H193" i="7"/>
  <c r="J193" i="7" s="1"/>
  <c r="J194" i="7"/>
  <c r="I33" i="7"/>
  <c r="H200" i="7"/>
  <c r="J201" i="7"/>
  <c r="H157" i="7"/>
  <c r="F157" i="7"/>
  <c r="F156" i="7" s="1"/>
  <c r="F283" i="7"/>
  <c r="G284" i="7"/>
  <c r="G283" i="7" s="1"/>
  <c r="F120" i="7"/>
  <c r="I14" i="7"/>
  <c r="E121" i="7"/>
  <c r="E120" i="7" s="1"/>
  <c r="I369" i="7"/>
  <c r="I143" i="7"/>
  <c r="G121" i="7"/>
  <c r="G120" i="7" s="1"/>
  <c r="H25" i="7"/>
  <c r="H13" i="7"/>
  <c r="J13" i="7" s="1"/>
  <c r="I21" i="7"/>
  <c r="I81" i="7"/>
  <c r="H51" i="7"/>
  <c r="I158" i="7"/>
  <c r="I153" i="7"/>
  <c r="I87" i="7"/>
  <c r="I52" i="7"/>
  <c r="I26" i="7"/>
  <c r="H223" i="7"/>
  <c r="J223" i="7" s="1"/>
  <c r="I224" i="7"/>
  <c r="H219" i="7"/>
  <c r="J219" i="7" s="1"/>
  <c r="I220" i="7"/>
  <c r="I384" i="7"/>
  <c r="J80" i="3"/>
  <c r="I79" i="3"/>
  <c r="K79" i="3" s="1"/>
  <c r="F79" i="3"/>
  <c r="J59" i="3"/>
  <c r="H156" i="7" l="1"/>
  <c r="J156" i="7" s="1"/>
  <c r="J157" i="7"/>
  <c r="J284" i="7"/>
  <c r="H50" i="7"/>
  <c r="J50" i="7" s="1"/>
  <c r="J51" i="7"/>
  <c r="J283" i="7"/>
  <c r="H383" i="7"/>
  <c r="J383" i="7" s="1"/>
  <c r="H85" i="7"/>
  <c r="J85" i="7" s="1"/>
  <c r="J86" i="7"/>
  <c r="J266" i="7"/>
  <c r="H236" i="7"/>
  <c r="J236" i="7" s="1"/>
  <c r="H24" i="7"/>
  <c r="J24" i="7" s="1"/>
  <c r="J25" i="7"/>
  <c r="H199" i="7"/>
  <c r="J199" i="7" s="1"/>
  <c r="J200" i="7"/>
  <c r="I157" i="7"/>
  <c r="H12" i="7"/>
  <c r="J12" i="7" s="1"/>
  <c r="I138" i="7"/>
  <c r="J79" i="3"/>
  <c r="I219" i="7"/>
  <c r="H222" i="7"/>
  <c r="J222" i="7" s="1"/>
  <c r="I223" i="7"/>
  <c r="H121" i="7" l="1"/>
  <c r="I122" i="7"/>
  <c r="I131" i="7"/>
  <c r="I156" i="7"/>
  <c r="E86" i="7"/>
  <c r="E85" i="7" s="1"/>
  <c r="E177" i="7"/>
  <c r="E176" i="7" s="1"/>
  <c r="F49" i="7"/>
  <c r="G49" i="7"/>
  <c r="E184" i="7"/>
  <c r="F184" i="7"/>
  <c r="F183" i="7" s="1"/>
  <c r="G184" i="7"/>
  <c r="G183" i="7" s="1"/>
  <c r="E195" i="7"/>
  <c r="E194" i="7" s="1"/>
  <c r="E193" i="7" s="1"/>
  <c r="E201" i="7"/>
  <c r="E200" i="7" s="1"/>
  <c r="E199" i="7" s="1"/>
  <c r="E212" i="7"/>
  <c r="E211" i="7" s="1"/>
  <c r="E210" i="7" s="1"/>
  <c r="F212" i="7"/>
  <c r="F211" i="7" s="1"/>
  <c r="F210" i="7" s="1"/>
  <c r="G212" i="7"/>
  <c r="G211" i="7" s="1"/>
  <c r="G210" i="7" s="1"/>
  <c r="H212" i="7"/>
  <c r="E218" i="7"/>
  <c r="F218" i="7"/>
  <c r="G218" i="7"/>
  <c r="H218" i="7"/>
  <c r="E222" i="7"/>
  <c r="I222" i="7" s="1"/>
  <c r="J218" i="7" l="1"/>
  <c r="J212" i="7"/>
  <c r="H120" i="7"/>
  <c r="J120" i="7" s="1"/>
  <c r="J121" i="7"/>
  <c r="E183" i="7"/>
  <c r="I121" i="7"/>
  <c r="I86" i="7"/>
  <c r="I218" i="7"/>
  <c r="I212" i="7"/>
  <c r="I201" i="7"/>
  <c r="I195" i="7"/>
  <c r="I185" i="7"/>
  <c r="I178" i="7"/>
  <c r="F217" i="7"/>
  <c r="F216" i="7" s="1"/>
  <c r="E217" i="7"/>
  <c r="E216" i="7" s="1"/>
  <c r="G217" i="7"/>
  <c r="G216" i="7" s="1"/>
  <c r="H217" i="7"/>
  <c r="H211" i="7"/>
  <c r="J211" i="7" s="1"/>
  <c r="H184" i="7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I110" i="3"/>
  <c r="K110" i="3" s="1"/>
  <c r="F110" i="3"/>
  <c r="G102" i="3"/>
  <c r="H102" i="3"/>
  <c r="I103" i="3"/>
  <c r="G98" i="3"/>
  <c r="H98" i="3"/>
  <c r="I99" i="3"/>
  <c r="F99" i="3"/>
  <c r="F98" i="3" s="1"/>
  <c r="G95" i="3"/>
  <c r="H95" i="3"/>
  <c r="I96" i="3"/>
  <c r="F96" i="3"/>
  <c r="F95" i="3" s="1"/>
  <c r="I90" i="3"/>
  <c r="F90" i="3"/>
  <c r="F89" i="3" s="1"/>
  <c r="G89" i="3"/>
  <c r="H89" i="3"/>
  <c r="I81" i="3"/>
  <c r="K81" i="3" s="1"/>
  <c r="F81" i="3"/>
  <c r="I69" i="3"/>
  <c r="K69" i="3" s="1"/>
  <c r="F69" i="3"/>
  <c r="I62" i="3"/>
  <c r="K62" i="3" s="1"/>
  <c r="F62" i="3"/>
  <c r="I57" i="3"/>
  <c r="K57" i="3" s="1"/>
  <c r="F57" i="3"/>
  <c r="I53" i="3"/>
  <c r="K53" i="3" s="1"/>
  <c r="I51" i="3"/>
  <c r="K51" i="3" s="1"/>
  <c r="I47" i="3"/>
  <c r="K47" i="3" s="1"/>
  <c r="F53" i="3"/>
  <c r="F51" i="3"/>
  <c r="F47" i="3"/>
  <c r="G16" i="3"/>
  <c r="H16" i="3"/>
  <c r="I16" i="3"/>
  <c r="G14" i="3"/>
  <c r="H14" i="3"/>
  <c r="I14" i="3"/>
  <c r="F14" i="3"/>
  <c r="F16" i="3"/>
  <c r="G20" i="3"/>
  <c r="H20" i="3"/>
  <c r="H19" i="3" s="1"/>
  <c r="I20" i="3"/>
  <c r="F20" i="3"/>
  <c r="F19" i="3" s="1"/>
  <c r="G23" i="3"/>
  <c r="H23" i="3"/>
  <c r="H22" i="3" s="1"/>
  <c r="I23" i="3"/>
  <c r="F23" i="3"/>
  <c r="F22" i="3" s="1"/>
  <c r="G28" i="3"/>
  <c r="H28" i="3"/>
  <c r="I28" i="3"/>
  <c r="G26" i="3"/>
  <c r="H26" i="3"/>
  <c r="I26" i="3"/>
  <c r="F26" i="3"/>
  <c r="F28" i="3"/>
  <c r="G32" i="3"/>
  <c r="H32" i="3"/>
  <c r="H31" i="3" s="1"/>
  <c r="I32" i="3"/>
  <c r="I31" i="3" s="1"/>
  <c r="F32" i="3"/>
  <c r="F31" i="3" s="1"/>
  <c r="G36" i="3"/>
  <c r="H36" i="3"/>
  <c r="H35" i="3" s="1"/>
  <c r="I36" i="3"/>
  <c r="I35" i="3" s="1"/>
  <c r="K35" i="3" s="1"/>
  <c r="F37" i="3"/>
  <c r="F35" i="3" s="1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6" i="3" l="1"/>
  <c r="I89" i="3"/>
  <c r="K89" i="3" s="1"/>
  <c r="K90" i="3"/>
  <c r="I95" i="3"/>
  <c r="K95" i="3" s="1"/>
  <c r="K96" i="3"/>
  <c r="I98" i="3"/>
  <c r="K98" i="3" s="1"/>
  <c r="K99" i="3"/>
  <c r="I102" i="3"/>
  <c r="I101" i="3" s="1"/>
  <c r="K103" i="3"/>
  <c r="J103" i="3"/>
  <c r="J110" i="3"/>
  <c r="G101" i="3"/>
  <c r="K101" i="3" s="1"/>
  <c r="K36" i="3"/>
  <c r="G31" i="3"/>
  <c r="K31" i="3" s="1"/>
  <c r="K32" i="3"/>
  <c r="K28" i="3"/>
  <c r="G22" i="3"/>
  <c r="K23" i="3"/>
  <c r="G19" i="3"/>
  <c r="K20" i="3"/>
  <c r="K16" i="3"/>
  <c r="J217" i="7"/>
  <c r="H183" i="7"/>
  <c r="J183" i="7" s="1"/>
  <c r="J184" i="7"/>
  <c r="I56" i="3"/>
  <c r="K56" i="3" s="1"/>
  <c r="F102" i="3"/>
  <c r="F56" i="3"/>
  <c r="H101" i="3"/>
  <c r="I194" i="7"/>
  <c r="I200" i="7"/>
  <c r="I177" i="7"/>
  <c r="I211" i="7"/>
  <c r="I184" i="7"/>
  <c r="I217" i="7"/>
  <c r="I85" i="7"/>
  <c r="J89" i="3"/>
  <c r="H46" i="3"/>
  <c r="H45" i="3" s="1"/>
  <c r="I13" i="3"/>
  <c r="J28" i="3"/>
  <c r="H13" i="3"/>
  <c r="F46" i="3"/>
  <c r="J20" i="3"/>
  <c r="J14" i="3"/>
  <c r="I25" i="3"/>
  <c r="G13" i="3"/>
  <c r="J90" i="3"/>
  <c r="F13" i="3"/>
  <c r="J16" i="3"/>
  <c r="J81" i="3"/>
  <c r="J51" i="3"/>
  <c r="J47" i="3"/>
  <c r="J23" i="3"/>
  <c r="G25" i="3"/>
  <c r="J99" i="3"/>
  <c r="J95" i="3"/>
  <c r="J69" i="3"/>
  <c r="I22" i="3"/>
  <c r="I19" i="3"/>
  <c r="J96" i="3"/>
  <c r="J62" i="3"/>
  <c r="J57" i="3"/>
  <c r="J53" i="3"/>
  <c r="H216" i="7"/>
  <c r="J216" i="7" s="1"/>
  <c r="H210" i="7"/>
  <c r="J210" i="7" s="1"/>
  <c r="G46" i="3"/>
  <c r="I46" i="3"/>
  <c r="F25" i="3"/>
  <c r="F36" i="3"/>
  <c r="J36" i="3" s="1"/>
  <c r="H25" i="3"/>
  <c r="J32" i="3"/>
  <c r="J31" i="3"/>
  <c r="J26" i="3"/>
  <c r="J35" i="3"/>
  <c r="J37" i="3"/>
  <c r="K102" i="3" l="1"/>
  <c r="J98" i="3"/>
  <c r="K13" i="3"/>
  <c r="F101" i="3"/>
  <c r="K46" i="3"/>
  <c r="K25" i="3"/>
  <c r="K22" i="3"/>
  <c r="K19" i="3"/>
  <c r="H12" i="3"/>
  <c r="H11" i="3" s="1"/>
  <c r="I45" i="3"/>
  <c r="G45" i="3"/>
  <c r="G12" i="3"/>
  <c r="F12" i="3"/>
  <c r="H44" i="3"/>
  <c r="J56" i="3"/>
  <c r="I12" i="3"/>
  <c r="I11" i="3" s="1"/>
  <c r="I193" i="7"/>
  <c r="I216" i="7"/>
  <c r="I199" i="7"/>
  <c r="I210" i="7"/>
  <c r="I183" i="7"/>
  <c r="I176" i="7"/>
  <c r="J13" i="3"/>
  <c r="J25" i="3"/>
  <c r="J22" i="3"/>
  <c r="J19" i="3"/>
  <c r="J46" i="3"/>
  <c r="J101" i="3"/>
  <c r="J102" i="3"/>
  <c r="G44" i="3" l="1"/>
  <c r="K45" i="3"/>
  <c r="G11" i="3"/>
  <c r="K11" i="3" s="1"/>
  <c r="K12" i="3"/>
  <c r="J12" i="3"/>
  <c r="H49" i="7"/>
  <c r="H48" i="7" s="1"/>
  <c r="I120" i="7"/>
  <c r="I152" i="7"/>
  <c r="I170" i="7"/>
  <c r="I44" i="3"/>
  <c r="J45" i="3"/>
  <c r="F11" i="3"/>
  <c r="F44" i="3"/>
  <c r="J48" i="7" l="1"/>
  <c r="I48" i="7"/>
  <c r="K44" i="3"/>
  <c r="J49" i="7"/>
  <c r="J11" i="3"/>
  <c r="J44" i="3"/>
  <c r="F13" i="5"/>
  <c r="F14" i="5"/>
  <c r="F15" i="5"/>
  <c r="F13" i="8" l="1"/>
  <c r="F15" i="8"/>
  <c r="F17" i="8"/>
  <c r="F18" i="8"/>
  <c r="F20" i="8"/>
  <c r="D19" i="8"/>
  <c r="F21" i="8"/>
  <c r="F22" i="8"/>
  <c r="F24" i="8"/>
  <c r="F33" i="8"/>
  <c r="F35" i="8"/>
  <c r="F37" i="8"/>
  <c r="F38" i="8"/>
  <c r="F40" i="8"/>
  <c r="F41" i="8"/>
  <c r="F42" i="8"/>
  <c r="F44" i="8"/>
  <c r="K25" i="10" l="1"/>
  <c r="J25" i="10"/>
  <c r="K21" i="10"/>
  <c r="J21" i="10"/>
  <c r="I9" i="10"/>
  <c r="J14" i="10"/>
  <c r="J13" i="10"/>
  <c r="J11" i="10"/>
  <c r="J10" i="10"/>
  <c r="H356" i="7" l="1"/>
  <c r="H345" i="7"/>
  <c r="F350" i="7"/>
  <c r="F349" i="7" s="1"/>
  <c r="F227" i="7"/>
  <c r="F226" i="7" s="1"/>
  <c r="E228" i="7"/>
  <c r="H344" i="7" l="1"/>
  <c r="J345" i="7"/>
  <c r="H355" i="7"/>
  <c r="J355" i="7" s="1"/>
  <c r="J356" i="7"/>
  <c r="F192" i="7"/>
  <c r="I232" i="7"/>
  <c r="I228" i="7"/>
  <c r="I248" i="7"/>
  <c r="H350" i="7"/>
  <c r="G227" i="7"/>
  <c r="G226" i="7" s="1"/>
  <c r="H227" i="7"/>
  <c r="J227" i="7" s="1"/>
  <c r="E227" i="7"/>
  <c r="E226" i="7" s="1"/>
  <c r="F10" i="7"/>
  <c r="E368" i="7"/>
  <c r="E351" i="7"/>
  <c r="E350" i="7" s="1"/>
  <c r="E349" i="7" s="1"/>
  <c r="E345" i="7"/>
  <c r="E344" i="7" s="1"/>
  <c r="E343" i="7" s="1"/>
  <c r="E247" i="7"/>
  <c r="E237" i="7"/>
  <c r="E389" i="7"/>
  <c r="I389" i="7" s="1"/>
  <c r="E13" i="7"/>
  <c r="I13" i="7" s="1"/>
  <c r="E25" i="7"/>
  <c r="G11" i="7"/>
  <c r="G10" i="7" s="1"/>
  <c r="E51" i="7"/>
  <c r="I51" i="7" s="1"/>
  <c r="G350" i="7"/>
  <c r="G349" i="7" s="1"/>
  <c r="F9" i="7" l="1"/>
  <c r="H349" i="7"/>
  <c r="J349" i="7" s="1"/>
  <c r="J350" i="7"/>
  <c r="H343" i="7"/>
  <c r="J343" i="7" s="1"/>
  <c r="J344" i="7"/>
  <c r="G192" i="7"/>
  <c r="I351" i="7"/>
  <c r="I345" i="7"/>
  <c r="E236" i="7"/>
  <c r="I247" i="7"/>
  <c r="I368" i="7"/>
  <c r="I260" i="7"/>
  <c r="J11" i="7"/>
  <c r="I238" i="7"/>
  <c r="H226" i="7"/>
  <c r="I227" i="7"/>
  <c r="I344" i="7"/>
  <c r="I237" i="7"/>
  <c r="I350" i="7"/>
  <c r="E24" i="7"/>
  <c r="I24" i="7" s="1"/>
  <c r="I25" i="7"/>
  <c r="E383" i="7"/>
  <c r="I357" i="7"/>
  <c r="E363" i="7"/>
  <c r="I363" i="7" s="1"/>
  <c r="E50" i="7"/>
  <c r="E49" i="7" s="1"/>
  <c r="E12" i="7"/>
  <c r="E19" i="8"/>
  <c r="C19" i="8"/>
  <c r="B19" i="8"/>
  <c r="E16" i="8"/>
  <c r="D16" i="8"/>
  <c r="C16" i="8"/>
  <c r="B16" i="8"/>
  <c r="E14" i="8"/>
  <c r="D14" i="8"/>
  <c r="C14" i="8"/>
  <c r="B14" i="8"/>
  <c r="E12" i="8"/>
  <c r="D12" i="8"/>
  <c r="C12" i="8"/>
  <c r="B12" i="8"/>
  <c r="B36" i="8"/>
  <c r="B34" i="8"/>
  <c r="B32" i="8"/>
  <c r="C39" i="8"/>
  <c r="C36" i="8"/>
  <c r="C32" i="8"/>
  <c r="C34" i="8"/>
  <c r="G16" i="8" l="1"/>
  <c r="G19" i="8"/>
  <c r="G14" i="8"/>
  <c r="G12" i="8"/>
  <c r="H192" i="7"/>
  <c r="J192" i="7" s="1"/>
  <c r="J226" i="7"/>
  <c r="I383" i="7"/>
  <c r="B31" i="8"/>
  <c r="B11" i="8"/>
  <c r="F19" i="8"/>
  <c r="F14" i="8"/>
  <c r="F12" i="8"/>
  <c r="F16" i="8"/>
  <c r="I50" i="7"/>
  <c r="I49" i="7"/>
  <c r="I236" i="7"/>
  <c r="I226" i="7"/>
  <c r="I349" i="7"/>
  <c r="I343" i="7"/>
  <c r="H10" i="7"/>
  <c r="J10" i="7" s="1"/>
  <c r="E11" i="7"/>
  <c r="I12" i="7"/>
  <c r="E356" i="7"/>
  <c r="I356" i="7" s="1"/>
  <c r="F23" i="8"/>
  <c r="E11" i="8"/>
  <c r="D11" i="8"/>
  <c r="C11" i="8"/>
  <c r="C31" i="8"/>
  <c r="E43" i="8"/>
  <c r="E39" i="8"/>
  <c r="F39" i="8" s="1"/>
  <c r="E36" i="8"/>
  <c r="F36" i="8" s="1"/>
  <c r="E34" i="8"/>
  <c r="G34" i="8" s="1"/>
  <c r="E32" i="8"/>
  <c r="F32" i="8" s="1"/>
  <c r="F43" i="8" l="1"/>
  <c r="G43" i="8"/>
  <c r="G39" i="8"/>
  <c r="G36" i="8"/>
  <c r="G32" i="8"/>
  <c r="G11" i="8"/>
  <c r="H9" i="7"/>
  <c r="E10" i="7"/>
  <c r="I11" i="7"/>
  <c r="E355" i="7"/>
  <c r="F11" i="8"/>
  <c r="F34" i="8"/>
  <c r="E31" i="8"/>
  <c r="F31" i="8" s="1"/>
  <c r="D32" i="8"/>
  <c r="D34" i="8"/>
  <c r="D36" i="8"/>
  <c r="D39" i="8"/>
  <c r="D43" i="8"/>
  <c r="B12" i="5"/>
  <c r="E12" i="5"/>
  <c r="D12" i="5"/>
  <c r="D11" i="5" s="1"/>
  <c r="C12" i="5"/>
  <c r="C11" i="5" s="1"/>
  <c r="G31" i="8" l="1"/>
  <c r="B11" i="5"/>
  <c r="G11" i="5" s="1"/>
  <c r="G12" i="5"/>
  <c r="F12" i="5"/>
  <c r="E11" i="5"/>
  <c r="I355" i="7"/>
  <c r="G9" i="7"/>
  <c r="I10" i="7"/>
  <c r="D31" i="8"/>
  <c r="F11" i="5" l="1"/>
  <c r="I12" i="10"/>
  <c r="H12" i="10"/>
  <c r="G12" i="10"/>
  <c r="F12" i="10"/>
  <c r="H9" i="10"/>
  <c r="G9" i="10"/>
  <c r="K9" i="10" s="1"/>
  <c r="F9" i="10"/>
  <c r="K12" i="10" l="1"/>
  <c r="J12" i="10"/>
  <c r="H15" i="10"/>
  <c r="G15" i="10"/>
  <c r="G25" i="10" s="1"/>
  <c r="F15" i="10"/>
  <c r="J9" i="7"/>
  <c r="J9" i="10"/>
  <c r="I15" i="10"/>
  <c r="K15" i="10" l="1"/>
  <c r="J15" i="10"/>
  <c r="I285" i="7" l="1"/>
  <c r="E284" i="7"/>
  <c r="I284" i="7" s="1"/>
  <c r="E283" i="7" l="1"/>
  <c r="E192" i="7" s="1"/>
  <c r="E9" i="7" s="1"/>
  <c r="I283" i="7" l="1"/>
  <c r="I9" i="7"/>
  <c r="I192" i="7"/>
</calcChain>
</file>

<file path=xl/sharedStrings.xml><?xml version="1.0" encoding="utf-8"?>
<sst xmlns="http://schemas.openxmlformats.org/spreadsheetml/2006/main" count="687" uniqueCount="291">
  <si>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</si>
  <si>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</si>
  <si>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</si>
  <si>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</si>
  <si>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</si>
  <si>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</si>
  <si>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</si>
  <si>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</si>
  <si>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</si>
  <si>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</si>
  <si>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</si>
  <si>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</si>
  <si>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</si>
  <si>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</si>
  <si>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</si>
  <si>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</si>
  <si>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</si>
  <si>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</si>
  <si>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</si>
  <si>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</si>
  <si>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</si>
  <si>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</si>
  <si>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</si>
  <si>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</si>
  <si>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</si>
  <si>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</si>
  <si>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</si>
  <si>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</si>
  <si>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</si>
  <si>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</si>
  <si>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</si>
  <si>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</si>
  <si>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</si>
  <si>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</si>
  <si>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</si>
  <si>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</si>
  <si>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</si>
  <si>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</si>
  <si>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</si>
  <si>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</si>
  <si>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</si>
  <si>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</si>
  <si>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</si>
  <si>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</si>
  <si>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</si>
  <si>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</si>
  <si>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</si>
  <si>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</si>
  <si>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</si>
  <si>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</si>
  <si>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</si>
  <si>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</si>
  <si>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</si>
  <si>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</si>
  <si>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</si>
  <si>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</si>
  <si>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</si>
  <si>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</si>
  <si>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</si>
  <si>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</si>
  <si>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</si>
  <si>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</si>
  <si>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</si>
  <si>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</si>
  <si>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</si>
  <si>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</si>
  <si>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</si>
  <si>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</si>
  <si>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</si>
  <si>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</si>
  <si>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</si>
  <si>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</si>
  <si>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</si>
  <si>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</si>
  <si>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</si>
  <si>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</si>
  <si>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</si>
  <si>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</si>
  <si>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</si>
  <si>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</si>
  <si>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</si>
  <si>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</si>
  <si>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</si>
  <si>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</si>
  <si>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</si>
  <si>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</si>
  <si>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</si>
  <si>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</si>
  <si>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</si>
  <si>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</si>
  <si>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</si>
  <si>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</si>
  <si>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</si>
  <si>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</si>
  <si>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</si>
  <si>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</si>
  <si>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</si>
  <si>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</si>
  <si>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</si>
  <si>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</si>
  <si>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</si>
  <si>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</si>
  <si>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</si>
  <si>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</si>
  <si>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</si>
  <si>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</si>
  <si>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</si>
  <si>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</si>
  <si>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</si>
  <si>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</si>
  <si>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</si>
  <si>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</si>
  <si>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</si>
  <si>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</si>
  <si>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</si>
  <si>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</si>
  <si>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</si>
  <si>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</si>
  <si>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</si>
  <si>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</si>
  <si>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</si>
  <si>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</si>
  <si>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</si>
  <si>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</si>
  <si>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</si>
  <si>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</si>
  <si>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</si>
  <si>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</si>
  <si>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</si>
  <si>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</si>
  <si>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</si>
  <si>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</si>
  <si>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</si>
  <si>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</si>
  <si>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</si>
  <si>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</si>
  <si>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</si>
  <si>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</si>
  <si>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</si>
  <si>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</si>
  <si>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</si>
  <si>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</si>
  <si>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</si>
  <si>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</si>
  <si>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</si>
  <si>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</si>
  <si>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</si>
  <si>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</si>
  <si>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</si>
  <si>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</si>
  <si>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</si>
  <si>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</si>
  <si>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</si>
  <si>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</si>
  <si>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</si>
  <si>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</si>
  <si>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</si>
  <si>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</si>
  <si>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</si>
  <si>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</si>
  <si>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</si>
  <si>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</si>
  <si>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</si>
  <si>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</si>
  <si>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</si>
  <si>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</si>
  <si>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</si>
  <si>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</si>
  <si>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</si>
  <si>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</si>
  <si>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</si>
  <si>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</si>
  <si>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</si>
  <si>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</si>
  <si>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</si>
  <si>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</si>
  <si>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</si>
  <si>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</si>
  <si>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</si>
  <si>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</si>
  <si>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</si>
  <si>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</si>
  <si>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</si>
  <si>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</si>
  <si>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</si>
  <si>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</si>
  <si>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</si>
  <si>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</si>
  <si>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</si>
  <si>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</si>
  <si>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</si>
  <si>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</si>
  <si>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</si>
  <si>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</si>
  <si>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</si>
  <si>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</si>
  <si>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</si>
  <si>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</si>
  <si>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</si>
  <si>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</si>
  <si>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</si>
  <si>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</si>
  <si>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</si>
  <si>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</si>
  <si>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</si>
  <si>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</si>
  <si>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</si>
  <si>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</si>
  <si>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</si>
  <si>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</si>
  <si>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</si>
  <si>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</si>
  <si>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</si>
  <si>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</si>
  <si>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</si>
  <si>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</si>
  <si>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</si>
  <si>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</si>
  <si>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</si>
  <si>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</si>
  <si>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</si>
  <si>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</si>
  <si>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</si>
  <si>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</si>
  <si>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</si>
  <si>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</si>
  <si>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</si>
  <si>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</si>
  <si>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</si>
  <si>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</si>
  <si>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</si>
  <si>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</si>
  <si>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</si>
  <si>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</si>
  <si>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</si>
  <si>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</si>
  <si>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</si>
  <si>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</si>
  <si>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</si>
  <si>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</si>
  <si>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</si>
  <si>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72 Priho. Od nefinan.imovine</t>
  </si>
  <si>
    <t>72 Priho.od nefinan.imovine</t>
  </si>
  <si>
    <t>Osnovna škola Gruda</t>
  </si>
  <si>
    <t>Korisnik K005</t>
  </si>
  <si>
    <t>sportska oprema</t>
  </si>
  <si>
    <t>postrojenja i oprema</t>
  </si>
  <si>
    <t>rashodi za nabavu proizvedene dugotrajne imovine</t>
  </si>
  <si>
    <t>rashodi za usluge</t>
  </si>
  <si>
    <t>komunalne usluge</t>
  </si>
  <si>
    <t>Usluge tekućeg i inves.održavanja</t>
  </si>
  <si>
    <t>Ostali nespomenuiti rashodi poslo.</t>
  </si>
  <si>
    <t>Ostale naknade trošk.zaposlenima</t>
  </si>
  <si>
    <t>Doprinos za obvezno zdrav.osigur.</t>
  </si>
  <si>
    <t>Materijal i dijelovi za tek.i inv.održ.</t>
  </si>
  <si>
    <t>Službena radna i zaštitna odjeća</t>
  </si>
  <si>
    <t>Usluge telefona pošte i prijevoza</t>
  </si>
  <si>
    <t>zatezne kamate</t>
  </si>
  <si>
    <t>Izvor financiranja 7.2.1</t>
  </si>
  <si>
    <t>INDEKS           5/3*100</t>
  </si>
  <si>
    <t>Materijal i dije.za tek. I inv.održav.</t>
  </si>
  <si>
    <t>Rashodi za dodatna ulaganja na građevinskim objektima</t>
  </si>
  <si>
    <t>Ostale usluge tek. i in.održavanja</t>
  </si>
  <si>
    <t>INDEKS          5/3*100</t>
  </si>
  <si>
    <t>INDEKS                                   5/3*100</t>
  </si>
  <si>
    <t>INDEKS                                5/3*100</t>
  </si>
  <si>
    <t>Indeks                                5/3*100</t>
  </si>
  <si>
    <t xml:space="preserve">INDEKS            5/3*100               </t>
  </si>
  <si>
    <t>RAZLIKA PRIMITAKA I IZDATAKA</t>
  </si>
  <si>
    <t>PRENESENI VIŠAK/MANJAK IZ PRETHODNE GODINE</t>
  </si>
  <si>
    <t xml:space="preserve">PRIJENOS VIŠKA/MANKA U SLIJEDEĆE RAZDOBLJE </t>
  </si>
  <si>
    <t>Namirnice</t>
  </si>
  <si>
    <t>OSTVARENJE/IZVRŠENJE  1.-06.2023.</t>
  </si>
  <si>
    <t>IZVORNI PLAN/ REBALANS 2024.</t>
  </si>
  <si>
    <t>TEKUĆI PLAN 2024.</t>
  </si>
  <si>
    <t>OSTVARENJE/IZVRŠENJE  1.-06.2024.</t>
  </si>
  <si>
    <t xml:space="preserve">OSTVARENJE/IZVRŠENJE 
1.-06.2023. </t>
  </si>
  <si>
    <t>TEKUĆI PLAN 2024.*</t>
  </si>
  <si>
    <t xml:space="preserve">OSTVARENJE/IZVRŠENJE 
1.-06.2024. </t>
  </si>
  <si>
    <t>izvorni plan / rebalans 2024.</t>
  </si>
  <si>
    <t>Tekući plan 2024.</t>
  </si>
  <si>
    <t>Izvršenje 2024.</t>
  </si>
  <si>
    <t>IZVORNI PLAN/REBALANS 2024</t>
  </si>
  <si>
    <t>POLUGODIŠNJI IZVJEŠTAJ O IZVRŠENJU FINANCIJSKOG PLANA PRORAČUNSKOG KORISNIKA OSNOVNA ŠKOLA GRUDA
ZA 2024. GODINU</t>
  </si>
  <si>
    <t>sitan inventar</t>
  </si>
  <si>
    <t>usluge telefona,pošte i prijevoza</t>
  </si>
  <si>
    <t>računalne usluge</t>
  </si>
  <si>
    <t>ostale usluge</t>
  </si>
  <si>
    <t>Sudske pristojbe</t>
  </si>
  <si>
    <t>Plaće (bruto)</t>
  </si>
  <si>
    <t>5.6.2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</si>
</sst>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0" fillId="0" borderId="0" xfId="0"/>
    <xf numFmtId="0" fontId="7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0" fontId="0" fillId="3" borderId="3" xfId="0" applyFill="1" applyBorder="1"/>
    <xf numFmtId="0" fontId="0" fillId="7" borderId="3" xfId="0" applyFill="1" applyBorder="1"/>
    <xf numFmtId="0" fontId="1" fillId="7" borderId="3" xfId="0" applyFont="1" applyFill="1" applyBorder="1"/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0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7" fillId="8" borderId="3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22" fillId="8" borderId="1" xfId="0" applyNumberFormat="1" applyFont="1" applyFill="1" applyBorder="1" applyAlignment="1" applyProtection="1">
      <alignment horizontal="left" vertical="center" wrapText="1" indent="1"/>
    </xf>
    <xf numFmtId="0" fontId="20" fillId="8" borderId="4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7" fillId="4" borderId="4" xfId="0" applyNumberFormat="1" applyFont="1" applyFill="1" applyBorder="1" applyAlignment="1" applyProtection="1">
      <alignment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7" fillId="8" borderId="4" xfId="0" applyNumberFormat="1" applyFont="1" applyFill="1" applyBorder="1" applyAlignment="1" applyProtection="1">
      <alignment vertical="center" wrapTex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0" fontId="20" fillId="4" borderId="3" xfId="0" applyNumberFormat="1" applyFont="1" applyFill="1" applyBorder="1" applyAlignment="1" applyProtection="1">
      <alignment vertical="center" wrapTex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20" fillId="8" borderId="3" xfId="0" applyNumberFormat="1" applyFont="1" applyFill="1" applyBorder="1" applyAlignment="1" applyProtection="1">
      <alignment vertical="center" wrapText="1"/>
    </xf>
    <xf numFmtId="0" fontId="0" fillId="8" borderId="3" xfId="0" applyFill="1" applyBorder="1"/>
    <xf numFmtId="0" fontId="0" fillId="8" borderId="3" xfId="0" applyNumberFormat="1" applyFill="1" applyBorder="1"/>
    <xf numFmtId="0" fontId="0" fillId="8" borderId="3" xfId="0" applyFont="1" applyFill="1" applyBorder="1"/>
    <xf numFmtId="0" fontId="24" fillId="8" borderId="3" xfId="0" applyFont="1" applyFill="1" applyBorder="1" applyAlignment="1">
      <alignment wrapTex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4" borderId="9" xfId="0" applyNumberFormat="1" applyFont="1" applyFill="1" applyBorder="1" applyAlignment="1" applyProtection="1">
      <alignment horizontal="left" vertical="center" wrapText="1" indent="1"/>
    </xf>
    <xf numFmtId="0" fontId="23" fillId="4" borderId="10" xfId="0" applyNumberFormat="1" applyFont="1" applyFill="1" applyBorder="1" applyAlignment="1" applyProtection="1">
      <alignment horizontal="left" vertical="center" wrapText="1" indent="1"/>
    </xf>
    <xf numFmtId="0" fontId="20" fillId="4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8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4" fontId="9" fillId="2" borderId="0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27" fillId="3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right" wrapText="1"/>
    </xf>
    <xf numFmtId="4" fontId="0" fillId="5" borderId="3" xfId="0" applyNumberFormat="1" applyFill="1" applyBorder="1"/>
    <xf numFmtId="4" fontId="0" fillId="0" borderId="3" xfId="0" applyNumberFormat="1" applyBorder="1"/>
    <xf numFmtId="4" fontId="25" fillId="4" borderId="3" xfId="0" applyNumberFormat="1" applyFont="1" applyFill="1" applyBorder="1" applyAlignment="1" applyProtection="1">
      <alignment horizontal="right" vertical="center" wrapText="1"/>
    </xf>
    <xf numFmtId="4" fontId="26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5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0" fillId="4" borderId="3" xfId="0" applyNumberFormat="1" applyFill="1" applyBorder="1"/>
    <xf numFmtId="2" fontId="0" fillId="5" borderId="3" xfId="0" applyNumberFormat="1" applyFill="1" applyBorder="1"/>
    <xf numFmtId="2" fontId="0" fillId="0" borderId="3" xfId="0" applyNumberFormat="1" applyBorder="1"/>
    <xf numFmtId="2" fontId="0" fillId="2" borderId="3" xfId="0" applyNumberFormat="1" applyFill="1" applyBorder="1"/>
    <xf numFmtId="2" fontId="1" fillId="3" borderId="3" xfId="0" applyNumberFormat="1" applyFont="1" applyFill="1" applyBorder="1"/>
    <xf numFmtId="2" fontId="0" fillId="8" borderId="3" xfId="0" applyNumberFormat="1" applyFill="1" applyBorder="1"/>
    <xf numFmtId="4" fontId="6" fillId="3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2" fontId="6" fillId="4" borderId="4" xfId="0" applyNumberFormat="1" applyFont="1" applyFill="1" applyBorder="1" applyAlignment="1" applyProtection="1">
      <alignment horizontal="center" vertical="center" wrapText="1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6" fillId="3" borderId="4" xfId="0" applyNumberFormat="1" applyFont="1" applyFill="1" applyBorder="1" applyAlignment="1" applyProtection="1">
      <alignment horizontal="center" vertical="center" wrapText="1"/>
    </xf>
    <xf numFmtId="2" fontId="6" fillId="3" borderId="3" xfId="0" applyNumberFormat="1" applyFont="1" applyFill="1" applyBorder="1" applyAlignment="1" applyProtection="1">
      <alignment horizontal="center" vertical="center" wrapText="1"/>
    </xf>
    <xf numFmtId="2" fontId="3" fillId="5" borderId="4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6" fillId="5" borderId="4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2" fontId="22" fillId="7" borderId="3" xfId="0" applyNumberFormat="1" applyFont="1" applyFill="1" applyBorder="1" applyAlignment="1">
      <alignment horizontal="right"/>
    </xf>
    <xf numFmtId="2" fontId="22" fillId="3" borderId="3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23" fillId="8" borderId="3" xfId="0" applyNumberFormat="1" applyFont="1" applyFill="1" applyBorder="1" applyAlignment="1">
      <alignment horizontal="right"/>
    </xf>
    <xf numFmtId="2" fontId="23" fillId="4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2" fontId="3" fillId="9" borderId="3" xfId="0" applyNumberFormat="1" applyFont="1" applyFill="1" applyBorder="1" applyAlignment="1" applyProtection="1">
      <alignment horizontal="right" vertical="center" wrapText="1"/>
    </xf>
    <xf numFmtId="2" fontId="3" fillId="9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2" fontId="23" fillId="2" borderId="4" xfId="0" applyNumberFormat="1" applyFont="1" applyFill="1" applyBorder="1" applyAlignment="1">
      <alignment horizontal="right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0" fillId="5" borderId="10" xfId="0" applyNumberFormat="1" applyFont="1" applyFill="1" applyBorder="1" applyAlignment="1" applyProtection="1">
      <alignment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0" xfId="0" applyNumberFormat="1" applyFont="1" applyFill="1" applyBorder="1" applyAlignment="1" applyProtection="1">
      <alignment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2" fontId="3" fillId="5" borderId="3" xfId="0" applyNumberFormat="1" applyFont="1" applyFill="1" applyBorder="1" applyAlignment="1" applyProtection="1">
      <alignment horizontal="center" vertical="center" wrapText="1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2" fontId="3" fillId="9" borderId="3" xfId="0" applyNumberFormat="1" applyFont="1" applyFill="1" applyBorder="1" applyAlignment="1">
      <alignment horizontal="right"/>
    </xf>
    <xf numFmtId="0" fontId="24" fillId="9" borderId="11" xfId="0" applyNumberFormat="1" applyFont="1" applyFill="1" applyBorder="1" applyAlignment="1" applyProtection="1">
      <alignment horizontal="left" vertical="center" indent="1"/>
    </xf>
    <xf numFmtId="0" fontId="24" fillId="9" borderId="11" xfId="0" applyNumberFormat="1" applyFont="1" applyFill="1" applyBorder="1" applyAlignment="1" applyProtection="1">
      <alignment horizontal="left" vertical="center" wrapText="1" inden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2" fontId="24" fillId="9" borderId="3" xfId="0" applyNumberFormat="1" applyFont="1" applyFill="1" applyBorder="1" applyAlignment="1">
      <alignment horizontal="right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vertical="center" wrapText="1"/>
    </xf>
    <xf numFmtId="0" fontId="21" fillId="9" borderId="3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22" fillId="9" borderId="4" xfId="0" applyNumberFormat="1" applyFont="1" applyFill="1" applyBorder="1" applyAlignment="1" applyProtection="1">
      <alignment horizontal="left" vertical="center" wrapText="1" indent="1"/>
    </xf>
    <xf numFmtId="0" fontId="7" fillId="9" borderId="4" xfId="0" applyNumberFormat="1" applyFont="1" applyFill="1" applyBorder="1" applyAlignment="1" applyProtection="1">
      <alignment vertical="center" wrapText="1"/>
    </xf>
    <xf numFmtId="2" fontId="23" fillId="9" borderId="3" xfId="0" applyNumberFormat="1" applyFont="1" applyFill="1" applyBorder="1" applyAlignment="1">
      <alignment horizontal="right"/>
    </xf>
    <xf numFmtId="0" fontId="9" fillId="9" borderId="3" xfId="0" applyNumberFormat="1" applyFont="1" applyFill="1" applyBorder="1" applyAlignment="1" applyProtection="1">
      <alignment vertical="center" wrapText="1"/>
    </xf>
    <xf numFmtId="2" fontId="3" fillId="4" borderId="3" xfId="0" applyNumberFormat="1" applyFont="1" applyFill="1" applyBorder="1" applyAlignment="1" applyProtection="1">
      <alignment horizontal="center" vertical="center" wrapText="1"/>
    </xf>
    <xf numFmtId="2" fontId="3" fillId="8" borderId="3" xfId="0" applyNumberFormat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7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0" fillId="2" borderId="6" xfId="0" applyFill="1" applyBorder="1"/>
    <xf numFmtId="0" fontId="9" fillId="2" borderId="16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 wrapText="1"/>
    </xf>
    <xf numFmtId="0" fontId="6" fillId="2" borderId="17" xfId="0" applyNumberFormat="1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center" wrapText="1"/>
    </xf>
    <xf numFmtId="3" fontId="6" fillId="2" borderId="17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3" fontId="3" fillId="2" borderId="5" xfId="0" applyNumberFormat="1" applyFont="1" applyFill="1" applyBorder="1" applyAlignment="1" applyProtection="1">
      <alignment horizontal="center" vertical="center" wrapText="1"/>
    </xf>
    <xf numFmtId="3" fontId="3" fillId="2" borderId="15" xfId="0" applyNumberFormat="1" applyFont="1" applyFill="1" applyBorder="1" applyAlignment="1" applyProtection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3" fontId="3" fillId="2" borderId="14" xfId="0" applyNumberFormat="1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0" borderId="19" xfId="0" applyBorder="1"/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/>
    <xf numFmtId="0" fontId="1" fillId="4" borderId="3" xfId="0" applyFont="1" applyFill="1" applyBorder="1"/>
    <xf numFmtId="0" fontId="1" fillId="8" borderId="3" xfId="0" applyFont="1" applyFill="1" applyBorder="1"/>
    <xf numFmtId="3" fontId="6" fillId="4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0" fontId="7" fillId="3" borderId="2" xfId="0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horizontal="center" vertical="center"/>
    </xf>
    <xf numFmtId="0" fontId="6" fillId="2" borderId="22" xfId="0" quotePrefix="1" applyFont="1" applyFill="1" applyBorder="1" applyAlignment="1">
      <alignment horizontal="left" wrapText="1"/>
    </xf>
    <xf numFmtId="0" fontId="6" fillId="2" borderId="23" xfId="0" quotePrefix="1" applyFont="1" applyFill="1" applyBorder="1" applyAlignment="1">
      <alignment horizontal="left" wrapText="1"/>
    </xf>
    <xf numFmtId="0" fontId="6" fillId="2" borderId="23" xfId="0" quotePrefix="1" applyFont="1" applyFill="1" applyBorder="1" applyAlignment="1">
      <alignment horizontal="center" wrapText="1"/>
    </xf>
    <xf numFmtId="0" fontId="6" fillId="2" borderId="23" xfId="0" quotePrefix="1" applyNumberFormat="1" applyFont="1" applyFill="1" applyBorder="1" applyAlignment="1" applyProtection="1">
      <alignment horizontal="left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6" fillId="0" borderId="26" xfId="0" quotePrefix="1" applyFont="1" applyBorder="1" applyAlignment="1">
      <alignment horizontal="left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3" fontId="6" fillId="3" borderId="27" xfId="0" applyNumberFormat="1" applyFont="1" applyFill="1" applyBorder="1" applyAlignment="1">
      <alignment horizontal="right"/>
    </xf>
    <xf numFmtId="0" fontId="9" fillId="3" borderId="26" xfId="0" applyFont="1" applyFill="1" applyBorder="1" applyAlignment="1">
      <alignment horizontal="left" vertical="center"/>
    </xf>
    <xf numFmtId="4" fontId="6" fillId="3" borderId="30" xfId="0" applyNumberFormat="1" applyFont="1" applyFill="1" applyBorder="1" applyAlignment="1">
      <alignment horizontal="right"/>
    </xf>
    <xf numFmtId="3" fontId="6" fillId="3" borderId="30" xfId="0" applyNumberFormat="1" applyFont="1" applyFill="1" applyBorder="1" applyAlignment="1" applyProtection="1">
      <alignment horizontal="right" wrapText="1"/>
    </xf>
    <xf numFmtId="3" fontId="6" fillId="3" borderId="31" xfId="0" applyNumberFormat="1" applyFont="1" applyFill="1" applyBorder="1" applyAlignment="1">
      <alignment horizontal="right"/>
    </xf>
    <xf numFmtId="0" fontId="6" fillId="0" borderId="22" xfId="0" quotePrefix="1" applyFont="1" applyBorder="1" applyAlignment="1">
      <alignment horizontal="left" wrapText="1"/>
    </xf>
    <xf numFmtId="0" fontId="6" fillId="0" borderId="23" xfId="0" quotePrefix="1" applyFont="1" applyBorder="1" applyAlignment="1">
      <alignment horizontal="left" wrapText="1"/>
    </xf>
    <xf numFmtId="0" fontId="3" fillId="0" borderId="23" xfId="0" quotePrefix="1" applyFont="1" applyBorder="1" applyAlignment="1">
      <alignment horizontal="center" wrapText="1"/>
    </xf>
    <xf numFmtId="0" fontId="6" fillId="0" borderId="23" xfId="0" quotePrefix="1" applyNumberFormat="1" applyFont="1" applyFill="1" applyBorder="1" applyAlignment="1" applyProtection="1">
      <alignment horizontal="left"/>
    </xf>
    <xf numFmtId="3" fontId="6" fillId="0" borderId="27" xfId="0" applyNumberFormat="1" applyFont="1" applyFill="1" applyBorder="1" applyAlignment="1" applyProtection="1">
      <alignment horizontal="right" wrapText="1"/>
    </xf>
    <xf numFmtId="3" fontId="6" fillId="3" borderId="27" xfId="0" applyNumberFormat="1" applyFont="1" applyFill="1" applyBorder="1" applyAlignment="1" applyProtection="1">
      <alignment horizontal="right" wrapText="1"/>
    </xf>
    <xf numFmtId="0" fontId="9" fillId="0" borderId="26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3" borderId="2" xfId="0" applyNumberFormat="1" applyFont="1" applyFill="1" applyBorder="1" applyAlignment="1" applyProtection="1">
      <alignment vertical="center"/>
    </xf>
    <xf numFmtId="0" fontId="9" fillId="3" borderId="26" xfId="0" quotePrefix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14" fontId="24" fillId="9" borderId="11" xfId="0" quotePrefix="1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11" borderId="1" xfId="0" applyNumberFormat="1" applyFont="1" applyFill="1" applyBorder="1" applyAlignment="1" applyProtection="1">
      <alignment horizontal="left" vertical="center" wrapText="1"/>
    </xf>
    <xf numFmtId="0" fontId="3" fillId="11" borderId="2" xfId="0" applyNumberFormat="1" applyFont="1" applyFill="1" applyBorder="1" applyAlignment="1" applyProtection="1">
      <alignment horizontal="left" vertical="center" wrapText="1"/>
    </xf>
    <xf numFmtId="0" fontId="3" fillId="11" borderId="4" xfId="0" applyNumberFormat="1" applyFont="1" applyFill="1" applyBorder="1" applyAlignment="1" applyProtection="1">
      <alignment horizontal="left" vertical="center" wrapText="1"/>
    </xf>
    <xf numFmtId="2" fontId="3" fillId="11" borderId="3" xfId="0" applyNumberFormat="1" applyFont="1" applyFill="1" applyBorder="1" applyAlignment="1">
      <alignment horizontal="right"/>
    </xf>
    <xf numFmtId="0" fontId="3" fillId="11" borderId="3" xfId="0" applyNumberFormat="1" applyFont="1" applyFill="1" applyBorder="1" applyAlignment="1" applyProtection="1">
      <alignment horizontal="center" vertical="center" wrapText="1"/>
    </xf>
    <xf numFmtId="2" fontId="3" fillId="11" borderId="3" xfId="0" applyNumberFormat="1" applyFont="1" applyFill="1" applyBorder="1" applyAlignment="1" applyProtection="1">
      <alignment horizontal="center" vertical="center" wrapText="1"/>
    </xf>
    <xf numFmtId="0" fontId="9" fillId="3" borderId="26" xfId="0" quotePrefix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26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26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26" xfId="0" quotePrefix="1" applyFont="1" applyFill="1" applyBorder="1" applyAlignment="1">
      <alignment horizontal="left" vertical="center"/>
    </xf>
    <xf numFmtId="0" fontId="9" fillId="0" borderId="26" xfId="0" quotePrefix="1" applyNumberFormat="1" applyFont="1" applyFill="1" applyBorder="1" applyAlignment="1" applyProtection="1">
      <alignment horizontal="left" vertical="center" wrapText="1"/>
    </xf>
    <xf numFmtId="0" fontId="9" fillId="0" borderId="26" xfId="0" quotePrefix="1" applyFont="1" applyBorder="1" applyAlignment="1">
      <alignment horizontal="left" vertical="center"/>
    </xf>
    <xf numFmtId="0" fontId="9" fillId="3" borderId="28" xfId="0" quotePrefix="1" applyNumberFormat="1" applyFont="1" applyFill="1" applyBorder="1" applyAlignment="1" applyProtection="1">
      <alignment horizontal="left" vertical="center" wrapText="1"/>
    </xf>
    <xf numFmtId="0" fontId="7" fillId="3" borderId="29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22" fillId="3" borderId="14" xfId="0" applyNumberFormat="1" applyFont="1" applyFill="1" applyBorder="1" applyAlignment="1" applyProtection="1">
      <alignment horizontal="left" vertical="center" wrapText="1" indent="1"/>
    </xf>
    <xf numFmtId="0" fontId="22" fillId="3" borderId="5" xfId="0" applyNumberFormat="1" applyFont="1" applyFill="1" applyBorder="1" applyAlignment="1" applyProtection="1">
      <alignment horizontal="left" vertical="center" wrapText="1" indent="1"/>
    </xf>
    <xf numFmtId="0" fontId="22" fillId="3" borderId="15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22" fillId="3" borderId="1" xfId="0" applyNumberFormat="1" applyFont="1" applyFill="1" applyBorder="1" applyAlignment="1" applyProtection="1">
      <alignment horizontal="left" vertical="center" wrapText="1" indent="1"/>
    </xf>
    <xf numFmtId="0" fontId="22" fillId="3" borderId="2" xfId="0" applyNumberFormat="1" applyFont="1" applyFill="1" applyBorder="1" applyAlignment="1" applyProtection="1">
      <alignment horizontal="left" vertical="center" wrapText="1" indent="1"/>
    </xf>
    <xf numFmtId="0" fontId="22" fillId="3" borderId="4" xfId="0" applyNumberFormat="1" applyFont="1" applyFill="1" applyBorder="1" applyAlignment="1" applyProtection="1">
      <alignment horizontal="left" vertical="center" wrapText="1" inden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3" fillId="9" borderId="9" xfId="0" applyNumberFormat="1" applyFont="1" applyFill="1" applyBorder="1" applyAlignment="1" applyProtection="1">
      <alignment horizontal="left" vertical="center" wrapText="1" indent="1"/>
    </xf>
    <xf numFmtId="0" fontId="3" fillId="9" borderId="10" xfId="0" applyNumberFormat="1" applyFont="1" applyFill="1" applyBorder="1" applyAlignment="1" applyProtection="1">
      <alignment horizontal="left" vertical="center" wrapText="1" indent="1"/>
    </xf>
    <xf numFmtId="0" fontId="22" fillId="7" borderId="1" xfId="0" applyNumberFormat="1" applyFont="1" applyFill="1" applyBorder="1" applyAlignment="1" applyProtection="1">
      <alignment horizontal="left" vertical="center" wrapText="1" indent="1"/>
    </xf>
    <xf numFmtId="0" fontId="22" fillId="7" borderId="2" xfId="0" applyNumberFormat="1" applyFont="1" applyFill="1" applyBorder="1" applyAlignment="1" applyProtection="1">
      <alignment horizontal="left" vertical="center" wrapText="1" indent="1"/>
    </xf>
    <xf numFmtId="0" fontId="22" fillId="7" borderId="4" xfId="0" applyNumberFormat="1" applyFont="1" applyFill="1" applyBorder="1" applyAlignment="1" applyProtection="1">
      <alignment horizontal="left" vertical="center" wrapText="1" indent="1"/>
    </xf>
    <xf numFmtId="0" fontId="23" fillId="9" borderId="8" xfId="0" applyNumberFormat="1" applyFont="1" applyFill="1" applyBorder="1" applyAlignment="1" applyProtection="1">
      <alignment horizontal="left" vertical="center" wrapText="1" indent="1"/>
    </xf>
    <xf numFmtId="0" fontId="23" fillId="9" borderId="9" xfId="0" applyNumberFormat="1" applyFont="1" applyFill="1" applyBorder="1" applyAlignment="1" applyProtection="1">
      <alignment horizontal="left" vertical="center" wrapText="1" indent="1"/>
    </xf>
    <xf numFmtId="0" fontId="23" fillId="9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 indent="1"/>
    </xf>
    <xf numFmtId="0" fontId="23" fillId="9" borderId="2" xfId="0" applyNumberFormat="1" applyFont="1" applyFill="1" applyBorder="1" applyAlignment="1" applyProtection="1">
      <alignment horizontal="left" vertical="center" wrapText="1" indent="1"/>
    </xf>
    <xf numFmtId="0" fontId="23" fillId="9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0" fontId="23" fillId="9" borderId="3" xfId="0" applyNumberFormat="1" applyFont="1" applyFill="1" applyBorder="1" applyAlignment="1" applyProtection="1">
      <alignment horizontal="left" vertical="center" wrapText="1" indent="1"/>
    </xf>
    <xf numFmtId="0" fontId="23" fillId="8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22" fillId="3" borderId="7" xfId="0" applyNumberFormat="1" applyFont="1" applyFill="1" applyBorder="1" applyAlignment="1" applyProtection="1">
      <alignment horizontal="left" vertical="center" wrapText="1" indent="1"/>
    </xf>
    <xf numFmtId="0" fontId="23" fillId="8" borderId="3" xfId="0" applyNumberFormat="1" applyFont="1" applyFill="1" applyBorder="1" applyAlignment="1" applyProtection="1">
      <alignment horizontal="left" vertical="center" wrapText="1" indent="1"/>
    </xf>
    <xf numFmtId="0" fontId="23" fillId="4" borderId="6" xfId="0" applyNumberFormat="1" applyFont="1" applyFill="1" applyBorder="1" applyAlignment="1" applyProtection="1">
      <alignment horizontal="left" vertical="center" wrapText="1" indent="1"/>
    </xf>
    <xf numFmtId="0" fontId="23" fillId="9" borderId="11" xfId="0" applyNumberFormat="1" applyFont="1" applyFill="1" applyBorder="1" applyAlignment="1" applyProtection="1">
      <alignment horizontal="left" vertical="center" wrapText="1" indent="1"/>
    </xf>
    <xf numFmtId="0" fontId="23" fillId="8" borderId="7" xfId="0" applyNumberFormat="1" applyFont="1" applyFill="1" applyBorder="1" applyAlignment="1" applyProtection="1">
      <alignment horizontal="left" vertical="center" wrapText="1" indent="1"/>
    </xf>
    <xf numFmtId="0" fontId="23" fillId="4" borderId="3" xfId="0" applyNumberFormat="1" applyFont="1" applyFill="1" applyBorder="1" applyAlignment="1" applyProtection="1">
      <alignment horizontal="left" vertical="center" wrapText="1" inden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2" fillId="3" borderId="11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  <xf numFmtId="2" fontId="3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workbookViewId="0">
      <selection activeCell="G19" sqref="G19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521" t="s">
        <v>283</v>
      </c>
      <c r="B1" s="521"/>
      <c r="C1" s="521"/>
      <c r="D1" s="521"/>
      <c r="E1" s="521"/>
      <c r="F1" s="521"/>
      <c r="G1" s="521"/>
      <c r="H1" s="521"/>
      <c r="I1" s="521"/>
      <c r="J1" s="521"/>
      <c r="K1" s="63"/>
    </row>
    <row r="2" spans="1:11" ht="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x14ac:dyDescent="0.25">
      <c r="A3" s="521" t="s">
        <v>12</v>
      </c>
      <c r="B3" s="521"/>
      <c r="C3" s="521"/>
      <c r="D3" s="521"/>
      <c r="E3" s="521"/>
      <c r="F3" s="521"/>
      <c r="G3" s="521"/>
      <c r="H3" s="521"/>
      <c r="I3" s="522"/>
      <c r="J3" s="522"/>
      <c r="K3" s="66"/>
    </row>
    <row r="4" spans="1:11" ht="18" x14ac:dyDescent="0.25">
      <c r="A4" s="21"/>
      <c r="B4" s="21"/>
      <c r="C4" s="21"/>
      <c r="D4" s="21"/>
      <c r="E4" s="21"/>
      <c r="F4" s="21"/>
      <c r="G4" s="21"/>
      <c r="H4" s="21"/>
      <c r="I4" s="5"/>
      <c r="J4" s="5"/>
      <c r="K4" s="5"/>
    </row>
    <row r="5" spans="1:11" ht="15.75" x14ac:dyDescent="0.25">
      <c r="A5" s="521" t="s">
        <v>18</v>
      </c>
      <c r="B5" s="523"/>
      <c r="C5" s="523"/>
      <c r="D5" s="523"/>
      <c r="E5" s="523"/>
      <c r="F5" s="523"/>
      <c r="G5" s="523"/>
      <c r="H5" s="523"/>
      <c r="I5" s="523"/>
      <c r="J5" s="523"/>
      <c r="K5" s="64"/>
    </row>
    <row r="6" spans="1:11" ht="18.75" thickBot="1" x14ac:dyDescent="0.3">
      <c r="A6" s="1"/>
      <c r="B6" s="2"/>
      <c r="C6" s="2"/>
      <c r="D6" s="2"/>
      <c r="E6" s="21"/>
      <c r="F6" s="481"/>
      <c r="G6" s="481"/>
      <c r="H6" s="481"/>
      <c r="I6" s="481"/>
      <c r="J6" s="70" t="s">
        <v>24</v>
      </c>
      <c r="K6" s="70"/>
    </row>
    <row r="7" spans="1:11" ht="25.5" x14ac:dyDescent="0.25">
      <c r="A7" s="482"/>
      <c r="B7" s="483"/>
      <c r="C7" s="483"/>
      <c r="D7" s="484"/>
      <c r="E7" s="485"/>
      <c r="F7" s="486" t="s">
        <v>272</v>
      </c>
      <c r="G7" s="486" t="s">
        <v>273</v>
      </c>
      <c r="H7" s="486" t="s">
        <v>274</v>
      </c>
      <c r="I7" s="486" t="s">
        <v>275</v>
      </c>
      <c r="J7" s="486" t="s">
        <v>134</v>
      </c>
      <c r="K7" s="487" t="s">
        <v>263</v>
      </c>
    </row>
    <row r="8" spans="1:11" x14ac:dyDescent="0.25">
      <c r="A8" s="488"/>
      <c r="B8" s="24"/>
      <c r="C8" s="24"/>
      <c r="D8" s="87">
        <v>1</v>
      </c>
      <c r="E8" s="25"/>
      <c r="F8" s="85">
        <v>2</v>
      </c>
      <c r="G8" s="85">
        <v>3</v>
      </c>
      <c r="H8" s="85">
        <v>4</v>
      </c>
      <c r="I8" s="85">
        <v>5</v>
      </c>
      <c r="J8" s="85">
        <v>6</v>
      </c>
      <c r="K8" s="489">
        <v>7</v>
      </c>
    </row>
    <row r="9" spans="1:11" x14ac:dyDescent="0.25">
      <c r="A9" s="524" t="s">
        <v>0</v>
      </c>
      <c r="B9" s="525"/>
      <c r="C9" s="525"/>
      <c r="D9" s="525"/>
      <c r="E9" s="520"/>
      <c r="F9" s="328">
        <f>F10+F11</f>
        <v>737702.96000000008</v>
      </c>
      <c r="G9" s="328">
        <f t="shared" ref="G9:H9" si="0">G10+G11</f>
        <v>1849951</v>
      </c>
      <c r="H9" s="328">
        <f t="shared" si="0"/>
        <v>0</v>
      </c>
      <c r="I9" s="328">
        <f>I10+I11</f>
        <v>916052.72</v>
      </c>
      <c r="J9" s="26">
        <f t="shared" ref="J9:J15" si="1">SUM(I9/F9*100)</f>
        <v>124.17636496944513</v>
      </c>
      <c r="K9" s="490">
        <f t="shared" ref="K9:K15" si="2">SUM(I9/G9*100)</f>
        <v>49.517674792467474</v>
      </c>
    </row>
    <row r="10" spans="1:11" x14ac:dyDescent="0.25">
      <c r="A10" s="526" t="s">
        <v>25</v>
      </c>
      <c r="B10" s="527"/>
      <c r="C10" s="527"/>
      <c r="D10" s="527"/>
      <c r="E10" s="528"/>
      <c r="F10" s="327">
        <v>737650.16</v>
      </c>
      <c r="G10" s="327">
        <v>1849861</v>
      </c>
      <c r="H10" s="327"/>
      <c r="I10" s="327">
        <v>916010.51</v>
      </c>
      <c r="J10" s="27">
        <f t="shared" si="1"/>
        <v>124.17953112082292</v>
      </c>
      <c r="K10" s="490">
        <f t="shared" si="2"/>
        <v>49.51780214837764</v>
      </c>
    </row>
    <row r="11" spans="1:11" x14ac:dyDescent="0.25">
      <c r="A11" s="529" t="s">
        <v>26</v>
      </c>
      <c r="B11" s="528"/>
      <c r="C11" s="528"/>
      <c r="D11" s="528"/>
      <c r="E11" s="528"/>
      <c r="F11" s="327">
        <v>52.8</v>
      </c>
      <c r="G11" s="327">
        <v>90</v>
      </c>
      <c r="H11" s="327"/>
      <c r="I11" s="327">
        <v>42.21</v>
      </c>
      <c r="J11" s="27">
        <f t="shared" si="1"/>
        <v>79.943181818181813</v>
      </c>
      <c r="K11" s="490">
        <f t="shared" si="2"/>
        <v>46.900000000000006</v>
      </c>
    </row>
    <row r="12" spans="1:11" x14ac:dyDescent="0.25">
      <c r="A12" s="491" t="s">
        <v>1</v>
      </c>
      <c r="B12" s="480"/>
      <c r="C12" s="480"/>
      <c r="D12" s="480"/>
      <c r="E12" s="480"/>
      <c r="F12" s="328">
        <f>F13+F14</f>
        <v>741901.92</v>
      </c>
      <c r="G12" s="328">
        <f t="shared" ref="G12:I12" si="3">G13+G14</f>
        <v>1846965</v>
      </c>
      <c r="H12" s="328">
        <f t="shared" si="3"/>
        <v>0</v>
      </c>
      <c r="I12" s="328">
        <f t="shared" si="3"/>
        <v>911991.96</v>
      </c>
      <c r="J12" s="26">
        <f t="shared" si="1"/>
        <v>122.92621644650816</v>
      </c>
      <c r="K12" s="490">
        <f t="shared" si="2"/>
        <v>49.377869098764727</v>
      </c>
    </row>
    <row r="13" spans="1:11" x14ac:dyDescent="0.25">
      <c r="A13" s="530" t="s">
        <v>27</v>
      </c>
      <c r="B13" s="527"/>
      <c r="C13" s="527"/>
      <c r="D13" s="527"/>
      <c r="E13" s="527"/>
      <c r="F13" s="327">
        <v>741618.04</v>
      </c>
      <c r="G13" s="327">
        <v>1807090</v>
      </c>
      <c r="H13" s="327"/>
      <c r="I13" s="327">
        <v>911505.83</v>
      </c>
      <c r="J13" s="32">
        <f t="shared" si="1"/>
        <v>122.90772079924052</v>
      </c>
      <c r="K13" s="490">
        <f t="shared" si="2"/>
        <v>50.440533122312672</v>
      </c>
    </row>
    <row r="14" spans="1:11" x14ac:dyDescent="0.25">
      <c r="A14" s="531" t="s">
        <v>28</v>
      </c>
      <c r="B14" s="528"/>
      <c r="C14" s="528"/>
      <c r="D14" s="528"/>
      <c r="E14" s="528"/>
      <c r="F14" s="329">
        <v>283.88</v>
      </c>
      <c r="G14" s="329">
        <v>39875</v>
      </c>
      <c r="H14" s="329"/>
      <c r="I14" s="329">
        <v>486.13</v>
      </c>
      <c r="J14" s="32">
        <f t="shared" si="1"/>
        <v>171.2448922079752</v>
      </c>
      <c r="K14" s="490">
        <f t="shared" si="2"/>
        <v>1.2191347962382444</v>
      </c>
    </row>
    <row r="15" spans="1:11" ht="15.75" thickBot="1" x14ac:dyDescent="0.3">
      <c r="A15" s="532" t="s">
        <v>43</v>
      </c>
      <c r="B15" s="533"/>
      <c r="C15" s="533"/>
      <c r="D15" s="533"/>
      <c r="E15" s="533"/>
      <c r="F15" s="492">
        <f>F9-F12</f>
        <v>-4198.9599999999627</v>
      </c>
      <c r="G15" s="492">
        <f t="shared" ref="G15:I15" si="4">G9-G12</f>
        <v>2986</v>
      </c>
      <c r="H15" s="492">
        <f t="shared" si="4"/>
        <v>0</v>
      </c>
      <c r="I15" s="492">
        <f t="shared" si="4"/>
        <v>4060.7600000000093</v>
      </c>
      <c r="J15" s="493">
        <f t="shared" si="1"/>
        <v>-96.708708823138238</v>
      </c>
      <c r="K15" s="494">
        <f t="shared" si="2"/>
        <v>135.99330207635666</v>
      </c>
    </row>
    <row r="16" spans="1:11" ht="18" x14ac:dyDescent="0.25">
      <c r="A16" s="21"/>
      <c r="B16" s="19"/>
      <c r="C16" s="19"/>
      <c r="D16" s="19"/>
      <c r="E16" s="19"/>
      <c r="F16" s="19"/>
      <c r="G16" s="19"/>
      <c r="H16" s="20"/>
      <c r="I16" s="20"/>
      <c r="J16" s="20"/>
      <c r="K16" s="20"/>
    </row>
    <row r="17" spans="1:11" ht="15.75" x14ac:dyDescent="0.25">
      <c r="A17" s="521" t="s">
        <v>19</v>
      </c>
      <c r="B17" s="523"/>
      <c r="C17" s="523"/>
      <c r="D17" s="523"/>
      <c r="E17" s="523"/>
      <c r="F17" s="523"/>
      <c r="G17" s="523"/>
      <c r="H17" s="523"/>
      <c r="I17" s="523"/>
      <c r="J17" s="523"/>
      <c r="K17" s="64"/>
    </row>
    <row r="18" spans="1:11" ht="18.75" thickBot="1" x14ac:dyDescent="0.3">
      <c r="A18" s="21"/>
      <c r="B18" s="19"/>
      <c r="C18" s="19"/>
      <c r="D18" s="19"/>
      <c r="E18" s="19"/>
      <c r="F18" s="19"/>
      <c r="G18" s="19"/>
      <c r="H18" s="20"/>
      <c r="I18" s="20"/>
      <c r="J18" s="20"/>
      <c r="K18" s="20"/>
    </row>
    <row r="19" spans="1:11" ht="25.5" x14ac:dyDescent="0.25">
      <c r="A19" s="495"/>
      <c r="B19" s="496"/>
      <c r="C19" s="496"/>
      <c r="D19" s="497"/>
      <c r="E19" s="498"/>
      <c r="F19" s="486" t="s">
        <v>272</v>
      </c>
      <c r="G19" s="486" t="s">
        <v>273</v>
      </c>
      <c r="H19" s="486" t="s">
        <v>274</v>
      </c>
      <c r="I19" s="486" t="s">
        <v>275</v>
      </c>
      <c r="J19" s="486" t="s">
        <v>134</v>
      </c>
      <c r="K19" s="487" t="s">
        <v>263</v>
      </c>
    </row>
    <row r="20" spans="1:11" x14ac:dyDescent="0.25">
      <c r="A20" s="488"/>
      <c r="B20" s="24"/>
      <c r="C20" s="88"/>
      <c r="D20" s="87">
        <v>1</v>
      </c>
      <c r="E20" s="89"/>
      <c r="F20" s="85">
        <v>2</v>
      </c>
      <c r="G20" s="85">
        <v>3</v>
      </c>
      <c r="H20" s="85">
        <v>4</v>
      </c>
      <c r="I20" s="85">
        <v>5</v>
      </c>
      <c r="J20" s="85">
        <v>6</v>
      </c>
      <c r="K20" s="489">
        <v>7</v>
      </c>
    </row>
    <row r="21" spans="1:11" x14ac:dyDescent="0.25">
      <c r="A21" s="531" t="s">
        <v>29</v>
      </c>
      <c r="B21" s="528"/>
      <c r="C21" s="528"/>
      <c r="D21" s="528"/>
      <c r="E21" s="528"/>
      <c r="F21" s="33"/>
      <c r="G21" s="33"/>
      <c r="H21" s="33"/>
      <c r="I21" s="33"/>
      <c r="J21" s="32" t="e">
        <f>SUM(I21/F21*100)</f>
        <v>#DIV/0!</v>
      </c>
      <c r="K21" s="499" t="e">
        <f>SUM(I21/H21*100)</f>
        <v>#DIV/0!</v>
      </c>
    </row>
    <row r="22" spans="1:11" s="113" customFormat="1" x14ac:dyDescent="0.25">
      <c r="A22" s="501" t="s">
        <v>30</v>
      </c>
      <c r="B22" s="502"/>
      <c r="C22" s="502"/>
      <c r="D22" s="502"/>
      <c r="E22" s="502"/>
      <c r="F22" s="33"/>
      <c r="G22" s="33"/>
      <c r="H22" s="33"/>
      <c r="I22" s="33"/>
      <c r="J22" s="32"/>
      <c r="K22" s="499"/>
    </row>
    <row r="23" spans="1:11" s="113" customFormat="1" x14ac:dyDescent="0.25">
      <c r="A23" s="504" t="s">
        <v>268</v>
      </c>
      <c r="B23" s="503"/>
      <c r="C23" s="503"/>
      <c r="D23" s="503"/>
      <c r="E23" s="503"/>
      <c r="F23" s="26"/>
      <c r="G23" s="26"/>
      <c r="H23" s="26"/>
      <c r="I23" s="26"/>
      <c r="J23" s="56"/>
      <c r="K23" s="500"/>
    </row>
    <row r="24" spans="1:11" s="113" customFormat="1" x14ac:dyDescent="0.25">
      <c r="A24" s="504" t="s">
        <v>269</v>
      </c>
      <c r="B24" s="503"/>
      <c r="C24" s="503"/>
      <c r="D24" s="503"/>
      <c r="E24" s="503"/>
      <c r="F24" s="328">
        <v>-650.84</v>
      </c>
      <c r="G24" s="26">
        <v>-2986</v>
      </c>
      <c r="H24" s="26"/>
      <c r="I24" s="328">
        <v>-2986.11</v>
      </c>
      <c r="J24" s="56">
        <f>SUM(I24/F24*100)</f>
        <v>458.80861655706474</v>
      </c>
      <c r="K24" s="500" t="e">
        <f>SUM(I24/G/24*100)</f>
        <v>#NAME?</v>
      </c>
    </row>
    <row r="25" spans="1:11" x14ac:dyDescent="0.25">
      <c r="A25" s="519" t="s">
        <v>270</v>
      </c>
      <c r="B25" s="520"/>
      <c r="C25" s="520"/>
      <c r="D25" s="520"/>
      <c r="E25" s="520"/>
      <c r="F25" s="328">
        <v>-4849.8</v>
      </c>
      <c r="G25" s="26">
        <f>SUM(G15+G24)</f>
        <v>0</v>
      </c>
      <c r="H25" s="26"/>
      <c r="I25" s="328">
        <f>SUM(I15+I24)</f>
        <v>1074.6500000000092</v>
      </c>
      <c r="J25" s="56">
        <f>SUM(I25/F25*100)</f>
        <v>-22.158645717349359</v>
      </c>
      <c r="K25" s="500" t="e">
        <f>SUM(I25/H25*100)</f>
        <v>#DIV/0!</v>
      </c>
    </row>
    <row r="26" spans="1:11" ht="18" x14ac:dyDescent="0.25">
      <c r="A26" s="18"/>
      <c r="B26" s="19"/>
      <c r="C26" s="19"/>
      <c r="D26" s="19"/>
      <c r="E26" s="19"/>
      <c r="F26" s="19"/>
      <c r="G26" s="19"/>
      <c r="H26" s="20"/>
      <c r="I26" s="20"/>
      <c r="J26" s="20"/>
      <c r="K26" s="20"/>
    </row>
    <row r="27" spans="1:11" ht="15.75" x14ac:dyDescent="0.25">
      <c r="A27" s="521"/>
      <c r="B27" s="536"/>
      <c r="C27" s="536"/>
      <c r="D27" s="536"/>
      <c r="E27" s="536"/>
      <c r="F27" s="536"/>
      <c r="G27" s="536"/>
      <c r="H27" s="536"/>
      <c r="I27" s="536"/>
      <c r="J27" s="536"/>
      <c r="K27" s="83"/>
    </row>
    <row r="28" spans="1:11" ht="15.75" x14ac:dyDescent="0.25">
      <c r="A28" s="6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x14ac:dyDescent="0.25">
      <c r="A29" s="75"/>
      <c r="B29" s="75"/>
      <c r="C29" s="75"/>
      <c r="D29" s="76"/>
      <c r="E29" s="77"/>
      <c r="F29" s="71"/>
      <c r="G29" s="71"/>
      <c r="H29" s="71"/>
      <c r="I29" s="71"/>
      <c r="J29" s="71"/>
      <c r="K29" s="71"/>
    </row>
    <row r="30" spans="1:11" ht="15" customHeight="1" x14ac:dyDescent="0.25">
      <c r="A30" s="537"/>
      <c r="B30" s="537"/>
      <c r="C30" s="537"/>
      <c r="D30" s="537"/>
      <c r="E30" s="537"/>
      <c r="F30" s="78"/>
      <c r="G30" s="78"/>
      <c r="H30" s="326"/>
      <c r="I30" s="78"/>
      <c r="J30" s="73"/>
      <c r="K30" s="73"/>
    </row>
    <row r="31" spans="1:11" ht="15" customHeight="1" x14ac:dyDescent="0.25">
      <c r="A31" s="538"/>
      <c r="B31" s="539"/>
      <c r="C31" s="539"/>
      <c r="D31" s="539"/>
      <c r="E31" s="539"/>
      <c r="F31" s="78"/>
      <c r="G31" s="78"/>
      <c r="H31" s="78"/>
      <c r="I31" s="78"/>
      <c r="J31" s="78"/>
      <c r="K31" s="78"/>
    </row>
    <row r="32" spans="1:11" ht="45" customHeight="1" x14ac:dyDescent="0.25">
      <c r="A32" s="537"/>
      <c r="B32" s="537"/>
      <c r="C32" s="537"/>
      <c r="D32" s="537"/>
      <c r="E32" s="537"/>
      <c r="F32" s="78"/>
      <c r="G32" s="78"/>
      <c r="H32" s="78"/>
      <c r="I32" s="78"/>
      <c r="J32" s="78"/>
      <c r="K32" s="78"/>
    </row>
    <row r="33" spans="1:11" ht="15.75" x14ac:dyDescent="0.25">
      <c r="A33" s="65"/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1" ht="15.75" x14ac:dyDescent="0.25">
      <c r="A34" s="540"/>
      <c r="B34" s="540"/>
      <c r="C34" s="540"/>
      <c r="D34" s="540"/>
      <c r="E34" s="540"/>
      <c r="F34" s="540"/>
      <c r="G34" s="540"/>
      <c r="H34" s="540"/>
      <c r="I34" s="540"/>
      <c r="J34" s="540"/>
      <c r="K34" s="65"/>
    </row>
    <row r="35" spans="1:11" ht="18" x14ac:dyDescent="0.25">
      <c r="A35" s="34"/>
      <c r="B35" s="35"/>
      <c r="C35" s="35"/>
      <c r="D35" s="35"/>
      <c r="E35" s="35"/>
      <c r="F35" s="35"/>
      <c r="G35" s="35"/>
      <c r="H35" s="36"/>
      <c r="I35" s="36"/>
      <c r="J35" s="36"/>
      <c r="K35" s="36"/>
    </row>
    <row r="36" spans="1:11" x14ac:dyDescent="0.25">
      <c r="A36" s="80"/>
      <c r="B36" s="80"/>
      <c r="C36" s="80"/>
      <c r="D36" s="81"/>
      <c r="E36" s="82"/>
      <c r="F36" s="72"/>
      <c r="G36" s="72"/>
      <c r="H36" s="72"/>
      <c r="I36" s="72"/>
      <c r="J36" s="72"/>
      <c r="K36" s="72"/>
    </row>
    <row r="37" spans="1:11" x14ac:dyDescent="0.25">
      <c r="A37" s="537"/>
      <c r="B37" s="537"/>
      <c r="C37" s="537"/>
      <c r="D37" s="537"/>
      <c r="E37" s="537"/>
      <c r="F37" s="78"/>
      <c r="G37" s="78"/>
      <c r="H37" s="78"/>
      <c r="I37" s="78"/>
      <c r="J37" s="73"/>
      <c r="K37" s="73"/>
    </row>
    <row r="38" spans="1:11" ht="28.5" customHeight="1" x14ac:dyDescent="0.25">
      <c r="A38" s="537"/>
      <c r="B38" s="537"/>
      <c r="C38" s="537"/>
      <c r="D38" s="537"/>
      <c r="E38" s="537"/>
      <c r="F38" s="78"/>
      <c r="G38" s="78"/>
      <c r="H38" s="78"/>
      <c r="I38" s="78"/>
      <c r="J38" s="73"/>
      <c r="K38" s="73"/>
    </row>
    <row r="39" spans="1:11" x14ac:dyDescent="0.25">
      <c r="A39" s="537"/>
      <c r="B39" s="541"/>
      <c r="C39" s="541"/>
      <c r="D39" s="541"/>
      <c r="E39" s="541"/>
      <c r="F39" s="78"/>
      <c r="G39" s="78"/>
      <c r="H39" s="78"/>
      <c r="I39" s="78"/>
      <c r="J39" s="73"/>
      <c r="K39" s="73"/>
    </row>
    <row r="40" spans="1:11" ht="15" customHeight="1" x14ac:dyDescent="0.25">
      <c r="A40" s="538"/>
      <c r="B40" s="539"/>
      <c r="C40" s="539"/>
      <c r="D40" s="539"/>
      <c r="E40" s="539"/>
      <c r="F40" s="74"/>
      <c r="G40" s="74"/>
      <c r="H40" s="74"/>
      <c r="I40" s="74"/>
      <c r="J40" s="74"/>
      <c r="K40" s="74"/>
    </row>
    <row r="41" spans="1:11" ht="17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1" x14ac:dyDescent="0.25">
      <c r="A42" s="534"/>
      <c r="B42" s="535"/>
      <c r="C42" s="535"/>
      <c r="D42" s="535"/>
      <c r="E42" s="535"/>
      <c r="F42" s="535"/>
      <c r="G42" s="535"/>
      <c r="H42" s="535"/>
      <c r="I42" s="535"/>
      <c r="J42" s="535"/>
      <c r="K42" s="62"/>
    </row>
    <row r="43" spans="1:11" ht="9" customHeight="1" x14ac:dyDescent="0.25"/>
  </sheetData>
  <mergeCells count="22">
    <mergeCell ref="A42:J42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5:E25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5"/>
  <sheetViews>
    <sheetView workbookViewId="0">
      <selection activeCell="G77" sqref="G77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1"/>
    </row>
    <row r="3" spans="1:11" ht="15.75" customHeight="1" x14ac:dyDescent="0.25">
      <c r="A3" s="521" t="s">
        <v>12</v>
      </c>
      <c r="B3" s="521"/>
      <c r="C3" s="521"/>
      <c r="D3" s="521"/>
      <c r="E3" s="521"/>
      <c r="F3" s="521"/>
      <c r="G3" s="521"/>
      <c r="H3" s="521"/>
      <c r="I3" s="99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521" t="s">
        <v>123</v>
      </c>
      <c r="B5" s="521"/>
      <c r="C5" s="521"/>
      <c r="D5" s="521"/>
      <c r="E5" s="521"/>
      <c r="F5" s="521"/>
      <c r="G5" s="521"/>
      <c r="H5" s="521"/>
      <c r="I5" s="99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521" t="s">
        <v>210</v>
      </c>
      <c r="B7" s="521"/>
      <c r="C7" s="521"/>
      <c r="D7" s="521"/>
      <c r="E7" s="521"/>
      <c r="F7" s="521"/>
      <c r="G7" s="521"/>
      <c r="H7" s="521"/>
      <c r="I7" s="99"/>
    </row>
    <row r="8" spans="1:11" ht="18.75" thickBot="1" x14ac:dyDescent="0.3">
      <c r="A8" s="4"/>
      <c r="B8" s="4"/>
      <c r="C8" s="4"/>
      <c r="D8" s="4"/>
      <c r="E8" s="4"/>
      <c r="F8" s="4"/>
      <c r="G8" s="5"/>
      <c r="H8" s="5"/>
      <c r="I8" s="5"/>
    </row>
    <row r="9" spans="1:11" ht="39" thickBot="1" x14ac:dyDescent="0.3">
      <c r="A9" s="471"/>
      <c r="B9" s="472"/>
      <c r="C9" s="472"/>
      <c r="D9" s="472"/>
      <c r="E9" s="473" t="s">
        <v>140</v>
      </c>
      <c r="F9" s="474" t="s">
        <v>276</v>
      </c>
      <c r="G9" s="474" t="s">
        <v>273</v>
      </c>
      <c r="H9" s="474" t="s">
        <v>277</v>
      </c>
      <c r="I9" s="473" t="s">
        <v>278</v>
      </c>
      <c r="J9" s="461" t="s">
        <v>202</v>
      </c>
      <c r="K9" s="462" t="s">
        <v>264</v>
      </c>
    </row>
    <row r="10" spans="1:11" x14ac:dyDescent="0.25">
      <c r="A10" s="463"/>
      <c r="B10" s="464"/>
      <c r="C10" s="465"/>
      <c r="D10" s="466">
        <v>1</v>
      </c>
      <c r="E10" s="467"/>
      <c r="F10" s="468">
        <v>2</v>
      </c>
      <c r="G10" s="468">
        <v>3</v>
      </c>
      <c r="H10" s="468">
        <v>4</v>
      </c>
      <c r="I10" s="469">
        <v>5</v>
      </c>
      <c r="J10" s="470">
        <v>6</v>
      </c>
      <c r="K10" s="470">
        <v>7</v>
      </c>
    </row>
    <row r="11" spans="1:11" ht="15.75" customHeight="1" x14ac:dyDescent="0.25">
      <c r="A11" s="106"/>
      <c r="B11" s="106"/>
      <c r="C11" s="106"/>
      <c r="D11" s="55"/>
      <c r="E11" s="137" t="s">
        <v>141</v>
      </c>
      <c r="F11" s="330">
        <f>SUM(F12+F35)</f>
        <v>737702.96000000008</v>
      </c>
      <c r="G11" s="330">
        <f>SUM(G12+G35)</f>
        <v>1849951</v>
      </c>
      <c r="H11" s="330">
        <f>SUM(H12+H35)</f>
        <v>0</v>
      </c>
      <c r="I11" s="330">
        <f>SUM(I12+I35)</f>
        <v>916052.72</v>
      </c>
      <c r="J11" s="128">
        <f>SUM(I11/F11*100)</f>
        <v>124.17636496944513</v>
      </c>
      <c r="K11" s="128">
        <f>SUM(I11/G11*100)</f>
        <v>49.517674792467474</v>
      </c>
    </row>
    <row r="12" spans="1:11" x14ac:dyDescent="0.25">
      <c r="A12" s="130">
        <v>6</v>
      </c>
      <c r="B12" s="130"/>
      <c r="C12" s="130"/>
      <c r="D12" s="131"/>
      <c r="E12" s="136" t="s">
        <v>4</v>
      </c>
      <c r="F12" s="331">
        <f>SUM(F13+F19+F22+F25+F31)</f>
        <v>737650.16</v>
      </c>
      <c r="G12" s="331">
        <f>SUM(G13+G19+G22+G25+G31)</f>
        <v>1849861</v>
      </c>
      <c r="H12" s="331">
        <f>SUM(H13+H19+H22+H25+H31)</f>
        <v>0</v>
      </c>
      <c r="I12" s="331">
        <f>SUM(I13+I19+I22+I25+I31)</f>
        <v>916010.51</v>
      </c>
      <c r="J12" s="127">
        <f t="shared" ref="J12:J41" si="0">SUM(I12/F12*100)</f>
        <v>124.17953112082292</v>
      </c>
      <c r="K12" s="127">
        <f t="shared" ref="K12:K41" si="1">SUM(I12/G12*100)</f>
        <v>49.51780214837764</v>
      </c>
    </row>
    <row r="13" spans="1:11" ht="26.25" x14ac:dyDescent="0.25">
      <c r="A13" s="102"/>
      <c r="B13" s="103">
        <v>63</v>
      </c>
      <c r="C13" s="103"/>
      <c r="D13" s="104"/>
      <c r="E13" s="121" t="s">
        <v>21</v>
      </c>
      <c r="F13" s="332">
        <f>SUM(F14+F16)</f>
        <v>505495.51</v>
      </c>
      <c r="G13" s="332">
        <f t="shared" ref="G13:I13" si="2">SUM(G14+G16)</f>
        <v>1350331</v>
      </c>
      <c r="H13" s="332">
        <f t="shared" si="2"/>
        <v>0</v>
      </c>
      <c r="I13" s="332">
        <f t="shared" si="2"/>
        <v>646425.39</v>
      </c>
      <c r="J13" s="133">
        <f t="shared" si="0"/>
        <v>127.87955129413513</v>
      </c>
      <c r="K13" s="133">
        <f t="shared" si="1"/>
        <v>47.871624809028305</v>
      </c>
    </row>
    <row r="14" spans="1:11" ht="26.25" x14ac:dyDescent="0.25">
      <c r="A14" s="43"/>
      <c r="B14" s="105"/>
      <c r="C14" s="105">
        <v>634</v>
      </c>
      <c r="D14" s="51"/>
      <c r="E14" s="122" t="s">
        <v>142</v>
      </c>
      <c r="F14" s="333">
        <f>SUM(F15)</f>
        <v>0</v>
      </c>
      <c r="G14" s="333">
        <f t="shared" ref="G14:I14" si="3">SUM(G15)</f>
        <v>0</v>
      </c>
      <c r="H14" s="333">
        <f t="shared" si="3"/>
        <v>0</v>
      </c>
      <c r="I14" s="333">
        <f t="shared" si="3"/>
        <v>0</v>
      </c>
      <c r="J14" s="134" t="e">
        <f t="shared" si="0"/>
        <v>#DIV/0!</v>
      </c>
      <c r="K14" s="135" t="e">
        <f t="shared" si="1"/>
        <v>#DIV/0!</v>
      </c>
    </row>
    <row r="15" spans="1:11" ht="26.25" x14ac:dyDescent="0.25">
      <c r="A15" s="9"/>
      <c r="B15" s="13"/>
      <c r="C15" s="13"/>
      <c r="D15" s="117">
        <v>6341</v>
      </c>
      <c r="E15" s="123" t="s">
        <v>143</v>
      </c>
      <c r="F15" s="334"/>
      <c r="G15" s="334"/>
      <c r="H15" s="334"/>
      <c r="I15" s="335"/>
      <c r="J15" s="135" t="e">
        <f t="shared" si="0"/>
        <v>#DIV/0!</v>
      </c>
      <c r="K15" s="135" t="e">
        <f t="shared" si="1"/>
        <v>#DIV/0!</v>
      </c>
    </row>
    <row r="16" spans="1:11" ht="26.25" x14ac:dyDescent="0.25">
      <c r="A16" s="109"/>
      <c r="B16" s="110"/>
      <c r="C16" s="110">
        <v>636</v>
      </c>
      <c r="D16" s="119"/>
      <c r="E16" s="122" t="s">
        <v>129</v>
      </c>
      <c r="F16" s="333">
        <f>SUM(F17+F18)</f>
        <v>505495.51</v>
      </c>
      <c r="G16" s="333">
        <f t="shared" ref="G16:I16" si="4">SUM(G17+G18)</f>
        <v>1350331</v>
      </c>
      <c r="H16" s="333">
        <f t="shared" si="4"/>
        <v>0</v>
      </c>
      <c r="I16" s="333">
        <f t="shared" si="4"/>
        <v>646425.39</v>
      </c>
      <c r="J16" s="134">
        <f t="shared" si="0"/>
        <v>127.87955129413513</v>
      </c>
      <c r="K16" s="135">
        <f t="shared" si="1"/>
        <v>47.871624809028305</v>
      </c>
    </row>
    <row r="17" spans="1:11" ht="39" x14ac:dyDescent="0.25">
      <c r="A17" s="114"/>
      <c r="B17" s="37"/>
      <c r="C17" s="37"/>
      <c r="D17" s="117">
        <v>6361</v>
      </c>
      <c r="E17" s="123" t="s">
        <v>144</v>
      </c>
      <c r="F17" s="334">
        <v>505495.51</v>
      </c>
      <c r="G17" s="334">
        <v>1349431</v>
      </c>
      <c r="H17" s="334"/>
      <c r="I17" s="335">
        <v>646425.39</v>
      </c>
      <c r="J17" s="135">
        <f t="shared" si="0"/>
        <v>127.87955129413513</v>
      </c>
      <c r="K17" s="135">
        <f t="shared" si="1"/>
        <v>47.903552682575103</v>
      </c>
    </row>
    <row r="18" spans="1:11" ht="39" x14ac:dyDescent="0.25">
      <c r="A18" s="114"/>
      <c r="B18" s="37"/>
      <c r="C18" s="38"/>
      <c r="D18" s="117">
        <v>6362</v>
      </c>
      <c r="E18" s="123" t="s">
        <v>145</v>
      </c>
      <c r="F18" s="334"/>
      <c r="G18" s="334">
        <v>900</v>
      </c>
      <c r="H18" s="334"/>
      <c r="I18" s="335"/>
      <c r="J18" s="135" t="e">
        <f t="shared" si="0"/>
        <v>#DIV/0!</v>
      </c>
      <c r="K18" s="135">
        <f t="shared" si="1"/>
        <v>0</v>
      </c>
    </row>
    <row r="19" spans="1:11" x14ac:dyDescent="0.25">
      <c r="A19" s="107"/>
      <c r="B19" s="108">
        <v>64</v>
      </c>
      <c r="C19" s="112"/>
      <c r="D19" s="118"/>
      <c r="E19" s="121" t="s">
        <v>45</v>
      </c>
      <c r="F19" s="332">
        <f>SUM(F20)</f>
        <v>0.01</v>
      </c>
      <c r="G19" s="332">
        <f t="shared" ref="G19:I19" si="5">SUM(G20)</f>
        <v>1</v>
      </c>
      <c r="H19" s="332">
        <f t="shared" si="5"/>
        <v>0</v>
      </c>
      <c r="I19" s="332">
        <f t="shared" si="5"/>
        <v>0.05</v>
      </c>
      <c r="J19" s="133">
        <f t="shared" si="0"/>
        <v>500</v>
      </c>
      <c r="K19" s="133">
        <f t="shared" si="1"/>
        <v>5</v>
      </c>
    </row>
    <row r="20" spans="1:11" x14ac:dyDescent="0.25">
      <c r="A20" s="109"/>
      <c r="B20" s="110"/>
      <c r="C20" s="111">
        <v>641</v>
      </c>
      <c r="D20" s="119"/>
      <c r="E20" s="122" t="s">
        <v>130</v>
      </c>
      <c r="F20" s="333">
        <f>SUM(F21)</f>
        <v>0.01</v>
      </c>
      <c r="G20" s="333">
        <f t="shared" ref="G20:I20" si="6">SUM(G21)</f>
        <v>1</v>
      </c>
      <c r="H20" s="333">
        <f t="shared" si="6"/>
        <v>0</v>
      </c>
      <c r="I20" s="333">
        <f t="shared" si="6"/>
        <v>0.05</v>
      </c>
      <c r="J20" s="134">
        <f t="shared" si="0"/>
        <v>500</v>
      </c>
      <c r="K20" s="135">
        <f t="shared" si="1"/>
        <v>5</v>
      </c>
    </row>
    <row r="21" spans="1:11" ht="26.25" x14ac:dyDescent="0.25">
      <c r="A21" s="114"/>
      <c r="B21" s="37"/>
      <c r="C21" s="38"/>
      <c r="D21" s="117">
        <v>6413</v>
      </c>
      <c r="E21" s="123" t="s">
        <v>131</v>
      </c>
      <c r="F21" s="334">
        <v>0.01</v>
      </c>
      <c r="G21" s="334">
        <v>1</v>
      </c>
      <c r="H21" s="334"/>
      <c r="I21" s="335">
        <v>0.05</v>
      </c>
      <c r="J21" s="135">
        <f t="shared" si="0"/>
        <v>500</v>
      </c>
      <c r="K21" s="135">
        <f t="shared" si="1"/>
        <v>5</v>
      </c>
    </row>
    <row r="22" spans="1:11" ht="39" x14ac:dyDescent="0.25">
      <c r="A22" s="107"/>
      <c r="B22" s="108">
        <v>65</v>
      </c>
      <c r="C22" s="112"/>
      <c r="D22" s="118"/>
      <c r="E22" s="121" t="s">
        <v>44</v>
      </c>
      <c r="F22" s="332">
        <f>SUM(F23)</f>
        <v>7210.13</v>
      </c>
      <c r="G22" s="332">
        <f t="shared" ref="G22:I22" si="7">SUM(G23)</f>
        <v>17208</v>
      </c>
      <c r="H22" s="332">
        <f t="shared" si="7"/>
        <v>0</v>
      </c>
      <c r="I22" s="332">
        <f t="shared" si="7"/>
        <v>8185.97</v>
      </c>
      <c r="J22" s="133">
        <f t="shared" si="0"/>
        <v>113.53429133732679</v>
      </c>
      <c r="K22" s="133">
        <f t="shared" si="1"/>
        <v>47.570722919572297</v>
      </c>
    </row>
    <row r="23" spans="1:11" x14ac:dyDescent="0.25">
      <c r="A23" s="109"/>
      <c r="B23" s="110"/>
      <c r="C23" s="111">
        <v>652</v>
      </c>
      <c r="D23" s="119"/>
      <c r="E23" s="122" t="s">
        <v>132</v>
      </c>
      <c r="F23" s="333">
        <f>SUM(F24)</f>
        <v>7210.13</v>
      </c>
      <c r="G23" s="333">
        <f t="shared" ref="G23:I23" si="8">SUM(G24)</f>
        <v>17208</v>
      </c>
      <c r="H23" s="333">
        <f t="shared" si="8"/>
        <v>0</v>
      </c>
      <c r="I23" s="333">
        <f t="shared" si="8"/>
        <v>8185.97</v>
      </c>
      <c r="J23" s="134">
        <f t="shared" si="0"/>
        <v>113.53429133732679</v>
      </c>
      <c r="K23" s="135">
        <f t="shared" si="1"/>
        <v>47.570722919572297</v>
      </c>
    </row>
    <row r="24" spans="1:11" x14ac:dyDescent="0.25">
      <c r="A24" s="114"/>
      <c r="B24" s="37"/>
      <c r="C24" s="38"/>
      <c r="D24" s="117">
        <v>6526</v>
      </c>
      <c r="E24" s="123" t="s">
        <v>133</v>
      </c>
      <c r="F24" s="334">
        <v>7210.13</v>
      </c>
      <c r="G24" s="334">
        <v>17208</v>
      </c>
      <c r="H24" s="334"/>
      <c r="I24" s="335">
        <v>8185.97</v>
      </c>
      <c r="J24" s="135">
        <f t="shared" si="0"/>
        <v>113.53429133732679</v>
      </c>
      <c r="K24" s="135">
        <f t="shared" si="1"/>
        <v>47.570722919572297</v>
      </c>
    </row>
    <row r="25" spans="1:11" ht="51.75" x14ac:dyDescent="0.25">
      <c r="A25" s="154"/>
      <c r="B25" s="154">
        <v>66</v>
      </c>
      <c r="C25" s="102"/>
      <c r="D25" s="155"/>
      <c r="E25" s="156" t="s">
        <v>203</v>
      </c>
      <c r="F25" s="336">
        <f>SUM(F26+F28)</f>
        <v>13114.55</v>
      </c>
      <c r="G25" s="336">
        <f t="shared" ref="G25:I25" si="9">SUM(G26+G28)</f>
        <v>21301</v>
      </c>
      <c r="H25" s="336">
        <f t="shared" si="9"/>
        <v>0</v>
      </c>
      <c r="I25" s="336">
        <f t="shared" si="9"/>
        <v>15292.59</v>
      </c>
      <c r="J25" s="133">
        <f t="shared" si="0"/>
        <v>116.60781345909696</v>
      </c>
      <c r="K25" s="133">
        <f t="shared" si="1"/>
        <v>71.792826627857849</v>
      </c>
    </row>
    <row r="26" spans="1:11" ht="26.25" x14ac:dyDescent="0.25">
      <c r="A26" s="44"/>
      <c r="B26" s="45"/>
      <c r="C26" s="61">
        <v>661</v>
      </c>
      <c r="D26" s="119">
        <v>661</v>
      </c>
      <c r="E26" s="122" t="s">
        <v>138</v>
      </c>
      <c r="F26" s="333">
        <f>SUM(F27)</f>
        <v>10629.46</v>
      </c>
      <c r="G26" s="333">
        <f t="shared" ref="G26:I26" si="10">SUM(G27)</f>
        <v>20041</v>
      </c>
      <c r="H26" s="333">
        <f t="shared" si="10"/>
        <v>0</v>
      </c>
      <c r="I26" s="333">
        <f t="shared" si="10"/>
        <v>15292.59</v>
      </c>
      <c r="J26" s="134">
        <f t="shared" si="0"/>
        <v>143.86986733098391</v>
      </c>
      <c r="K26" s="135">
        <f t="shared" si="1"/>
        <v>76.306521630657159</v>
      </c>
    </row>
    <row r="27" spans="1:11" x14ac:dyDescent="0.25">
      <c r="A27" s="13"/>
      <c r="B27" s="13"/>
      <c r="C27" s="23"/>
      <c r="D27" s="117">
        <v>6615</v>
      </c>
      <c r="E27" s="123" t="s">
        <v>139</v>
      </c>
      <c r="F27" s="334">
        <v>10629.46</v>
      </c>
      <c r="G27" s="334">
        <v>20041</v>
      </c>
      <c r="H27" s="337"/>
      <c r="I27" s="338">
        <v>15292.59</v>
      </c>
      <c r="J27" s="135">
        <f t="shared" si="0"/>
        <v>143.86986733098391</v>
      </c>
      <c r="K27" s="135">
        <f t="shared" si="1"/>
        <v>76.306521630657159</v>
      </c>
    </row>
    <row r="28" spans="1:11" ht="39" x14ac:dyDescent="0.25">
      <c r="A28" s="164"/>
      <c r="B28" s="134"/>
      <c r="C28" s="134">
        <v>663</v>
      </c>
      <c r="D28" s="148"/>
      <c r="E28" s="212" t="s">
        <v>146</v>
      </c>
      <c r="F28" s="339">
        <f>SUM(F29+F30)</f>
        <v>2485.09</v>
      </c>
      <c r="G28" s="339">
        <f t="shared" ref="G28:I28" si="11">SUM(G29+G30)</f>
        <v>1260</v>
      </c>
      <c r="H28" s="339">
        <f t="shared" si="11"/>
        <v>0</v>
      </c>
      <c r="I28" s="339">
        <f t="shared" si="11"/>
        <v>0</v>
      </c>
      <c r="J28" s="134">
        <f t="shared" si="0"/>
        <v>0</v>
      </c>
      <c r="K28" s="135">
        <f t="shared" si="1"/>
        <v>0</v>
      </c>
    </row>
    <row r="29" spans="1:11" x14ac:dyDescent="0.25">
      <c r="A29" s="113"/>
      <c r="B29" s="115"/>
      <c r="C29" s="115"/>
      <c r="D29" s="147">
        <v>6631</v>
      </c>
      <c r="E29" s="213" t="s">
        <v>147</v>
      </c>
      <c r="F29" s="340">
        <v>2485.09</v>
      </c>
      <c r="G29" s="340">
        <v>1260</v>
      </c>
      <c r="H29" s="340"/>
      <c r="I29" s="340"/>
      <c r="J29" s="135">
        <f t="shared" si="0"/>
        <v>0</v>
      </c>
      <c r="K29" s="135">
        <f t="shared" si="1"/>
        <v>0</v>
      </c>
    </row>
    <row r="30" spans="1:11" s="113" customFormat="1" x14ac:dyDescent="0.25">
      <c r="A30" s="165"/>
      <c r="B30" s="115"/>
      <c r="C30" s="115"/>
      <c r="D30" s="126">
        <v>6632</v>
      </c>
      <c r="E30" s="213" t="s">
        <v>204</v>
      </c>
      <c r="F30" s="340"/>
      <c r="G30" s="340"/>
      <c r="H30" s="340"/>
      <c r="I30" s="340"/>
      <c r="J30" s="135" t="e">
        <f t="shared" si="0"/>
        <v>#DIV/0!</v>
      </c>
      <c r="K30" s="135" t="e">
        <f t="shared" si="1"/>
        <v>#DIV/0!</v>
      </c>
    </row>
    <row r="31" spans="1:11" ht="41.45" customHeight="1" x14ac:dyDescent="0.25">
      <c r="A31" s="166"/>
      <c r="B31" s="152">
        <v>67</v>
      </c>
      <c r="C31" s="152"/>
      <c r="D31" s="152"/>
      <c r="E31" s="214" t="s">
        <v>148</v>
      </c>
      <c r="F31" s="341">
        <f>SUM(F32)</f>
        <v>211829.96</v>
      </c>
      <c r="G31" s="341">
        <f t="shared" ref="G31:I31" si="12">SUM(G32)</f>
        <v>461020</v>
      </c>
      <c r="H31" s="341">
        <f t="shared" si="12"/>
        <v>0</v>
      </c>
      <c r="I31" s="341">
        <f t="shared" si="12"/>
        <v>246106.51</v>
      </c>
      <c r="J31" s="133">
        <f t="shared" si="0"/>
        <v>116.18116247578956</v>
      </c>
      <c r="K31" s="133">
        <f t="shared" si="1"/>
        <v>53.383044119560971</v>
      </c>
    </row>
    <row r="32" spans="1:11" ht="38.25" x14ac:dyDescent="0.25">
      <c r="A32" s="167"/>
      <c r="B32" s="153"/>
      <c r="C32" s="157">
        <v>671</v>
      </c>
      <c r="D32" s="157"/>
      <c r="E32" s="185" t="s">
        <v>149</v>
      </c>
      <c r="F32" s="342">
        <f>SUM(F33+F34)</f>
        <v>211829.96</v>
      </c>
      <c r="G32" s="342">
        <f t="shared" ref="G32:I32" si="13">SUM(G33+G34)</f>
        <v>461020</v>
      </c>
      <c r="H32" s="342">
        <f t="shared" si="13"/>
        <v>0</v>
      </c>
      <c r="I32" s="342">
        <f t="shared" si="13"/>
        <v>246106.51</v>
      </c>
      <c r="J32" s="134">
        <f t="shared" si="0"/>
        <v>116.18116247578956</v>
      </c>
      <c r="K32" s="135">
        <f t="shared" si="1"/>
        <v>53.383044119560971</v>
      </c>
    </row>
    <row r="33" spans="1:11" ht="25.5" x14ac:dyDescent="0.25">
      <c r="A33" s="3"/>
      <c r="B33" s="101"/>
      <c r="C33" s="101"/>
      <c r="D33" s="86">
        <v>6711</v>
      </c>
      <c r="E33" s="125" t="s">
        <v>150</v>
      </c>
      <c r="F33" s="343">
        <v>211829.96</v>
      </c>
      <c r="G33" s="343">
        <v>427895</v>
      </c>
      <c r="H33" s="343"/>
      <c r="I33" s="344">
        <v>246106.51</v>
      </c>
      <c r="J33" s="135">
        <f t="shared" si="0"/>
        <v>116.18116247578956</v>
      </c>
      <c r="K33" s="135">
        <f t="shared" si="1"/>
        <v>57.515631171198542</v>
      </c>
    </row>
    <row r="34" spans="1:11" s="113" customFormat="1" ht="25.5" x14ac:dyDescent="0.25">
      <c r="A34" s="3"/>
      <c r="B34" s="101"/>
      <c r="C34" s="101"/>
      <c r="D34" s="86">
        <v>6712</v>
      </c>
      <c r="E34" s="125" t="s">
        <v>205</v>
      </c>
      <c r="F34" s="343"/>
      <c r="G34" s="343">
        <v>33125</v>
      </c>
      <c r="H34" s="343"/>
      <c r="I34" s="344"/>
      <c r="J34" s="135" t="e">
        <f t="shared" si="0"/>
        <v>#DIV/0!</v>
      </c>
      <c r="K34" s="135">
        <f t="shared" si="1"/>
        <v>0</v>
      </c>
    </row>
    <row r="35" spans="1:11" ht="25.5" x14ac:dyDescent="0.25">
      <c r="A35" s="47">
        <v>7</v>
      </c>
      <c r="B35" s="48"/>
      <c r="C35" s="48"/>
      <c r="D35" s="48"/>
      <c r="E35" s="183" t="s">
        <v>5</v>
      </c>
      <c r="F35" s="345">
        <f>SUM(F37)</f>
        <v>52.8</v>
      </c>
      <c r="G35" s="345">
        <f>SUM(G37)</f>
        <v>90</v>
      </c>
      <c r="H35" s="345">
        <f>SUM(H36)</f>
        <v>0</v>
      </c>
      <c r="I35" s="346">
        <f>SUM(I36)</f>
        <v>42.21</v>
      </c>
      <c r="J35" s="127">
        <f t="shared" si="0"/>
        <v>79.943181818181813</v>
      </c>
      <c r="K35" s="127">
        <f t="shared" si="1"/>
        <v>46.900000000000006</v>
      </c>
    </row>
    <row r="36" spans="1:11" ht="25.5" x14ac:dyDescent="0.25">
      <c r="A36" s="17"/>
      <c r="B36" s="158">
        <v>72</v>
      </c>
      <c r="C36" s="159"/>
      <c r="D36" s="158"/>
      <c r="E36" s="160" t="s">
        <v>20</v>
      </c>
      <c r="F36" s="347">
        <f>SUM(F37)</f>
        <v>52.8</v>
      </c>
      <c r="G36" s="347">
        <f t="shared" ref="G36:I36" si="14">SUM(G37)</f>
        <v>90</v>
      </c>
      <c r="H36" s="347">
        <f t="shared" si="14"/>
        <v>0</v>
      </c>
      <c r="I36" s="347">
        <f t="shared" si="14"/>
        <v>42.21</v>
      </c>
      <c r="J36" s="133">
        <f t="shared" si="0"/>
        <v>79.943181818181813</v>
      </c>
      <c r="K36" s="133">
        <f t="shared" si="1"/>
        <v>46.900000000000006</v>
      </c>
    </row>
    <row r="37" spans="1:11" ht="15.75" customHeight="1" x14ac:dyDescent="0.25">
      <c r="A37" s="43"/>
      <c r="B37" s="43"/>
      <c r="C37" s="105">
        <v>721</v>
      </c>
      <c r="D37" s="120"/>
      <c r="E37" s="124" t="s">
        <v>151</v>
      </c>
      <c r="F37" s="348">
        <f>SUM(F38)</f>
        <v>52.8</v>
      </c>
      <c r="G37" s="348">
        <f>SUM(G38)</f>
        <v>90</v>
      </c>
      <c r="H37" s="348">
        <f>SUM(H38)</f>
        <v>0</v>
      </c>
      <c r="I37" s="348">
        <f>SUM(I38)</f>
        <v>42.21</v>
      </c>
      <c r="J37" s="134">
        <f t="shared" si="0"/>
        <v>79.943181818181813</v>
      </c>
      <c r="K37" s="135">
        <f t="shared" si="1"/>
        <v>46.900000000000006</v>
      </c>
    </row>
    <row r="38" spans="1:11" ht="15.75" customHeight="1" x14ac:dyDescent="0.25">
      <c r="A38" s="9"/>
      <c r="B38" s="13"/>
      <c r="C38" s="13"/>
      <c r="D38" s="117">
        <v>7211</v>
      </c>
      <c r="E38" s="123" t="s">
        <v>152</v>
      </c>
      <c r="F38" s="334">
        <v>52.8</v>
      </c>
      <c r="G38" s="334">
        <v>90</v>
      </c>
      <c r="H38" s="334"/>
      <c r="I38" s="335">
        <v>42.21</v>
      </c>
      <c r="J38" s="135">
        <f t="shared" si="0"/>
        <v>79.943181818181813</v>
      </c>
      <c r="K38" s="135">
        <f t="shared" si="1"/>
        <v>46.900000000000006</v>
      </c>
    </row>
    <row r="39" spans="1:11" x14ac:dyDescent="0.25">
      <c r="A39" s="114"/>
      <c r="B39" s="114"/>
      <c r="C39" s="114"/>
      <c r="D39" s="117" t="s">
        <v>153</v>
      </c>
      <c r="E39" s="123"/>
      <c r="F39" s="334"/>
      <c r="G39" s="334"/>
      <c r="H39" s="334"/>
      <c r="I39" s="335"/>
      <c r="J39" s="135" t="e">
        <f t="shared" si="0"/>
        <v>#DIV/0!</v>
      </c>
      <c r="K39" s="135" t="e">
        <f t="shared" si="1"/>
        <v>#DIV/0!</v>
      </c>
    </row>
    <row r="40" spans="1:11" x14ac:dyDescent="0.25">
      <c r="A40" s="114"/>
      <c r="B40" s="114"/>
      <c r="C40" s="114"/>
      <c r="D40" s="117"/>
      <c r="E40" s="123"/>
      <c r="F40" s="334"/>
      <c r="G40" s="334"/>
      <c r="H40" s="334"/>
      <c r="I40" s="335"/>
      <c r="J40" s="135" t="e">
        <f t="shared" si="0"/>
        <v>#DIV/0!</v>
      </c>
      <c r="K40" s="135" t="e">
        <f t="shared" si="1"/>
        <v>#DIV/0!</v>
      </c>
    </row>
    <row r="41" spans="1:11" ht="15.75" thickBot="1" x14ac:dyDescent="0.3">
      <c r="A41" s="447"/>
      <c r="B41" s="448"/>
      <c r="C41" s="449"/>
      <c r="D41" s="450"/>
      <c r="E41" s="451"/>
      <c r="F41" s="452"/>
      <c r="G41" s="452"/>
      <c r="H41" s="452"/>
      <c r="I41" s="453"/>
      <c r="J41" s="454" t="e">
        <f t="shared" si="0"/>
        <v>#DIV/0!</v>
      </c>
      <c r="K41" s="454" t="e">
        <f t="shared" si="1"/>
        <v>#DIV/0!</v>
      </c>
    </row>
    <row r="42" spans="1:11" ht="39.75" thickBot="1" x14ac:dyDescent="0.3">
      <c r="A42" s="455"/>
      <c r="B42" s="456"/>
      <c r="C42" s="457"/>
      <c r="D42" s="458"/>
      <c r="E42" s="459" t="s">
        <v>140</v>
      </c>
      <c r="F42" s="459" t="s">
        <v>276</v>
      </c>
      <c r="G42" s="459" t="s">
        <v>273</v>
      </c>
      <c r="H42" s="460" t="s">
        <v>277</v>
      </c>
      <c r="I42" s="459" t="s">
        <v>278</v>
      </c>
      <c r="J42" s="461" t="s">
        <v>202</v>
      </c>
      <c r="K42" s="462" t="s">
        <v>264</v>
      </c>
    </row>
    <row r="43" spans="1:11" x14ac:dyDescent="0.25">
      <c r="A43" s="440"/>
      <c r="B43" s="441"/>
      <c r="C43" s="442"/>
      <c r="D43" s="443"/>
      <c r="E43" s="444">
        <v>1</v>
      </c>
      <c r="F43" s="445">
        <v>2</v>
      </c>
      <c r="G43" s="445">
        <v>3</v>
      </c>
      <c r="H43" s="445">
        <v>4</v>
      </c>
      <c r="I43" s="445">
        <v>5</v>
      </c>
      <c r="J43" s="446">
        <v>6</v>
      </c>
      <c r="K43" s="446">
        <v>7</v>
      </c>
    </row>
    <row r="44" spans="1:11" x14ac:dyDescent="0.25">
      <c r="A44" s="140"/>
      <c r="B44" s="141"/>
      <c r="C44" s="142"/>
      <c r="D44" s="143"/>
      <c r="E44" s="161" t="s">
        <v>9</v>
      </c>
      <c r="F44" s="349">
        <f>SUM(F45+F101)</f>
        <v>741901.91999999993</v>
      </c>
      <c r="G44" s="349">
        <f>SUM(G45+G101)</f>
        <v>1849951</v>
      </c>
      <c r="H44" s="349">
        <f>SUM(H45+H101)</f>
        <v>0</v>
      </c>
      <c r="I44" s="349">
        <f>SUM(I45+I101)</f>
        <v>911991.96</v>
      </c>
      <c r="J44" s="129">
        <f>SUM(I44/F44*100)</f>
        <v>122.92621644650819</v>
      </c>
      <c r="K44" s="129">
        <f>SUM(I44/G44*100)</f>
        <v>49.298168437974844</v>
      </c>
    </row>
    <row r="45" spans="1:11" x14ac:dyDescent="0.25">
      <c r="A45" s="54">
        <v>3</v>
      </c>
      <c r="B45" s="138"/>
      <c r="C45" s="139"/>
      <c r="D45" s="144"/>
      <c r="E45" s="162" t="s">
        <v>6</v>
      </c>
      <c r="F45" s="350">
        <f>SUM(F46+F56+F89+F95+F98)</f>
        <v>741618.03999999992</v>
      </c>
      <c r="G45" s="350">
        <f>SUM(G46+G56+G89+G95+G98)</f>
        <v>1810076</v>
      </c>
      <c r="H45" s="350">
        <f>SUM(H46+H56+H89+H95+H98)</f>
        <v>0</v>
      </c>
      <c r="I45" s="350">
        <f>SUM(I46+I56+I89+I95+I98)</f>
        <v>911505.83</v>
      </c>
      <c r="J45" s="132">
        <f t="shared" ref="J45:J111" si="15">SUM(I45/F45*100)</f>
        <v>122.90772079924055</v>
      </c>
      <c r="K45" s="132">
        <f t="shared" ref="K45:K108" si="16">SUM(I45/G45*100)</f>
        <v>50.357323670387323</v>
      </c>
    </row>
    <row r="46" spans="1:11" x14ac:dyDescent="0.25">
      <c r="A46" s="133"/>
      <c r="B46" s="133">
        <v>31</v>
      </c>
      <c r="C46" s="133"/>
      <c r="D46" s="145"/>
      <c r="E46" s="215" t="s">
        <v>7</v>
      </c>
      <c r="F46" s="351">
        <f>SUM(F47+F51+F53)</f>
        <v>484611.60000000003</v>
      </c>
      <c r="G46" s="351">
        <f t="shared" ref="G46:I46" si="17">SUM(G47+G51+G53)</f>
        <v>1259076</v>
      </c>
      <c r="H46" s="351">
        <f t="shared" si="17"/>
        <v>0</v>
      </c>
      <c r="I46" s="351">
        <f t="shared" si="17"/>
        <v>611736.89</v>
      </c>
      <c r="J46" s="151">
        <f t="shared" si="15"/>
        <v>126.23240756102412</v>
      </c>
      <c r="K46" s="475">
        <f t="shared" si="16"/>
        <v>48.586176688301578</v>
      </c>
    </row>
    <row r="47" spans="1:11" x14ac:dyDescent="0.25">
      <c r="A47" s="134"/>
      <c r="B47" s="134"/>
      <c r="C47" s="134">
        <v>311</v>
      </c>
      <c r="D47" s="146"/>
      <c r="E47" s="216" t="s">
        <v>154</v>
      </c>
      <c r="F47" s="352">
        <f>SUM(F48:F50)</f>
        <v>397552.19</v>
      </c>
      <c r="G47" s="352">
        <v>1040713</v>
      </c>
      <c r="H47" s="352"/>
      <c r="I47" s="352">
        <f t="shared" ref="I47" si="18">SUM(I48:I50)</f>
        <v>501893.86000000004</v>
      </c>
      <c r="J47" s="150">
        <f t="shared" si="15"/>
        <v>126.24603074127198</v>
      </c>
      <c r="K47" s="475">
        <f t="shared" si="16"/>
        <v>48.225962393090128</v>
      </c>
    </row>
    <row r="48" spans="1:11" x14ac:dyDescent="0.25">
      <c r="A48" s="115"/>
      <c r="B48" s="115"/>
      <c r="C48" s="115"/>
      <c r="D48" s="147">
        <v>3111</v>
      </c>
      <c r="E48" s="217" t="s">
        <v>155</v>
      </c>
      <c r="F48" s="353">
        <v>391846.83</v>
      </c>
      <c r="G48" s="353"/>
      <c r="H48" s="353"/>
      <c r="I48" s="353">
        <v>496866.7</v>
      </c>
      <c r="J48" s="149">
        <f t="shared" si="15"/>
        <v>126.80125548036204</v>
      </c>
      <c r="K48" s="475" t="e">
        <f t="shared" si="16"/>
        <v>#DIV/0!</v>
      </c>
    </row>
    <row r="49" spans="1:11" x14ac:dyDescent="0.25">
      <c r="A49" s="115"/>
      <c r="B49" s="115"/>
      <c r="C49" s="115"/>
      <c r="D49" s="147">
        <v>3113</v>
      </c>
      <c r="E49" s="217" t="s">
        <v>156</v>
      </c>
      <c r="F49" s="353">
        <v>3064.88</v>
      </c>
      <c r="G49" s="353"/>
      <c r="H49" s="353"/>
      <c r="I49" s="353">
        <v>1778.01</v>
      </c>
      <c r="J49" s="149">
        <f t="shared" si="15"/>
        <v>58.012385476756023</v>
      </c>
      <c r="K49" s="475" t="e">
        <f t="shared" si="16"/>
        <v>#DIV/0!</v>
      </c>
    </row>
    <row r="50" spans="1:11" s="113" customFormat="1" x14ac:dyDescent="0.25">
      <c r="A50" s="115"/>
      <c r="B50" s="115"/>
      <c r="C50" s="115"/>
      <c r="D50" s="147">
        <v>3114</v>
      </c>
      <c r="E50" s="217" t="s">
        <v>209</v>
      </c>
      <c r="F50" s="353">
        <v>2640.48</v>
      </c>
      <c r="G50" s="353"/>
      <c r="H50" s="353"/>
      <c r="I50" s="353">
        <v>3249.15</v>
      </c>
      <c r="J50" s="149">
        <f t="shared" si="15"/>
        <v>123.05149063806581</v>
      </c>
      <c r="K50" s="475" t="e">
        <f t="shared" si="16"/>
        <v>#DIV/0!</v>
      </c>
    </row>
    <row r="51" spans="1:11" x14ac:dyDescent="0.25">
      <c r="A51" s="134"/>
      <c r="B51" s="134"/>
      <c r="C51" s="134">
        <v>312</v>
      </c>
      <c r="D51" s="146"/>
      <c r="E51" s="216" t="s">
        <v>157</v>
      </c>
      <c r="F51" s="352">
        <f>SUM(F52)</f>
        <v>21520.080000000002</v>
      </c>
      <c r="G51" s="352">
        <v>46769</v>
      </c>
      <c r="H51" s="352"/>
      <c r="I51" s="352">
        <f t="shared" ref="I51" si="19">SUM(I52)</f>
        <v>27059.3</v>
      </c>
      <c r="J51" s="150">
        <f t="shared" si="15"/>
        <v>125.73977420158289</v>
      </c>
      <c r="K51" s="475">
        <f t="shared" si="16"/>
        <v>57.857341401355598</v>
      </c>
    </row>
    <row r="52" spans="1:11" x14ac:dyDescent="0.25">
      <c r="A52" s="115"/>
      <c r="B52" s="115"/>
      <c r="C52" s="115"/>
      <c r="D52" s="147">
        <v>3121</v>
      </c>
      <c r="E52" s="217" t="s">
        <v>157</v>
      </c>
      <c r="F52" s="353">
        <v>21520.080000000002</v>
      </c>
      <c r="G52" s="353"/>
      <c r="H52" s="353"/>
      <c r="I52" s="353">
        <v>27059.3</v>
      </c>
      <c r="J52" s="149">
        <f t="shared" si="15"/>
        <v>125.73977420158289</v>
      </c>
      <c r="K52" s="475" t="e">
        <f t="shared" si="16"/>
        <v>#DIV/0!</v>
      </c>
    </row>
    <row r="53" spans="1:11" x14ac:dyDescent="0.25">
      <c r="A53" s="134"/>
      <c r="B53" s="134"/>
      <c r="C53" s="134">
        <v>313</v>
      </c>
      <c r="D53" s="146"/>
      <c r="E53" s="216" t="s">
        <v>158</v>
      </c>
      <c r="F53" s="352">
        <f>SUM(F54+F55)</f>
        <v>65539.33</v>
      </c>
      <c r="G53" s="352">
        <v>171594</v>
      </c>
      <c r="H53" s="352"/>
      <c r="I53" s="352">
        <f t="shared" ref="I53" si="20">SUM(I54+I55)</f>
        <v>82783.73</v>
      </c>
      <c r="J53" s="150">
        <f t="shared" si="15"/>
        <v>126.31152927562732</v>
      </c>
      <c r="K53" s="475">
        <f t="shared" si="16"/>
        <v>48.243953751296665</v>
      </c>
    </row>
    <row r="54" spans="1:11" x14ac:dyDescent="0.25">
      <c r="A54" s="115"/>
      <c r="B54" s="115"/>
      <c r="C54" s="115"/>
      <c r="D54" s="147">
        <v>3132</v>
      </c>
      <c r="E54" s="217" t="s">
        <v>159</v>
      </c>
      <c r="F54" s="353">
        <v>65539.33</v>
      </c>
      <c r="G54" s="353"/>
      <c r="H54" s="353"/>
      <c r="I54" s="353">
        <v>82783.73</v>
      </c>
      <c r="J54" s="149">
        <f t="shared" si="15"/>
        <v>126.31152927562732</v>
      </c>
      <c r="K54" s="475" t="e">
        <f t="shared" si="16"/>
        <v>#DIV/0!</v>
      </c>
    </row>
    <row r="55" spans="1:11" x14ac:dyDescent="0.25">
      <c r="A55" s="115"/>
      <c r="B55" s="115"/>
      <c r="C55" s="115"/>
      <c r="D55" s="147">
        <v>3133</v>
      </c>
      <c r="E55" s="217" t="s">
        <v>160</v>
      </c>
      <c r="F55" s="353"/>
      <c r="G55" s="353"/>
      <c r="H55" s="353"/>
      <c r="I55" s="353"/>
      <c r="J55" s="149" t="e">
        <f t="shared" si="15"/>
        <v>#DIV/0!</v>
      </c>
      <c r="K55" s="475" t="e">
        <f t="shared" si="16"/>
        <v>#DIV/0!</v>
      </c>
    </row>
    <row r="56" spans="1:11" x14ac:dyDescent="0.25">
      <c r="A56" s="133"/>
      <c r="B56" s="133">
        <v>32</v>
      </c>
      <c r="C56" s="133"/>
      <c r="D56" s="145"/>
      <c r="E56" s="215" t="s">
        <v>15</v>
      </c>
      <c r="F56" s="351">
        <f>SUM(F57+F62+F69+F79+F81)</f>
        <v>255774.28</v>
      </c>
      <c r="G56" s="351">
        <f>SUM(G57+G62+G69+G79+G81)</f>
        <v>514258</v>
      </c>
      <c r="H56" s="351">
        <f>SUM(H57+H62+H69+H79+H81)</f>
        <v>0</v>
      </c>
      <c r="I56" s="351">
        <f>SUM(I57+I62+I69+I79+I81)</f>
        <v>298568.26</v>
      </c>
      <c r="J56" s="151">
        <f t="shared" si="15"/>
        <v>116.731150606699</v>
      </c>
      <c r="K56" s="476">
        <f t="shared" si="16"/>
        <v>58.058068129226967</v>
      </c>
    </row>
    <row r="57" spans="1:11" x14ac:dyDescent="0.25">
      <c r="A57" s="134"/>
      <c r="B57" s="134"/>
      <c r="C57" s="134">
        <v>321</v>
      </c>
      <c r="D57" s="146"/>
      <c r="E57" s="216" t="s">
        <v>161</v>
      </c>
      <c r="F57" s="352">
        <f>SUM(F58:F61)</f>
        <v>25067.49</v>
      </c>
      <c r="G57" s="352">
        <v>64362</v>
      </c>
      <c r="H57" s="352"/>
      <c r="I57" s="352">
        <f t="shared" ref="I57" si="21">SUM(I58:I61)</f>
        <v>26234.53</v>
      </c>
      <c r="J57" s="150">
        <f t="shared" si="15"/>
        <v>104.6555917644726</v>
      </c>
      <c r="K57" s="475">
        <f t="shared" si="16"/>
        <v>40.76089928839999</v>
      </c>
    </row>
    <row r="58" spans="1:11" x14ac:dyDescent="0.25">
      <c r="A58" s="115"/>
      <c r="B58" s="115"/>
      <c r="C58" s="115"/>
      <c r="D58" s="147">
        <v>3211</v>
      </c>
      <c r="E58" s="217" t="s">
        <v>162</v>
      </c>
      <c r="F58" s="353">
        <v>1675.59</v>
      </c>
      <c r="G58" s="353"/>
      <c r="H58" s="353"/>
      <c r="I58" s="353">
        <v>3065.27</v>
      </c>
      <c r="J58" s="149">
        <f t="shared" si="15"/>
        <v>182.93675660513611</v>
      </c>
      <c r="K58" s="475" t="e">
        <f t="shared" si="16"/>
        <v>#DIV/0!</v>
      </c>
    </row>
    <row r="59" spans="1:11" s="113" customFormat="1" ht="26.25" x14ac:dyDescent="0.25">
      <c r="A59" s="115"/>
      <c r="B59" s="115"/>
      <c r="C59" s="115"/>
      <c r="D59" s="147">
        <v>3212</v>
      </c>
      <c r="E59" s="217" t="s">
        <v>234</v>
      </c>
      <c r="F59" s="353">
        <v>22491.18</v>
      </c>
      <c r="G59" s="353"/>
      <c r="H59" s="353"/>
      <c r="I59" s="353">
        <v>22159.26</v>
      </c>
      <c r="J59" s="149">
        <f t="shared" si="15"/>
        <v>98.524221494825952</v>
      </c>
      <c r="K59" s="475" t="e">
        <f t="shared" si="16"/>
        <v>#DIV/0!</v>
      </c>
    </row>
    <row r="60" spans="1:11" x14ac:dyDescent="0.25">
      <c r="A60" s="115"/>
      <c r="B60" s="115"/>
      <c r="C60" s="115"/>
      <c r="D60" s="147">
        <v>3213</v>
      </c>
      <c r="E60" s="217" t="s">
        <v>163</v>
      </c>
      <c r="F60" s="353">
        <v>621.52</v>
      </c>
      <c r="G60" s="353"/>
      <c r="H60" s="353"/>
      <c r="I60" s="353">
        <v>80</v>
      </c>
      <c r="J60" s="149">
        <f t="shared" si="15"/>
        <v>12.871669455528382</v>
      </c>
      <c r="K60" s="475" t="e">
        <f t="shared" si="16"/>
        <v>#DIV/0!</v>
      </c>
    </row>
    <row r="61" spans="1:11" x14ac:dyDescent="0.25">
      <c r="A61" s="115"/>
      <c r="B61" s="115"/>
      <c r="C61" s="115"/>
      <c r="D61" s="147">
        <v>3214</v>
      </c>
      <c r="E61" s="217" t="s">
        <v>164</v>
      </c>
      <c r="F61" s="353">
        <v>279.2</v>
      </c>
      <c r="G61" s="353"/>
      <c r="H61" s="353"/>
      <c r="I61" s="353">
        <v>930</v>
      </c>
      <c r="J61" s="149">
        <f t="shared" si="15"/>
        <v>333.09455587392551</v>
      </c>
      <c r="K61" s="475" t="e">
        <f t="shared" si="16"/>
        <v>#DIV/0!</v>
      </c>
    </row>
    <row r="62" spans="1:11" x14ac:dyDescent="0.25">
      <c r="A62" s="134"/>
      <c r="B62" s="134"/>
      <c r="C62" s="134">
        <v>322</v>
      </c>
      <c r="D62" s="146"/>
      <c r="E62" s="216" t="s">
        <v>165</v>
      </c>
      <c r="F62" s="352">
        <f>SUM(F63:F68)</f>
        <v>59923.62</v>
      </c>
      <c r="G62" s="352">
        <v>100639</v>
      </c>
      <c r="H62" s="352"/>
      <c r="I62" s="352">
        <f t="shared" ref="I62" si="22">SUM(I63:I68)</f>
        <v>56647.660000000011</v>
      </c>
      <c r="J62" s="150">
        <f t="shared" si="15"/>
        <v>94.533107312275206</v>
      </c>
      <c r="K62" s="475">
        <f t="shared" si="16"/>
        <v>56.287979809020371</v>
      </c>
    </row>
    <row r="63" spans="1:11" x14ac:dyDescent="0.25">
      <c r="A63" s="115"/>
      <c r="B63" s="115"/>
      <c r="C63" s="115"/>
      <c r="D63" s="147">
        <v>3221</v>
      </c>
      <c r="E63" s="217" t="s">
        <v>166</v>
      </c>
      <c r="F63" s="353">
        <v>8581.4699999999993</v>
      </c>
      <c r="G63" s="353"/>
      <c r="H63" s="353"/>
      <c r="I63" s="353">
        <v>7910.01</v>
      </c>
      <c r="J63" s="149">
        <f t="shared" si="15"/>
        <v>92.175466441064302</v>
      </c>
      <c r="K63" s="475" t="e">
        <f t="shared" si="16"/>
        <v>#DIV/0!</v>
      </c>
    </row>
    <row r="64" spans="1:11" x14ac:dyDescent="0.25">
      <c r="A64" s="115"/>
      <c r="B64" s="115"/>
      <c r="C64" s="115"/>
      <c r="D64" s="147">
        <v>3222</v>
      </c>
      <c r="E64" s="217" t="s">
        <v>167</v>
      </c>
      <c r="F64" s="353">
        <v>35914.06</v>
      </c>
      <c r="G64" s="353"/>
      <c r="H64" s="353"/>
      <c r="I64" s="353">
        <v>34662.910000000003</v>
      </c>
      <c r="J64" s="149">
        <f t="shared" si="15"/>
        <v>96.51626688823265</v>
      </c>
      <c r="K64" s="475" t="e">
        <f t="shared" si="16"/>
        <v>#DIV/0!</v>
      </c>
    </row>
    <row r="65" spans="1:11" x14ac:dyDescent="0.25">
      <c r="A65" s="115"/>
      <c r="B65" s="115"/>
      <c r="C65" s="115"/>
      <c r="D65" s="147">
        <v>3223</v>
      </c>
      <c r="E65" s="217" t="s">
        <v>168</v>
      </c>
      <c r="F65" s="353">
        <v>13958.29</v>
      </c>
      <c r="G65" s="353"/>
      <c r="H65" s="353"/>
      <c r="I65" s="353">
        <v>12621.09</v>
      </c>
      <c r="J65" s="149">
        <f t="shared" si="15"/>
        <v>90.420029960690016</v>
      </c>
      <c r="K65" s="475" t="e">
        <f t="shared" si="16"/>
        <v>#DIV/0!</v>
      </c>
    </row>
    <row r="66" spans="1:11" ht="26.25" x14ac:dyDescent="0.25">
      <c r="A66" s="115"/>
      <c r="B66" s="115"/>
      <c r="C66" s="115"/>
      <c r="D66" s="147">
        <v>3224</v>
      </c>
      <c r="E66" s="217" t="s">
        <v>169</v>
      </c>
      <c r="F66" s="353">
        <v>1351.73</v>
      </c>
      <c r="G66" s="353"/>
      <c r="H66" s="353"/>
      <c r="I66" s="353">
        <v>454.19</v>
      </c>
      <c r="J66" s="149">
        <f t="shared" si="15"/>
        <v>33.600645099243195</v>
      </c>
      <c r="K66" s="475" t="e">
        <f t="shared" si="16"/>
        <v>#DIV/0!</v>
      </c>
    </row>
    <row r="67" spans="1:11" x14ac:dyDescent="0.25">
      <c r="A67" s="115"/>
      <c r="B67" s="115"/>
      <c r="C67" s="115"/>
      <c r="D67" s="147">
        <v>3225</v>
      </c>
      <c r="E67" s="217" t="s">
        <v>170</v>
      </c>
      <c r="F67" s="353">
        <v>118.07</v>
      </c>
      <c r="G67" s="353"/>
      <c r="H67" s="353"/>
      <c r="I67" s="353">
        <v>673.81</v>
      </c>
      <c r="J67" s="149">
        <f t="shared" si="15"/>
        <v>570.68688066401285</v>
      </c>
      <c r="K67" s="475" t="e">
        <f t="shared" si="16"/>
        <v>#DIV/0!</v>
      </c>
    </row>
    <row r="68" spans="1:11" ht="26.25" x14ac:dyDescent="0.25">
      <c r="A68" s="115"/>
      <c r="B68" s="115"/>
      <c r="C68" s="115"/>
      <c r="D68" s="147">
        <v>3227</v>
      </c>
      <c r="E68" s="217" t="s">
        <v>171</v>
      </c>
      <c r="F68" s="353"/>
      <c r="G68" s="353"/>
      <c r="H68" s="353"/>
      <c r="I68" s="353">
        <v>325.64999999999998</v>
      </c>
      <c r="J68" s="149" t="e">
        <f t="shared" si="15"/>
        <v>#DIV/0!</v>
      </c>
      <c r="K68" s="475" t="e">
        <f t="shared" si="16"/>
        <v>#DIV/0!</v>
      </c>
    </row>
    <row r="69" spans="1:11" x14ac:dyDescent="0.25">
      <c r="A69" s="134"/>
      <c r="B69" s="134"/>
      <c r="C69" s="134">
        <v>323</v>
      </c>
      <c r="D69" s="146"/>
      <c r="E69" s="216" t="s">
        <v>172</v>
      </c>
      <c r="F69" s="352">
        <f>SUM(F70:F78)</f>
        <v>162640.53000000003</v>
      </c>
      <c r="G69" s="352">
        <v>332789</v>
      </c>
      <c r="H69" s="352"/>
      <c r="I69" s="352">
        <f t="shared" ref="I69" si="23">SUM(I70:I78)</f>
        <v>207521.44</v>
      </c>
      <c r="J69" s="150">
        <f t="shared" si="15"/>
        <v>127.59515724647477</v>
      </c>
      <c r="K69" s="475">
        <f t="shared" si="16"/>
        <v>62.358263043550124</v>
      </c>
    </row>
    <row r="70" spans="1:11" x14ac:dyDescent="0.25">
      <c r="A70" s="115"/>
      <c r="B70" s="115"/>
      <c r="C70" s="115"/>
      <c r="D70" s="147">
        <v>3231</v>
      </c>
      <c r="E70" s="217" t="s">
        <v>173</v>
      </c>
      <c r="F70" s="353">
        <v>144284.14000000001</v>
      </c>
      <c r="G70" s="353"/>
      <c r="H70" s="353"/>
      <c r="I70" s="353">
        <v>158330.93</v>
      </c>
      <c r="J70" s="149">
        <f t="shared" si="15"/>
        <v>109.73550523293827</v>
      </c>
      <c r="K70" s="475" t="e">
        <f t="shared" si="16"/>
        <v>#DIV/0!</v>
      </c>
    </row>
    <row r="71" spans="1:11" ht="26.25" x14ac:dyDescent="0.25">
      <c r="A71" s="115"/>
      <c r="B71" s="115"/>
      <c r="C71" s="115"/>
      <c r="D71" s="147">
        <v>3232</v>
      </c>
      <c r="E71" s="217" t="s">
        <v>174</v>
      </c>
      <c r="F71" s="353">
        <v>4532.6000000000004</v>
      </c>
      <c r="G71" s="353"/>
      <c r="H71" s="353"/>
      <c r="I71" s="353">
        <v>29080.59</v>
      </c>
      <c r="J71" s="149">
        <f t="shared" si="15"/>
        <v>641.5873891364779</v>
      </c>
      <c r="K71" s="475" t="e">
        <f t="shared" si="16"/>
        <v>#DIV/0!</v>
      </c>
    </row>
    <row r="72" spans="1:11" x14ac:dyDescent="0.25">
      <c r="A72" s="115"/>
      <c r="B72" s="115"/>
      <c r="C72" s="115"/>
      <c r="D72" s="147">
        <v>3233</v>
      </c>
      <c r="E72" s="217" t="s">
        <v>175</v>
      </c>
      <c r="F72" s="353">
        <v>63.72</v>
      </c>
      <c r="G72" s="353"/>
      <c r="H72" s="353"/>
      <c r="I72" s="353">
        <v>63.72</v>
      </c>
      <c r="J72" s="149">
        <f t="shared" si="15"/>
        <v>100</v>
      </c>
      <c r="K72" s="475" t="e">
        <f t="shared" si="16"/>
        <v>#DIV/0!</v>
      </c>
    </row>
    <row r="73" spans="1:11" x14ac:dyDescent="0.25">
      <c r="A73" s="115"/>
      <c r="B73" s="115"/>
      <c r="C73" s="115"/>
      <c r="D73" s="147">
        <v>3234</v>
      </c>
      <c r="E73" s="217" t="s">
        <v>176</v>
      </c>
      <c r="F73" s="353">
        <v>4192.5</v>
      </c>
      <c r="G73" s="353"/>
      <c r="H73" s="353"/>
      <c r="I73" s="353">
        <v>5674.87</v>
      </c>
      <c r="J73" s="149">
        <f t="shared" si="15"/>
        <v>135.35766249254621</v>
      </c>
      <c r="K73" s="475" t="e">
        <f t="shared" si="16"/>
        <v>#DIV/0!</v>
      </c>
    </row>
    <row r="74" spans="1:11" x14ac:dyDescent="0.25">
      <c r="A74" s="115"/>
      <c r="B74" s="115"/>
      <c r="C74" s="115"/>
      <c r="D74" s="147">
        <v>3235</v>
      </c>
      <c r="E74" s="217" t="s">
        <v>177</v>
      </c>
      <c r="F74" s="353"/>
      <c r="G74" s="353"/>
      <c r="H74" s="353"/>
      <c r="I74" s="353"/>
      <c r="J74" s="149" t="e">
        <f t="shared" si="15"/>
        <v>#DIV/0!</v>
      </c>
      <c r="K74" s="475" t="e">
        <f t="shared" si="16"/>
        <v>#DIV/0!</v>
      </c>
    </row>
    <row r="75" spans="1:11" x14ac:dyDescent="0.25">
      <c r="A75" s="115"/>
      <c r="B75" s="115"/>
      <c r="C75" s="115"/>
      <c r="D75" s="147">
        <v>3236</v>
      </c>
      <c r="E75" s="217" t="s">
        <v>178</v>
      </c>
      <c r="F75" s="353">
        <v>53.63</v>
      </c>
      <c r="G75" s="353"/>
      <c r="H75" s="353"/>
      <c r="I75" s="353">
        <v>3903.06</v>
      </c>
      <c r="J75" s="149">
        <f t="shared" si="15"/>
        <v>7277.7549878799182</v>
      </c>
      <c r="K75" s="475" t="e">
        <f t="shared" si="16"/>
        <v>#DIV/0!</v>
      </c>
    </row>
    <row r="76" spans="1:11" x14ac:dyDescent="0.25">
      <c r="A76" s="115"/>
      <c r="B76" s="115"/>
      <c r="C76" s="115"/>
      <c r="D76" s="147">
        <v>3237</v>
      </c>
      <c r="E76" s="217" t="s">
        <v>179</v>
      </c>
      <c r="F76" s="353">
        <v>1484.85</v>
      </c>
      <c r="G76" s="353"/>
      <c r="H76" s="353"/>
      <c r="I76" s="353">
        <v>286.48</v>
      </c>
      <c r="J76" s="149">
        <f t="shared" si="15"/>
        <v>19.293531333131295</v>
      </c>
      <c r="K76" s="475" t="e">
        <f t="shared" si="16"/>
        <v>#DIV/0!</v>
      </c>
    </row>
    <row r="77" spans="1:11" x14ac:dyDescent="0.25">
      <c r="A77" s="115"/>
      <c r="B77" s="115"/>
      <c r="C77" s="115"/>
      <c r="D77" s="147">
        <v>3238</v>
      </c>
      <c r="E77" s="217" t="s">
        <v>180</v>
      </c>
      <c r="F77" s="353">
        <v>1917.1</v>
      </c>
      <c r="G77" s="353"/>
      <c r="H77" s="353"/>
      <c r="I77" s="353">
        <v>2037.78</v>
      </c>
      <c r="J77" s="149">
        <f t="shared" si="15"/>
        <v>106.2949246257368</v>
      </c>
      <c r="K77" s="475" t="e">
        <f t="shared" si="16"/>
        <v>#DIV/0!</v>
      </c>
    </row>
    <row r="78" spans="1:11" x14ac:dyDescent="0.25">
      <c r="A78" s="115"/>
      <c r="B78" s="115"/>
      <c r="C78" s="115"/>
      <c r="D78" s="147">
        <v>3239</v>
      </c>
      <c r="E78" s="217" t="s">
        <v>181</v>
      </c>
      <c r="F78" s="353">
        <v>6111.99</v>
      </c>
      <c r="G78" s="353"/>
      <c r="H78" s="353"/>
      <c r="I78" s="353">
        <v>8144.01</v>
      </c>
      <c r="J78" s="149">
        <f t="shared" si="15"/>
        <v>133.24645491893804</v>
      </c>
      <c r="K78" s="475" t="e">
        <f t="shared" si="16"/>
        <v>#DIV/0!</v>
      </c>
    </row>
    <row r="79" spans="1:11" s="113" customFormat="1" ht="26.25" x14ac:dyDescent="0.25">
      <c r="A79" s="134"/>
      <c r="B79" s="134"/>
      <c r="C79" s="134">
        <v>324</v>
      </c>
      <c r="D79" s="146"/>
      <c r="E79" s="216" t="s">
        <v>227</v>
      </c>
      <c r="F79" s="352">
        <f>SUM(F80)</f>
        <v>4216.62</v>
      </c>
      <c r="G79" s="352">
        <v>9300</v>
      </c>
      <c r="H79" s="352"/>
      <c r="I79" s="352">
        <f t="shared" ref="I79" si="24">SUM(I80)</f>
        <v>3042.43</v>
      </c>
      <c r="J79" s="150">
        <f t="shared" si="15"/>
        <v>72.153288652996949</v>
      </c>
      <c r="K79" s="475">
        <f t="shared" si="16"/>
        <v>32.714301075268814</v>
      </c>
    </row>
    <row r="80" spans="1:11" s="113" customFormat="1" ht="26.25" x14ac:dyDescent="0.25">
      <c r="A80" s="135"/>
      <c r="B80" s="135"/>
      <c r="C80" s="135"/>
      <c r="D80" s="267">
        <v>3241</v>
      </c>
      <c r="E80" s="274" t="s">
        <v>227</v>
      </c>
      <c r="F80" s="354">
        <v>4216.62</v>
      </c>
      <c r="G80" s="354"/>
      <c r="H80" s="354"/>
      <c r="I80" s="354">
        <v>3042.43</v>
      </c>
      <c r="J80" s="149">
        <f t="shared" si="15"/>
        <v>72.153288652996949</v>
      </c>
      <c r="K80" s="475" t="e">
        <f t="shared" si="16"/>
        <v>#DIV/0!</v>
      </c>
    </row>
    <row r="81" spans="1:11" ht="26.25" x14ac:dyDescent="0.25">
      <c r="A81" s="134"/>
      <c r="B81" s="134"/>
      <c r="C81" s="134">
        <v>329</v>
      </c>
      <c r="D81" s="146"/>
      <c r="E81" s="216" t="s">
        <v>182</v>
      </c>
      <c r="F81" s="352">
        <f>SUM(F82:F88)</f>
        <v>3926.02</v>
      </c>
      <c r="G81" s="352">
        <v>7168</v>
      </c>
      <c r="H81" s="352"/>
      <c r="I81" s="352">
        <f t="shared" ref="I81" si="25">SUM(I82:I88)</f>
        <v>5122.2</v>
      </c>
      <c r="J81" s="150">
        <f t="shared" si="15"/>
        <v>130.46800576665427</v>
      </c>
      <c r="K81" s="475">
        <f t="shared" si="16"/>
        <v>71.459263392857139</v>
      </c>
    </row>
    <row r="82" spans="1:11" ht="26.25" x14ac:dyDescent="0.25">
      <c r="A82" s="115"/>
      <c r="B82" s="115"/>
      <c r="C82" s="115"/>
      <c r="D82" s="147">
        <v>3291</v>
      </c>
      <c r="E82" s="217" t="s">
        <v>183</v>
      </c>
      <c r="F82" s="353"/>
      <c r="G82" s="353"/>
      <c r="H82" s="353"/>
      <c r="I82" s="353"/>
      <c r="J82" s="149" t="e">
        <f t="shared" si="15"/>
        <v>#DIV/0!</v>
      </c>
      <c r="K82" s="475" t="e">
        <f t="shared" si="16"/>
        <v>#DIV/0!</v>
      </c>
    </row>
    <row r="83" spans="1:11" x14ac:dyDescent="0.25">
      <c r="A83" s="115"/>
      <c r="B83" s="115"/>
      <c r="C83" s="115"/>
      <c r="D83" s="147">
        <v>3292</v>
      </c>
      <c r="E83" s="217" t="s">
        <v>184</v>
      </c>
      <c r="F83" s="353">
        <v>1093.1199999999999</v>
      </c>
      <c r="G83" s="353"/>
      <c r="H83" s="353"/>
      <c r="I83" s="353">
        <v>1194.58</v>
      </c>
      <c r="J83" s="149">
        <f t="shared" si="15"/>
        <v>109.28168911007026</v>
      </c>
      <c r="K83" s="475" t="e">
        <f t="shared" si="16"/>
        <v>#DIV/0!</v>
      </c>
    </row>
    <row r="84" spans="1:11" x14ac:dyDescent="0.25">
      <c r="A84" s="115"/>
      <c r="B84" s="115"/>
      <c r="C84" s="115"/>
      <c r="D84" s="147">
        <v>3293</v>
      </c>
      <c r="E84" s="217" t="s">
        <v>185</v>
      </c>
      <c r="F84" s="353"/>
      <c r="G84" s="353"/>
      <c r="H84" s="353"/>
      <c r="I84" s="353"/>
      <c r="J84" s="149" t="e">
        <f t="shared" si="15"/>
        <v>#DIV/0!</v>
      </c>
      <c r="K84" s="475" t="e">
        <f t="shared" si="16"/>
        <v>#DIV/0!</v>
      </c>
    </row>
    <row r="85" spans="1:11" x14ac:dyDescent="0.25">
      <c r="A85" s="115"/>
      <c r="B85" s="115"/>
      <c r="C85" s="115"/>
      <c r="D85" s="147">
        <v>3294</v>
      </c>
      <c r="E85" s="217" t="s">
        <v>186</v>
      </c>
      <c r="F85" s="353">
        <v>53.09</v>
      </c>
      <c r="G85" s="353"/>
      <c r="H85" s="353"/>
      <c r="I85" s="353"/>
      <c r="J85" s="149">
        <f t="shared" si="15"/>
        <v>0</v>
      </c>
      <c r="K85" s="475" t="e">
        <f t="shared" si="16"/>
        <v>#DIV/0!</v>
      </c>
    </row>
    <row r="86" spans="1:11" x14ac:dyDescent="0.25">
      <c r="A86" s="115"/>
      <c r="B86" s="115"/>
      <c r="C86" s="115"/>
      <c r="D86" s="147">
        <v>3295</v>
      </c>
      <c r="E86" s="217" t="s">
        <v>187</v>
      </c>
      <c r="F86" s="353">
        <v>2061.58</v>
      </c>
      <c r="G86" s="353"/>
      <c r="H86" s="353"/>
      <c r="I86" s="353">
        <v>2144.77</v>
      </c>
      <c r="J86" s="149">
        <f t="shared" si="15"/>
        <v>104.03525451352846</v>
      </c>
      <c r="K86" s="475" t="e">
        <f t="shared" si="16"/>
        <v>#DIV/0!</v>
      </c>
    </row>
    <row r="87" spans="1:11" x14ac:dyDescent="0.25">
      <c r="A87" s="115"/>
      <c r="B87" s="115"/>
      <c r="C87" s="115"/>
      <c r="D87" s="147">
        <v>3296</v>
      </c>
      <c r="E87" s="217" t="s">
        <v>188</v>
      </c>
      <c r="F87" s="353">
        <v>380.98</v>
      </c>
      <c r="G87" s="353"/>
      <c r="H87" s="353"/>
      <c r="I87" s="353"/>
      <c r="J87" s="149">
        <f t="shared" si="15"/>
        <v>0</v>
      </c>
      <c r="K87" s="475" t="e">
        <f t="shared" si="16"/>
        <v>#DIV/0!</v>
      </c>
    </row>
    <row r="88" spans="1:11" ht="26.25" x14ac:dyDescent="0.25">
      <c r="A88" s="115"/>
      <c r="B88" s="115"/>
      <c r="C88" s="115"/>
      <c r="D88" s="147">
        <v>3299</v>
      </c>
      <c r="E88" s="217" t="s">
        <v>182</v>
      </c>
      <c r="F88" s="353">
        <v>337.25</v>
      </c>
      <c r="G88" s="353"/>
      <c r="H88" s="353"/>
      <c r="I88" s="353">
        <v>1782.85</v>
      </c>
      <c r="J88" s="149">
        <f t="shared" si="15"/>
        <v>528.64343958487768</v>
      </c>
      <c r="K88" s="475" t="e">
        <f t="shared" si="16"/>
        <v>#DIV/0!</v>
      </c>
    </row>
    <row r="89" spans="1:11" x14ac:dyDescent="0.25">
      <c r="A89" s="133"/>
      <c r="B89" s="133">
        <v>34</v>
      </c>
      <c r="C89" s="133"/>
      <c r="D89" s="145"/>
      <c r="E89" s="215" t="s">
        <v>48</v>
      </c>
      <c r="F89" s="351">
        <f>SUM(F90)</f>
        <v>510.99</v>
      </c>
      <c r="G89" s="351">
        <f t="shared" ref="G89:I89" si="26">SUM(G90)</f>
        <v>1250</v>
      </c>
      <c r="H89" s="351">
        <f t="shared" si="26"/>
        <v>0</v>
      </c>
      <c r="I89" s="351">
        <f t="shared" si="26"/>
        <v>528.1</v>
      </c>
      <c r="J89" s="151">
        <f t="shared" si="15"/>
        <v>103.34840212137225</v>
      </c>
      <c r="K89" s="476">
        <f t="shared" si="16"/>
        <v>42.248000000000005</v>
      </c>
    </row>
    <row r="90" spans="1:11" x14ac:dyDescent="0.25">
      <c r="A90" s="134"/>
      <c r="B90" s="134"/>
      <c r="C90" s="134">
        <v>343</v>
      </c>
      <c r="D90" s="146"/>
      <c r="E90" s="216" t="s">
        <v>206</v>
      </c>
      <c r="F90" s="352">
        <f>SUM(F91:F94)</f>
        <v>510.99</v>
      </c>
      <c r="G90" s="352">
        <v>1250</v>
      </c>
      <c r="H90" s="352"/>
      <c r="I90" s="352">
        <f t="shared" ref="I90" si="27">SUM(I91:I94)</f>
        <v>528.1</v>
      </c>
      <c r="J90" s="150">
        <f t="shared" si="15"/>
        <v>103.34840212137225</v>
      </c>
      <c r="K90" s="475">
        <f t="shared" si="16"/>
        <v>42.248000000000005</v>
      </c>
    </row>
    <row r="91" spans="1:11" ht="26.25" x14ac:dyDescent="0.25">
      <c r="A91" s="115"/>
      <c r="B91" s="115"/>
      <c r="C91" s="115"/>
      <c r="D91" s="147">
        <v>3431</v>
      </c>
      <c r="E91" s="217" t="s">
        <v>189</v>
      </c>
      <c r="F91" s="353">
        <v>486.12</v>
      </c>
      <c r="G91" s="353"/>
      <c r="H91" s="353"/>
      <c r="I91" s="353">
        <v>526.74</v>
      </c>
      <c r="J91" s="149">
        <f t="shared" si="15"/>
        <v>108.35596149098987</v>
      </c>
      <c r="K91" s="475" t="e">
        <f t="shared" si="16"/>
        <v>#DIV/0!</v>
      </c>
    </row>
    <row r="92" spans="1:11" ht="26.25" x14ac:dyDescent="0.25">
      <c r="A92" s="115"/>
      <c r="B92" s="115"/>
      <c r="C92" s="115"/>
      <c r="D92" s="147">
        <v>3432</v>
      </c>
      <c r="E92" s="217" t="s">
        <v>190</v>
      </c>
      <c r="F92" s="353"/>
      <c r="G92" s="353"/>
      <c r="H92" s="353"/>
      <c r="I92" s="353"/>
      <c r="J92" s="149" t="e">
        <f t="shared" si="15"/>
        <v>#DIV/0!</v>
      </c>
      <c r="K92" s="475" t="e">
        <f t="shared" si="16"/>
        <v>#DIV/0!</v>
      </c>
    </row>
    <row r="93" spans="1:11" x14ac:dyDescent="0.25">
      <c r="A93" s="115"/>
      <c r="B93" s="115"/>
      <c r="C93" s="115"/>
      <c r="D93" s="147">
        <v>3433</v>
      </c>
      <c r="E93" s="217" t="s">
        <v>191</v>
      </c>
      <c r="F93" s="353">
        <v>24.87</v>
      </c>
      <c r="G93" s="353"/>
      <c r="H93" s="353"/>
      <c r="I93" s="353">
        <v>1.36</v>
      </c>
      <c r="J93" s="149">
        <f t="shared" si="15"/>
        <v>5.4684358665058301</v>
      </c>
      <c r="K93" s="475" t="e">
        <f t="shared" si="16"/>
        <v>#DIV/0!</v>
      </c>
    </row>
    <row r="94" spans="1:11" ht="26.25" x14ac:dyDescent="0.25">
      <c r="A94" s="115"/>
      <c r="B94" s="115"/>
      <c r="C94" s="115"/>
      <c r="D94" s="147">
        <v>3434</v>
      </c>
      <c r="E94" s="217" t="s">
        <v>192</v>
      </c>
      <c r="F94" s="353"/>
      <c r="G94" s="353"/>
      <c r="H94" s="353"/>
      <c r="I94" s="353"/>
      <c r="J94" s="149" t="e">
        <f t="shared" si="15"/>
        <v>#DIV/0!</v>
      </c>
      <c r="K94" s="475" t="e">
        <f t="shared" si="16"/>
        <v>#DIV/0!</v>
      </c>
    </row>
    <row r="95" spans="1:11" s="113" customFormat="1" ht="39" x14ac:dyDescent="0.25">
      <c r="A95" s="133"/>
      <c r="B95" s="133">
        <v>37</v>
      </c>
      <c r="C95" s="133"/>
      <c r="D95" s="145"/>
      <c r="E95" s="215" t="s">
        <v>46</v>
      </c>
      <c r="F95" s="351">
        <f>SUM(F96)</f>
        <v>61.09</v>
      </c>
      <c r="G95" s="351">
        <f t="shared" ref="G95:I95" si="28">SUM(G96)</f>
        <v>34830</v>
      </c>
      <c r="H95" s="351">
        <f t="shared" si="28"/>
        <v>0</v>
      </c>
      <c r="I95" s="351">
        <f t="shared" si="28"/>
        <v>0</v>
      </c>
      <c r="J95" s="151">
        <f t="shared" si="15"/>
        <v>0</v>
      </c>
      <c r="K95" s="476">
        <f t="shared" si="16"/>
        <v>0</v>
      </c>
    </row>
    <row r="96" spans="1:11" s="113" customFormat="1" ht="26.25" x14ac:dyDescent="0.25">
      <c r="A96" s="134"/>
      <c r="B96" s="134"/>
      <c r="C96" s="134">
        <v>372</v>
      </c>
      <c r="D96" s="146"/>
      <c r="E96" s="216" t="s">
        <v>208</v>
      </c>
      <c r="F96" s="352">
        <f>SUM(F97)</f>
        <v>61.09</v>
      </c>
      <c r="G96" s="352">
        <v>34830</v>
      </c>
      <c r="H96" s="352"/>
      <c r="I96" s="352">
        <f t="shared" ref="I96" si="29">SUM(I97)</f>
        <v>0</v>
      </c>
      <c r="J96" s="150">
        <f t="shared" si="15"/>
        <v>0</v>
      </c>
      <c r="K96" s="475">
        <f t="shared" si="16"/>
        <v>0</v>
      </c>
    </row>
    <row r="97" spans="1:13" s="113" customFormat="1" ht="26.25" x14ac:dyDescent="0.25">
      <c r="A97" s="115"/>
      <c r="B97" s="115"/>
      <c r="C97" s="115"/>
      <c r="D97" s="147">
        <v>3722</v>
      </c>
      <c r="E97" s="217" t="s">
        <v>207</v>
      </c>
      <c r="F97" s="353">
        <v>61.09</v>
      </c>
      <c r="G97" s="353"/>
      <c r="H97" s="353"/>
      <c r="I97" s="353"/>
      <c r="J97" s="149">
        <f t="shared" si="15"/>
        <v>0</v>
      </c>
      <c r="K97" s="475" t="e">
        <f t="shared" si="16"/>
        <v>#DIV/0!</v>
      </c>
    </row>
    <row r="98" spans="1:13" x14ac:dyDescent="0.25">
      <c r="A98" s="133"/>
      <c r="B98" s="133">
        <v>38</v>
      </c>
      <c r="C98" s="133"/>
      <c r="D98" s="145"/>
      <c r="E98" s="215" t="s">
        <v>49</v>
      </c>
      <c r="F98" s="351">
        <f>SUM(F99)</f>
        <v>660.08</v>
      </c>
      <c r="G98" s="351">
        <f t="shared" ref="G98:I98" si="30">SUM(G99)</f>
        <v>662</v>
      </c>
      <c r="H98" s="351">
        <f t="shared" si="30"/>
        <v>0</v>
      </c>
      <c r="I98" s="351">
        <f t="shared" si="30"/>
        <v>672.58</v>
      </c>
      <c r="J98" s="151">
        <f t="shared" si="15"/>
        <v>101.89370985335111</v>
      </c>
      <c r="K98" s="475">
        <f t="shared" si="16"/>
        <v>101.59818731117825</v>
      </c>
    </row>
    <row r="99" spans="1:13" x14ac:dyDescent="0.25">
      <c r="A99" s="134"/>
      <c r="B99" s="134"/>
      <c r="C99" s="134">
        <v>381</v>
      </c>
      <c r="D99" s="146"/>
      <c r="E99" s="216" t="s">
        <v>147</v>
      </c>
      <c r="F99" s="352">
        <f>SUM(F100)</f>
        <v>660.08</v>
      </c>
      <c r="G99" s="352">
        <v>662</v>
      </c>
      <c r="H99" s="352"/>
      <c r="I99" s="352">
        <f t="shared" ref="I99" si="31">SUM(I100)</f>
        <v>672.58</v>
      </c>
      <c r="J99" s="150">
        <f t="shared" si="15"/>
        <v>101.89370985335111</v>
      </c>
      <c r="K99" s="475">
        <f t="shared" si="16"/>
        <v>101.59818731117825</v>
      </c>
    </row>
    <row r="100" spans="1:13" x14ac:dyDescent="0.25">
      <c r="A100" s="115"/>
      <c r="B100" s="115"/>
      <c r="C100" s="115"/>
      <c r="D100" s="147">
        <v>3812</v>
      </c>
      <c r="E100" s="217" t="s">
        <v>193</v>
      </c>
      <c r="F100" s="353">
        <v>660.08</v>
      </c>
      <c r="G100" s="353"/>
      <c r="H100" s="353"/>
      <c r="I100" s="353">
        <v>672.58</v>
      </c>
      <c r="J100" s="149">
        <f t="shared" si="15"/>
        <v>101.89370985335111</v>
      </c>
      <c r="K100" s="475" t="e">
        <f t="shared" si="16"/>
        <v>#DIV/0!</v>
      </c>
    </row>
    <row r="101" spans="1:13" ht="26.25" x14ac:dyDescent="0.25">
      <c r="A101" s="132">
        <v>4</v>
      </c>
      <c r="B101" s="132"/>
      <c r="C101" s="132"/>
      <c r="D101" s="163"/>
      <c r="E101" s="218" t="s">
        <v>8</v>
      </c>
      <c r="F101" s="355">
        <f>SUM(F102+F112)</f>
        <v>283.88</v>
      </c>
      <c r="G101" s="355">
        <f>SUM(G102+G112)</f>
        <v>39875</v>
      </c>
      <c r="H101" s="355">
        <f t="shared" ref="H101:I101" si="32">SUM(H102+H112)</f>
        <v>0</v>
      </c>
      <c r="I101" s="355">
        <f t="shared" si="32"/>
        <v>486.13</v>
      </c>
      <c r="J101" s="132">
        <f t="shared" si="15"/>
        <v>171.2448922079752</v>
      </c>
      <c r="K101" s="132">
        <f t="shared" si="16"/>
        <v>1.2191347962382444</v>
      </c>
    </row>
    <row r="102" spans="1:13" ht="26.25" x14ac:dyDescent="0.25">
      <c r="A102" s="133"/>
      <c r="B102" s="133">
        <v>42</v>
      </c>
      <c r="C102" s="133"/>
      <c r="D102" s="145"/>
      <c r="E102" s="215" t="s">
        <v>22</v>
      </c>
      <c r="F102" s="351">
        <f>SUM(F103+F110)</f>
        <v>283.88</v>
      </c>
      <c r="G102" s="351">
        <f t="shared" ref="G102:I102" si="33">SUM(G103+G110)</f>
        <v>6750</v>
      </c>
      <c r="H102" s="351">
        <f t="shared" si="33"/>
        <v>0</v>
      </c>
      <c r="I102" s="351">
        <f t="shared" si="33"/>
        <v>486.13</v>
      </c>
      <c r="J102" s="151">
        <f t="shared" si="15"/>
        <v>171.2448922079752</v>
      </c>
      <c r="K102" s="476">
        <f t="shared" si="16"/>
        <v>7.2019259259259254</v>
      </c>
    </row>
    <row r="103" spans="1:13" x14ac:dyDescent="0.25">
      <c r="A103" s="134"/>
      <c r="B103" s="134"/>
      <c r="C103" s="134">
        <v>422</v>
      </c>
      <c r="D103" s="146"/>
      <c r="E103" s="216" t="s">
        <v>194</v>
      </c>
      <c r="F103" s="352">
        <f>SUM(F104+F105+F106+F107+F108+F109)</f>
        <v>283.88</v>
      </c>
      <c r="G103" s="352">
        <v>5650</v>
      </c>
      <c r="H103" s="352"/>
      <c r="I103" s="352">
        <f t="shared" ref="I103" si="34">SUM(I104:I109)</f>
        <v>486.13</v>
      </c>
      <c r="J103" s="149">
        <f t="shared" si="15"/>
        <v>171.2448922079752</v>
      </c>
      <c r="K103" s="475">
        <f t="shared" si="16"/>
        <v>8.6040707964601761</v>
      </c>
    </row>
    <row r="104" spans="1:13" x14ac:dyDescent="0.25">
      <c r="A104" s="115"/>
      <c r="B104" s="115"/>
      <c r="C104" s="115"/>
      <c r="D104" s="147">
        <v>4221</v>
      </c>
      <c r="E104" s="217" t="s">
        <v>220</v>
      </c>
      <c r="F104" s="353">
        <v>283.88</v>
      </c>
      <c r="G104" s="353"/>
      <c r="H104" s="353"/>
      <c r="I104" s="353">
        <v>486.13</v>
      </c>
      <c r="J104" s="149">
        <f t="shared" si="15"/>
        <v>171.2448922079752</v>
      </c>
      <c r="K104" s="475" t="e">
        <f t="shared" si="16"/>
        <v>#DIV/0!</v>
      </c>
    </row>
    <row r="105" spans="1:13" x14ac:dyDescent="0.25">
      <c r="A105" s="115"/>
      <c r="B105" s="115"/>
      <c r="C105" s="115"/>
      <c r="D105" s="147">
        <v>4222</v>
      </c>
      <c r="E105" s="217" t="s">
        <v>195</v>
      </c>
      <c r="F105" s="353"/>
      <c r="G105" s="353"/>
      <c r="H105" s="353"/>
      <c r="I105" s="353"/>
      <c r="J105" s="149" t="e">
        <f t="shared" si="15"/>
        <v>#DIV/0!</v>
      </c>
      <c r="K105" s="475" t="e">
        <f t="shared" si="16"/>
        <v>#DIV/0!</v>
      </c>
      <c r="M105" s="116"/>
    </row>
    <row r="106" spans="1:13" x14ac:dyDescent="0.25">
      <c r="A106" s="115"/>
      <c r="B106" s="115"/>
      <c r="C106" s="115"/>
      <c r="D106" s="147">
        <v>4223</v>
      </c>
      <c r="E106" s="217" t="s">
        <v>196</v>
      </c>
      <c r="F106" s="353"/>
      <c r="G106" s="353"/>
      <c r="H106" s="353"/>
      <c r="I106" s="353"/>
      <c r="J106" s="149" t="e">
        <f t="shared" si="15"/>
        <v>#DIV/0!</v>
      </c>
      <c r="K106" s="475" t="e">
        <f t="shared" si="16"/>
        <v>#DIV/0!</v>
      </c>
    </row>
    <row r="107" spans="1:13" x14ac:dyDescent="0.25">
      <c r="A107" s="115"/>
      <c r="B107" s="115"/>
      <c r="C107" s="115"/>
      <c r="D107" s="147">
        <v>4225</v>
      </c>
      <c r="E107" s="217" t="s">
        <v>197</v>
      </c>
      <c r="F107" s="353"/>
      <c r="G107" s="353"/>
      <c r="H107" s="353"/>
      <c r="I107" s="353"/>
      <c r="J107" s="149" t="e">
        <f t="shared" si="15"/>
        <v>#DIV/0!</v>
      </c>
      <c r="K107" s="475" t="e">
        <f t="shared" si="16"/>
        <v>#DIV/0!</v>
      </c>
    </row>
    <row r="108" spans="1:13" x14ac:dyDescent="0.25">
      <c r="A108" s="115"/>
      <c r="B108" s="115"/>
      <c r="C108" s="115"/>
      <c r="D108" s="147">
        <v>4226</v>
      </c>
      <c r="E108" s="217" t="s">
        <v>198</v>
      </c>
      <c r="F108" s="353"/>
      <c r="G108" s="353"/>
      <c r="H108" s="353"/>
      <c r="I108" s="353"/>
      <c r="J108" s="149" t="e">
        <f t="shared" si="15"/>
        <v>#DIV/0!</v>
      </c>
      <c r="K108" s="475" t="e">
        <f t="shared" si="16"/>
        <v>#DIV/0!</v>
      </c>
    </row>
    <row r="109" spans="1:13" ht="26.25" x14ac:dyDescent="0.25">
      <c r="A109" s="115"/>
      <c r="B109" s="115"/>
      <c r="C109" s="115"/>
      <c r="D109" s="147">
        <v>4227</v>
      </c>
      <c r="E109" s="217" t="s">
        <v>199</v>
      </c>
      <c r="F109" s="353"/>
      <c r="G109" s="353"/>
      <c r="H109" s="353"/>
      <c r="I109" s="353"/>
      <c r="J109" s="149" t="e">
        <f t="shared" si="15"/>
        <v>#DIV/0!</v>
      </c>
      <c r="K109" s="475" t="e">
        <f t="shared" ref="K109:K114" si="35">SUM(I109/G109*100)</f>
        <v>#DIV/0!</v>
      </c>
    </row>
    <row r="110" spans="1:13" ht="26.25" x14ac:dyDescent="0.25">
      <c r="A110" s="134"/>
      <c r="B110" s="134"/>
      <c r="C110" s="134">
        <v>424</v>
      </c>
      <c r="D110" s="146"/>
      <c r="E110" s="216" t="s">
        <v>200</v>
      </c>
      <c r="F110" s="352">
        <f>SUM(F111)</f>
        <v>0</v>
      </c>
      <c r="G110" s="352">
        <v>1100</v>
      </c>
      <c r="H110" s="352"/>
      <c r="I110" s="352">
        <f t="shared" ref="I110" si="36">SUM(I111)</f>
        <v>0</v>
      </c>
      <c r="J110" s="149" t="e">
        <f t="shared" si="15"/>
        <v>#DIV/0!</v>
      </c>
      <c r="K110" s="475">
        <f t="shared" si="35"/>
        <v>0</v>
      </c>
    </row>
    <row r="111" spans="1:13" x14ac:dyDescent="0.25">
      <c r="A111" s="115"/>
      <c r="B111" s="115"/>
      <c r="C111" s="115"/>
      <c r="D111" s="147">
        <v>4241</v>
      </c>
      <c r="E111" s="219" t="s">
        <v>201</v>
      </c>
      <c r="F111" s="353"/>
      <c r="G111" s="353"/>
      <c r="H111" s="353"/>
      <c r="I111" s="353"/>
      <c r="J111" s="149" t="e">
        <f t="shared" si="15"/>
        <v>#DIV/0!</v>
      </c>
      <c r="K111" s="475" t="e">
        <f t="shared" si="35"/>
        <v>#DIV/0!</v>
      </c>
    </row>
    <row r="112" spans="1:13" s="113" customFormat="1" ht="26.25" x14ac:dyDescent="0.25">
      <c r="A112" s="285"/>
      <c r="B112" s="285"/>
      <c r="C112" s="285">
        <v>45</v>
      </c>
      <c r="D112" s="286"/>
      <c r="E112" s="288" t="s">
        <v>236</v>
      </c>
      <c r="F112" s="356">
        <f>SUM(F113)</f>
        <v>0</v>
      </c>
      <c r="G112" s="356">
        <f t="shared" ref="G112:I113" si="37">SUM(G113)</f>
        <v>33125</v>
      </c>
      <c r="H112" s="356">
        <f t="shared" si="37"/>
        <v>0</v>
      </c>
      <c r="I112" s="356">
        <f t="shared" si="37"/>
        <v>0</v>
      </c>
      <c r="J112" s="287" t="e">
        <f t="shared" ref="J112:J114" si="38">SUM(I112/F112*100)</f>
        <v>#DIV/0!</v>
      </c>
      <c r="K112" s="477">
        <f t="shared" si="35"/>
        <v>0</v>
      </c>
    </row>
    <row r="113" spans="1:11" ht="26.25" x14ac:dyDescent="0.25">
      <c r="A113" s="134"/>
      <c r="B113" s="134"/>
      <c r="C113" s="134">
        <v>451</v>
      </c>
      <c r="D113" s="146"/>
      <c r="E113" s="216" t="s">
        <v>232</v>
      </c>
      <c r="F113" s="352">
        <f>SUM(F114)</f>
        <v>0</v>
      </c>
      <c r="G113" s="352">
        <v>33125</v>
      </c>
      <c r="H113" s="352"/>
      <c r="I113" s="352">
        <f t="shared" si="37"/>
        <v>0</v>
      </c>
      <c r="J113" s="149" t="e">
        <f t="shared" si="38"/>
        <v>#DIV/0!</v>
      </c>
      <c r="K113" s="475">
        <f t="shared" si="35"/>
        <v>0</v>
      </c>
    </row>
    <row r="114" spans="1:11" ht="26.25" x14ac:dyDescent="0.25">
      <c r="A114" s="115"/>
      <c r="B114" s="115"/>
      <c r="C114" s="115"/>
      <c r="D114" s="147">
        <v>4511</v>
      </c>
      <c r="E114" s="274" t="s">
        <v>232</v>
      </c>
      <c r="F114" s="353"/>
      <c r="G114" s="353"/>
      <c r="H114" s="353"/>
      <c r="I114" s="353"/>
      <c r="J114" s="149" t="e">
        <f t="shared" si="38"/>
        <v>#DIV/0!</v>
      </c>
      <c r="K114" s="475" t="e">
        <f t="shared" si="35"/>
        <v>#DIV/0!</v>
      </c>
    </row>
    <row r="115" spans="1:11" x14ac:dyDescent="0.25">
      <c r="A115" s="115"/>
      <c r="B115" s="115"/>
      <c r="C115" s="115"/>
      <c r="D115" s="147"/>
      <c r="E115" s="219"/>
      <c r="F115" s="353"/>
      <c r="G115" s="353"/>
      <c r="H115" s="353"/>
      <c r="I115" s="353"/>
      <c r="J115" s="149"/>
      <c r="K115" s="149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5"/>
  <sheetViews>
    <sheetView workbookViewId="0">
      <selection activeCell="C45" sqref="C45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521"/>
      <c r="B1" s="521"/>
      <c r="C1" s="521"/>
      <c r="D1" s="521"/>
      <c r="E1" s="521"/>
      <c r="F1" s="521"/>
      <c r="G1" s="521"/>
      <c r="H1" s="521"/>
      <c r="I1" s="521"/>
      <c r="J1" s="521"/>
    </row>
    <row r="2" spans="1:10" ht="18" customHeight="1" x14ac:dyDescent="0.25">
      <c r="A2" s="21"/>
      <c r="B2" s="21"/>
      <c r="C2" s="21"/>
      <c r="D2" s="21"/>
      <c r="E2" s="21"/>
      <c r="F2" s="21"/>
      <c r="G2" s="21"/>
    </row>
    <row r="3" spans="1:10" ht="15.75" customHeight="1" x14ac:dyDescent="0.25">
      <c r="A3" s="521"/>
      <c r="B3" s="521"/>
      <c r="C3" s="521"/>
      <c r="D3" s="521"/>
      <c r="E3" s="521"/>
      <c r="F3" s="521"/>
      <c r="G3" s="63"/>
    </row>
    <row r="4" spans="1:10" ht="18" x14ac:dyDescent="0.25">
      <c r="B4" s="21"/>
      <c r="C4" s="21"/>
      <c r="D4" s="21"/>
      <c r="E4" s="5"/>
      <c r="F4" s="5"/>
      <c r="G4" s="5"/>
    </row>
    <row r="5" spans="1:10" ht="18" customHeight="1" x14ac:dyDescent="0.25">
      <c r="A5" s="521"/>
      <c r="B5" s="521"/>
      <c r="C5" s="521"/>
      <c r="D5" s="521"/>
      <c r="E5" s="521"/>
      <c r="F5" s="521"/>
      <c r="G5" s="63"/>
    </row>
    <row r="6" spans="1:10" ht="18" x14ac:dyDescent="0.25">
      <c r="A6" s="21"/>
      <c r="B6" s="21"/>
      <c r="C6" s="21"/>
      <c r="D6" s="21"/>
      <c r="E6" s="5"/>
      <c r="F6" s="5"/>
      <c r="G6" s="5"/>
    </row>
    <row r="7" spans="1:10" ht="15.75" customHeight="1" x14ac:dyDescent="0.25">
      <c r="A7" s="521" t="s">
        <v>124</v>
      </c>
      <c r="B7" s="521"/>
      <c r="C7" s="521"/>
      <c r="D7" s="521"/>
      <c r="E7" s="521"/>
      <c r="F7" s="521"/>
      <c r="G7" s="63"/>
    </row>
    <row r="8" spans="1:10" ht="18" x14ac:dyDescent="0.25">
      <c r="A8" s="21"/>
      <c r="B8" s="21"/>
      <c r="C8" s="21"/>
      <c r="D8" s="21"/>
      <c r="E8" s="5"/>
      <c r="F8" s="5"/>
      <c r="G8" s="5"/>
    </row>
    <row r="9" spans="1:10" ht="25.5" x14ac:dyDescent="0.25">
      <c r="A9" s="3" t="s">
        <v>31</v>
      </c>
      <c r="B9" s="3" t="s">
        <v>272</v>
      </c>
      <c r="C9" s="3" t="s">
        <v>273</v>
      </c>
      <c r="D9" s="3" t="s">
        <v>274</v>
      </c>
      <c r="E9" s="3" t="s">
        <v>275</v>
      </c>
      <c r="F9" s="3" t="s">
        <v>137</v>
      </c>
      <c r="G9" s="3" t="s">
        <v>265</v>
      </c>
    </row>
    <row r="10" spans="1:10" s="98" customFormat="1" x14ac:dyDescent="0.25">
      <c r="A10" s="85">
        <v>1</v>
      </c>
      <c r="B10" s="86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</row>
    <row r="11" spans="1:10" x14ac:dyDescent="0.25">
      <c r="A11" s="53" t="s">
        <v>0</v>
      </c>
      <c r="B11" s="357">
        <f>SUM(B12+B14+B16+B19+B23)</f>
        <v>737702.96</v>
      </c>
      <c r="C11" s="358">
        <f>SUM(C12+C14+C16+C19+C23)</f>
        <v>1849951</v>
      </c>
      <c r="D11" s="358">
        <f>SUM(D12+D14+D16+D19+D23)</f>
        <v>0</v>
      </c>
      <c r="E11" s="358">
        <f>SUM(E12+E14+E16+E19+E23)</f>
        <v>916052.72</v>
      </c>
      <c r="F11" s="49">
        <f>SUM(E11/B11*100)</f>
        <v>124.17636496944515</v>
      </c>
      <c r="G11" s="49">
        <f>SUM(E11/C11*100)</f>
        <v>49.517674792467474</v>
      </c>
    </row>
    <row r="12" spans="1:10" x14ac:dyDescent="0.25">
      <c r="A12" s="46" t="s">
        <v>33</v>
      </c>
      <c r="B12" s="359">
        <f>SUM(B13)</f>
        <v>9566.76</v>
      </c>
      <c r="C12" s="348">
        <f>SUM(C13)</f>
        <v>87883</v>
      </c>
      <c r="D12" s="348">
        <f>SUM(D13)</f>
        <v>0</v>
      </c>
      <c r="E12" s="348">
        <f>SUM(E13)</f>
        <v>15997.14</v>
      </c>
      <c r="F12" s="92">
        <f t="shared" ref="F12:F25" si="0">SUM(E12/B12*100)</f>
        <v>167.21585991495553</v>
      </c>
      <c r="G12" s="93">
        <f t="shared" ref="G12:G25" si="1">SUM(E12/C12*100)</f>
        <v>18.202769591388552</v>
      </c>
    </row>
    <row r="13" spans="1:10" x14ac:dyDescent="0.25">
      <c r="A13" s="37" t="s">
        <v>34</v>
      </c>
      <c r="B13" s="360">
        <v>9566.76</v>
      </c>
      <c r="C13" s="334">
        <v>87883</v>
      </c>
      <c r="D13" s="334"/>
      <c r="E13" s="334">
        <v>15997.14</v>
      </c>
      <c r="F13" s="96">
        <f t="shared" si="0"/>
        <v>167.21585991495553</v>
      </c>
      <c r="G13" s="93">
        <f t="shared" si="1"/>
        <v>18.202769591388552</v>
      </c>
    </row>
    <row r="14" spans="1:10" x14ac:dyDescent="0.25">
      <c r="A14" s="46" t="s">
        <v>35</v>
      </c>
      <c r="B14" s="361">
        <f>SUM(B15)</f>
        <v>10629.47</v>
      </c>
      <c r="C14" s="348">
        <f>SUM(C15)</f>
        <v>20042</v>
      </c>
      <c r="D14" s="348">
        <f>SUM(D15)</f>
        <v>0</v>
      </c>
      <c r="E14" s="348">
        <f>SUM(E15)</f>
        <v>15292.64</v>
      </c>
      <c r="F14" s="92">
        <f t="shared" si="0"/>
        <v>143.8702023713318</v>
      </c>
      <c r="G14" s="93">
        <f t="shared" si="1"/>
        <v>76.302963776070257</v>
      </c>
    </row>
    <row r="15" spans="1:10" x14ac:dyDescent="0.25">
      <c r="A15" s="22" t="s">
        <v>54</v>
      </c>
      <c r="B15" s="360">
        <v>10629.47</v>
      </c>
      <c r="C15" s="334">
        <v>20042</v>
      </c>
      <c r="D15" s="334"/>
      <c r="E15" s="334">
        <v>15292.64</v>
      </c>
      <c r="F15" s="96">
        <f t="shared" si="0"/>
        <v>143.8702023713318</v>
      </c>
      <c r="G15" s="93">
        <f t="shared" si="1"/>
        <v>76.302963776070257</v>
      </c>
    </row>
    <row r="16" spans="1:10" ht="25.5" x14ac:dyDescent="0.25">
      <c r="A16" s="43" t="s">
        <v>32</v>
      </c>
      <c r="B16" s="359">
        <f>SUM(B17+B18)</f>
        <v>183148.74</v>
      </c>
      <c r="C16" s="348">
        <f>SUM(C17+C18)</f>
        <v>349043</v>
      </c>
      <c r="D16" s="348">
        <f>SUM(D17+D18)</f>
        <v>0</v>
      </c>
      <c r="E16" s="348">
        <f>SUM(E17+E18)</f>
        <v>218528.42</v>
      </c>
      <c r="F16" s="92">
        <f t="shared" si="0"/>
        <v>119.31745749383809</v>
      </c>
      <c r="G16" s="93">
        <f t="shared" si="1"/>
        <v>62.607879258429477</v>
      </c>
    </row>
    <row r="17" spans="1:12" ht="38.25" x14ac:dyDescent="0.25">
      <c r="A17" s="40" t="s">
        <v>111</v>
      </c>
      <c r="B17" s="360">
        <v>7210.13</v>
      </c>
      <c r="C17" s="334">
        <v>17208</v>
      </c>
      <c r="D17" s="334"/>
      <c r="E17" s="334">
        <v>8185.97</v>
      </c>
      <c r="F17" s="96">
        <f t="shared" si="0"/>
        <v>113.53429133732679</v>
      </c>
      <c r="G17" s="93">
        <f t="shared" si="1"/>
        <v>47.570722919572297</v>
      </c>
    </row>
    <row r="18" spans="1:12" x14ac:dyDescent="0.25">
      <c r="A18" s="40" t="s">
        <v>55</v>
      </c>
      <c r="B18" s="360">
        <v>175938.61</v>
      </c>
      <c r="C18" s="334">
        <v>331835</v>
      </c>
      <c r="D18" s="334"/>
      <c r="E18" s="334">
        <v>210342.45</v>
      </c>
      <c r="F18" s="96">
        <f t="shared" si="0"/>
        <v>119.55445709159578</v>
      </c>
      <c r="G18" s="93">
        <f t="shared" si="1"/>
        <v>63.387662543131384</v>
      </c>
    </row>
    <row r="19" spans="1:12" x14ac:dyDescent="0.25">
      <c r="A19" s="52" t="s">
        <v>56</v>
      </c>
      <c r="B19" s="359">
        <f>SUM(B20+B21+B22)</f>
        <v>531820.1</v>
      </c>
      <c r="C19" s="348">
        <f>SUM(C20:C22)</f>
        <v>1391633</v>
      </c>
      <c r="D19" s="348">
        <f>SUM(D20:D22)</f>
        <v>0</v>
      </c>
      <c r="E19" s="348">
        <f>SUM(E20+E21+E22)</f>
        <v>666192.31000000006</v>
      </c>
      <c r="F19" s="92">
        <f t="shared" si="0"/>
        <v>125.26647826962541</v>
      </c>
      <c r="G19" s="93">
        <f t="shared" si="1"/>
        <v>47.871264191061876</v>
      </c>
      <c r="L19" s="91"/>
    </row>
    <row r="20" spans="1:12" x14ac:dyDescent="0.25">
      <c r="A20" s="40" t="s">
        <v>58</v>
      </c>
      <c r="B20" s="360">
        <v>6944.1</v>
      </c>
      <c r="C20" s="334">
        <v>21337</v>
      </c>
      <c r="D20" s="334"/>
      <c r="E20" s="334">
        <v>8517.61</v>
      </c>
      <c r="F20" s="96">
        <f t="shared" si="0"/>
        <v>122.6596679195288</v>
      </c>
      <c r="G20" s="93">
        <f t="shared" si="1"/>
        <v>39.919435721985288</v>
      </c>
      <c r="L20" s="97"/>
    </row>
    <row r="21" spans="1:12" x14ac:dyDescent="0.25">
      <c r="A21" s="40" t="s">
        <v>57</v>
      </c>
      <c r="B21" s="360">
        <v>19380.490000000002</v>
      </c>
      <c r="C21" s="334">
        <v>19965</v>
      </c>
      <c r="D21" s="334"/>
      <c r="E21" s="334">
        <v>11249.31</v>
      </c>
      <c r="F21" s="96">
        <f t="shared" si="0"/>
        <v>58.044507646607478</v>
      </c>
      <c r="G21" s="93">
        <f t="shared" si="1"/>
        <v>56.345154019534185</v>
      </c>
      <c r="J21" s="94"/>
    </row>
    <row r="22" spans="1:12" ht="25.5" x14ac:dyDescent="0.25">
      <c r="A22" s="40" t="s">
        <v>59</v>
      </c>
      <c r="B22" s="360">
        <v>505495.51</v>
      </c>
      <c r="C22" s="334">
        <v>1350331</v>
      </c>
      <c r="D22" s="334"/>
      <c r="E22" s="334">
        <v>646425.39</v>
      </c>
      <c r="F22" s="96">
        <f t="shared" si="0"/>
        <v>127.87955129413513</v>
      </c>
      <c r="G22" s="93">
        <f t="shared" si="1"/>
        <v>47.871624809028305</v>
      </c>
      <c r="I22" s="97"/>
    </row>
    <row r="23" spans="1:12" x14ac:dyDescent="0.25">
      <c r="A23" s="52" t="s">
        <v>112</v>
      </c>
      <c r="B23" s="359">
        <f>SUM(B24+B25)</f>
        <v>2537.8900000000003</v>
      </c>
      <c r="C23" s="348">
        <f>SUM(C24+C25)</f>
        <v>1350</v>
      </c>
      <c r="D23" s="348">
        <f>SUM(D24+D25)</f>
        <v>0</v>
      </c>
      <c r="E23" s="348">
        <f>SUM(E24+E25)</f>
        <v>42.21</v>
      </c>
      <c r="F23" s="92">
        <f t="shared" si="0"/>
        <v>1.663192652163805</v>
      </c>
      <c r="G23" s="93">
        <f t="shared" si="1"/>
        <v>3.1266666666666665</v>
      </c>
      <c r="K23" s="97"/>
    </row>
    <row r="24" spans="1:12" ht="25.5" x14ac:dyDescent="0.25">
      <c r="A24" s="40" t="s">
        <v>113</v>
      </c>
      <c r="B24" s="360">
        <v>2485.09</v>
      </c>
      <c r="C24" s="334">
        <v>1260</v>
      </c>
      <c r="D24" s="334"/>
      <c r="E24" s="334"/>
      <c r="F24" s="96">
        <f t="shared" si="0"/>
        <v>0</v>
      </c>
      <c r="G24" s="93">
        <f t="shared" si="1"/>
        <v>0</v>
      </c>
    </row>
    <row r="25" spans="1:12" x14ac:dyDescent="0.25">
      <c r="A25" s="10" t="s">
        <v>241</v>
      </c>
      <c r="B25" s="360">
        <v>52.8</v>
      </c>
      <c r="C25" s="334">
        <v>90</v>
      </c>
      <c r="D25" s="334"/>
      <c r="E25" s="334">
        <v>42.21</v>
      </c>
      <c r="F25" s="8">
        <f t="shared" si="0"/>
        <v>79.943181818181813</v>
      </c>
      <c r="G25" s="93">
        <f t="shared" si="1"/>
        <v>46.900000000000006</v>
      </c>
    </row>
    <row r="27" spans="1:12" ht="15.75" customHeight="1" x14ac:dyDescent="0.25">
      <c r="A27" s="521" t="s">
        <v>125</v>
      </c>
      <c r="B27" s="521"/>
      <c r="C27" s="521"/>
      <c r="D27" s="521"/>
      <c r="E27" s="521"/>
      <c r="F27" s="521"/>
      <c r="G27" s="63"/>
    </row>
    <row r="28" spans="1:12" ht="18" x14ac:dyDescent="0.25">
      <c r="A28" s="21"/>
      <c r="B28" s="21"/>
      <c r="C28" s="21"/>
      <c r="D28" s="21"/>
      <c r="E28" s="5"/>
      <c r="F28" s="5"/>
      <c r="G28" s="5"/>
      <c r="J28" s="94"/>
    </row>
    <row r="29" spans="1:12" ht="25.5" x14ac:dyDescent="0.25">
      <c r="A29" s="17" t="s">
        <v>31</v>
      </c>
      <c r="B29" s="362" t="s">
        <v>121</v>
      </c>
      <c r="C29" s="363" t="s">
        <v>279</v>
      </c>
      <c r="D29" s="363" t="s">
        <v>280</v>
      </c>
      <c r="E29" s="363" t="s">
        <v>281</v>
      </c>
      <c r="F29" s="17" t="s">
        <v>122</v>
      </c>
      <c r="G29" s="17" t="s">
        <v>266</v>
      </c>
    </row>
    <row r="30" spans="1:12" x14ac:dyDescent="0.25">
      <c r="A30" s="85">
        <v>1</v>
      </c>
      <c r="B30" s="386">
        <v>2</v>
      </c>
      <c r="C30" s="387">
        <v>3</v>
      </c>
      <c r="D30" s="387">
        <v>4</v>
      </c>
      <c r="E30" s="387">
        <v>5</v>
      </c>
      <c r="F30" s="85">
        <v>6</v>
      </c>
      <c r="G30" s="85">
        <v>7</v>
      </c>
    </row>
    <row r="31" spans="1:12" x14ac:dyDescent="0.25">
      <c r="A31" s="53" t="s">
        <v>1</v>
      </c>
      <c r="B31" s="364">
        <f>SUM(B32+B34+B36+B39+B43)</f>
        <v>741901.91999999993</v>
      </c>
      <c r="C31" s="365">
        <f>SUM(C32+C34+C36+C39+C43)</f>
        <v>1849951</v>
      </c>
      <c r="D31" s="365">
        <f>SUM(D32+D34+D36+D39+D43)</f>
        <v>0</v>
      </c>
      <c r="E31" s="365">
        <f>SUM(E32+E34+E36+E39+E43)</f>
        <v>911991.96000000008</v>
      </c>
      <c r="F31" s="49">
        <f>SUM(E31/B31*100)</f>
        <v>122.92621644650821</v>
      </c>
      <c r="G31" s="49">
        <f>SUM(E31/C31*100)</f>
        <v>49.298168437974851</v>
      </c>
    </row>
    <row r="32" spans="1:12" ht="15.75" customHeight="1" x14ac:dyDescent="0.25">
      <c r="A32" s="46" t="s">
        <v>33</v>
      </c>
      <c r="B32" s="366">
        <f>SUM(B33)</f>
        <v>13342.89</v>
      </c>
      <c r="C32" s="367">
        <f>SUM(C33)</f>
        <v>87883</v>
      </c>
      <c r="D32" s="367">
        <f>SUM(D33)</f>
        <v>0</v>
      </c>
      <c r="E32" s="367">
        <f>SUM(E33)</f>
        <v>15997.14</v>
      </c>
      <c r="F32" s="95">
        <f t="shared" ref="F32:F45" si="2">SUM(E32/B32*100)</f>
        <v>119.89261696678906</v>
      </c>
      <c r="G32" s="93">
        <f t="shared" ref="G32:G45" si="3">SUM(E32/C32*100)</f>
        <v>18.202769591388552</v>
      </c>
    </row>
    <row r="33" spans="1:11" x14ac:dyDescent="0.25">
      <c r="A33" s="37" t="s">
        <v>34</v>
      </c>
      <c r="B33" s="368">
        <v>13342.89</v>
      </c>
      <c r="C33" s="369">
        <v>87883</v>
      </c>
      <c r="D33" s="369"/>
      <c r="E33" s="369">
        <v>15997.14</v>
      </c>
      <c r="F33" s="96">
        <f t="shared" si="2"/>
        <v>119.89261696678906</v>
      </c>
      <c r="G33" s="93">
        <f t="shared" si="3"/>
        <v>18.202769591388552</v>
      </c>
    </row>
    <row r="34" spans="1:11" x14ac:dyDescent="0.25">
      <c r="A34" s="46" t="s">
        <v>35</v>
      </c>
      <c r="B34" s="370">
        <f>SUM(B35)</f>
        <v>8424.01</v>
      </c>
      <c r="C34" s="371">
        <f>SUM(C35)</f>
        <v>20042</v>
      </c>
      <c r="D34" s="371">
        <f>SUM(D35)</f>
        <v>0</v>
      </c>
      <c r="E34" s="371">
        <f>SUM(E35)</f>
        <v>10891.65</v>
      </c>
      <c r="F34" s="92">
        <f t="shared" si="2"/>
        <v>129.29293768644624</v>
      </c>
      <c r="G34" s="93">
        <f t="shared" si="3"/>
        <v>54.344127332601531</v>
      </c>
    </row>
    <row r="35" spans="1:11" x14ac:dyDescent="0.25">
      <c r="A35" s="22" t="s">
        <v>54</v>
      </c>
      <c r="B35" s="368">
        <v>8424.01</v>
      </c>
      <c r="C35" s="369">
        <v>20042</v>
      </c>
      <c r="D35" s="369"/>
      <c r="E35" s="369">
        <v>10891.65</v>
      </c>
      <c r="F35" s="93">
        <f t="shared" si="2"/>
        <v>129.29293768644624</v>
      </c>
      <c r="G35" s="93">
        <f t="shared" si="3"/>
        <v>54.344127332601531</v>
      </c>
      <c r="I35" s="90"/>
      <c r="J35" s="91"/>
    </row>
    <row r="36" spans="1:11" ht="25.5" x14ac:dyDescent="0.25">
      <c r="A36" s="43" t="s">
        <v>32</v>
      </c>
      <c r="B36" s="370">
        <f>SUM(B37+B38)</f>
        <v>179381.98</v>
      </c>
      <c r="C36" s="371">
        <f>SUM(C37+C38)</f>
        <v>349043</v>
      </c>
      <c r="D36" s="371">
        <f>SUM(D37+D38)</f>
        <v>0</v>
      </c>
      <c r="E36" s="371">
        <f>SUM(E37+E38)</f>
        <v>218830.98</v>
      </c>
      <c r="F36" s="92">
        <f t="shared" si="2"/>
        <v>121.9916181101357</v>
      </c>
      <c r="G36" s="93">
        <f t="shared" si="3"/>
        <v>62.694561988064514</v>
      </c>
    </row>
    <row r="37" spans="1:11" ht="38.25" x14ac:dyDescent="0.25">
      <c r="A37" s="40" t="s">
        <v>111</v>
      </c>
      <c r="B37" s="368">
        <v>7219.5</v>
      </c>
      <c r="C37" s="369">
        <v>17208</v>
      </c>
      <c r="D37" s="369"/>
      <c r="E37" s="369">
        <v>8488.5300000000007</v>
      </c>
      <c r="F37" s="96">
        <f t="shared" si="2"/>
        <v>117.5778100976522</v>
      </c>
      <c r="G37" s="93">
        <f t="shared" si="3"/>
        <v>49.328974895397494</v>
      </c>
    </row>
    <row r="38" spans="1:11" x14ac:dyDescent="0.25">
      <c r="A38" s="40" t="s">
        <v>55</v>
      </c>
      <c r="B38" s="368">
        <v>172162.48</v>
      </c>
      <c r="C38" s="369">
        <v>331835</v>
      </c>
      <c r="D38" s="369"/>
      <c r="E38" s="369">
        <v>210342.45</v>
      </c>
      <c r="F38" s="96">
        <f t="shared" si="2"/>
        <v>122.17670772400584</v>
      </c>
      <c r="G38" s="93">
        <f t="shared" si="3"/>
        <v>63.387662543131384</v>
      </c>
    </row>
    <row r="39" spans="1:11" x14ac:dyDescent="0.25">
      <c r="A39" s="52" t="s">
        <v>56</v>
      </c>
      <c r="B39" s="370">
        <f>SUM(B40:B41:B42)</f>
        <v>538267.94999999995</v>
      </c>
      <c r="C39" s="371">
        <f>SUM(C40:C42)</f>
        <v>1391633</v>
      </c>
      <c r="D39" s="371">
        <f>SUM(D40:D42)</f>
        <v>0</v>
      </c>
      <c r="E39" s="371">
        <f>SUM(E40+E41+E42)</f>
        <v>666112.19000000006</v>
      </c>
      <c r="F39" s="92">
        <f t="shared" si="2"/>
        <v>123.7510407223763</v>
      </c>
      <c r="G39" s="93">
        <f t="shared" si="3"/>
        <v>47.86550692603582</v>
      </c>
    </row>
    <row r="40" spans="1:11" x14ac:dyDescent="0.25">
      <c r="A40" s="40" t="s">
        <v>58</v>
      </c>
      <c r="B40" s="368">
        <v>6944.1</v>
      </c>
      <c r="C40" s="369">
        <v>21337</v>
      </c>
      <c r="D40" s="369"/>
      <c r="E40" s="369">
        <v>8517.61</v>
      </c>
      <c r="F40" s="96">
        <f t="shared" si="2"/>
        <v>122.6596679195288</v>
      </c>
      <c r="G40" s="93">
        <f t="shared" si="3"/>
        <v>39.919435721985288</v>
      </c>
    </row>
    <row r="41" spans="1:11" x14ac:dyDescent="0.25">
      <c r="A41" s="40" t="s">
        <v>57</v>
      </c>
      <c r="B41" s="368">
        <v>19380.490000000002</v>
      </c>
      <c r="C41" s="369">
        <v>19965</v>
      </c>
      <c r="D41" s="369"/>
      <c r="E41" s="369">
        <v>11249.31</v>
      </c>
      <c r="F41" s="96">
        <f t="shared" si="2"/>
        <v>58.044507646607478</v>
      </c>
      <c r="G41" s="93">
        <f t="shared" si="3"/>
        <v>56.345154019534185</v>
      </c>
    </row>
    <row r="42" spans="1:11" ht="25.5" x14ac:dyDescent="0.25">
      <c r="A42" s="40" t="s">
        <v>59</v>
      </c>
      <c r="B42" s="368">
        <v>511943.36</v>
      </c>
      <c r="C42" s="369">
        <v>1350331</v>
      </c>
      <c r="D42" s="369"/>
      <c r="E42" s="369">
        <v>646345.27</v>
      </c>
      <c r="F42" s="96">
        <f t="shared" si="2"/>
        <v>126.25327731567806</v>
      </c>
      <c r="G42" s="93">
        <f t="shared" si="3"/>
        <v>47.865691448985473</v>
      </c>
      <c r="K42" s="94"/>
    </row>
    <row r="43" spans="1:11" x14ac:dyDescent="0.25">
      <c r="A43" s="52" t="s">
        <v>112</v>
      </c>
      <c r="B43" s="370">
        <f>SUM(B44+B45)</f>
        <v>2485.09</v>
      </c>
      <c r="C43" s="371">
        <f>SUM(C44+C45)</f>
        <v>1350</v>
      </c>
      <c r="D43" s="371">
        <f>SUM(D44)</f>
        <v>0</v>
      </c>
      <c r="E43" s="371">
        <f>SUM(E44)</f>
        <v>160</v>
      </c>
      <c r="F43" s="92">
        <f t="shared" si="2"/>
        <v>6.4383986093058994</v>
      </c>
      <c r="G43" s="93">
        <f t="shared" si="3"/>
        <v>11.851851851851853</v>
      </c>
    </row>
    <row r="44" spans="1:11" ht="25.5" x14ac:dyDescent="0.25">
      <c r="A44" s="40" t="s">
        <v>113</v>
      </c>
      <c r="B44" s="368">
        <v>2485.09</v>
      </c>
      <c r="C44" s="369">
        <v>1260</v>
      </c>
      <c r="D44" s="369"/>
      <c r="E44" s="369">
        <v>160</v>
      </c>
      <c r="F44" s="96">
        <f t="shared" si="2"/>
        <v>6.4383986093058994</v>
      </c>
      <c r="G44" s="93">
        <f t="shared" si="3"/>
        <v>12.698412698412698</v>
      </c>
    </row>
    <row r="45" spans="1:11" x14ac:dyDescent="0.25">
      <c r="A45" s="10" t="s">
        <v>242</v>
      </c>
      <c r="B45" s="368">
        <v>0</v>
      </c>
      <c r="C45" s="369">
        <v>90</v>
      </c>
      <c r="D45" s="369"/>
      <c r="E45" s="369">
        <v>0</v>
      </c>
      <c r="F45" s="8" t="e">
        <f t="shared" si="2"/>
        <v>#DIV/0!</v>
      </c>
      <c r="G45" s="93">
        <f t="shared" si="3"/>
        <v>0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workbookViewId="0">
      <selection activeCell="G17" sqref="G17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</row>
    <row r="2" spans="1:11" ht="18" customHeight="1" x14ac:dyDescent="0.25">
      <c r="A2" s="4"/>
      <c r="B2" s="4"/>
      <c r="C2" s="21"/>
      <c r="D2" s="4"/>
      <c r="E2" s="4"/>
      <c r="F2" s="4"/>
      <c r="G2" s="21"/>
    </row>
    <row r="3" spans="1:11" ht="15.75" x14ac:dyDescent="0.25">
      <c r="A3" s="521"/>
      <c r="B3" s="521"/>
      <c r="C3" s="521"/>
      <c r="D3" s="521"/>
      <c r="E3" s="522"/>
      <c r="F3" s="522"/>
      <c r="G3" s="67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521"/>
      <c r="B5" s="523"/>
      <c r="C5" s="523"/>
      <c r="D5" s="523"/>
      <c r="E5" s="523"/>
      <c r="F5" s="523"/>
      <c r="G5" s="68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521" t="s">
        <v>126</v>
      </c>
      <c r="B7" s="542"/>
      <c r="C7" s="542"/>
      <c r="D7" s="542"/>
      <c r="E7" s="542"/>
      <c r="F7" s="542"/>
      <c r="G7" s="69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31</v>
      </c>
      <c r="B9" s="3" t="s">
        <v>272</v>
      </c>
      <c r="C9" s="3" t="s">
        <v>282</v>
      </c>
      <c r="D9" s="3" t="s">
        <v>274</v>
      </c>
      <c r="E9" s="3" t="s">
        <v>275</v>
      </c>
      <c r="F9" s="3" t="s">
        <v>136</v>
      </c>
      <c r="G9" s="3" t="s">
        <v>267</v>
      </c>
    </row>
    <row r="10" spans="1:11" s="98" customFormat="1" x14ac:dyDescent="0.25">
      <c r="A10" s="85">
        <v>1</v>
      </c>
      <c r="B10" s="86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</row>
    <row r="11" spans="1:11" ht="15.75" customHeight="1" x14ac:dyDescent="0.25">
      <c r="A11" s="54" t="s">
        <v>9</v>
      </c>
      <c r="B11" s="372">
        <f>SUM(B12)</f>
        <v>741901.91999999993</v>
      </c>
      <c r="C11" s="328">
        <f>SUM(C12)</f>
        <v>1849951</v>
      </c>
      <c r="D11" s="328">
        <f>SUM(D12)</f>
        <v>0</v>
      </c>
      <c r="E11" s="328">
        <f>SUM(E12)</f>
        <v>911991.96</v>
      </c>
      <c r="F11" s="26">
        <f>SUM(E11/B11*100)</f>
        <v>122.92621644650819</v>
      </c>
      <c r="G11" s="26">
        <f>SUM(E11/B11*100)</f>
        <v>122.92621644650819</v>
      </c>
    </row>
    <row r="12" spans="1:11" ht="15.75" customHeight="1" x14ac:dyDescent="0.25">
      <c r="A12" s="102" t="s">
        <v>50</v>
      </c>
      <c r="B12" s="479">
        <f>SUM(B13:B15)</f>
        <v>741901.91999999993</v>
      </c>
      <c r="C12" s="336">
        <f>SUM(C13:C15)</f>
        <v>1849951</v>
      </c>
      <c r="D12" s="336">
        <f>SUM(D13:D15)</f>
        <v>0</v>
      </c>
      <c r="E12" s="336">
        <f>SUM(E13:E15)</f>
        <v>911991.96</v>
      </c>
      <c r="F12" s="478">
        <f t="shared" ref="F12:F15" si="0">SUM(E12/B12*100)</f>
        <v>122.92621644650819</v>
      </c>
      <c r="G12" s="478">
        <f t="shared" ref="G12:G15" si="1">SUM(E12/B12*100)</f>
        <v>122.92621644650819</v>
      </c>
    </row>
    <row r="13" spans="1:11" ht="25.5" x14ac:dyDescent="0.25">
      <c r="A13" s="15" t="s">
        <v>51</v>
      </c>
      <c r="B13" s="360">
        <v>711493.22</v>
      </c>
      <c r="C13" s="334">
        <v>1809172</v>
      </c>
      <c r="D13" s="334"/>
      <c r="E13" s="334">
        <v>887584.72</v>
      </c>
      <c r="F13" s="7">
        <f t="shared" si="0"/>
        <v>124.74956823903396</v>
      </c>
      <c r="G13" s="41">
        <f t="shared" si="1"/>
        <v>124.74956823903396</v>
      </c>
    </row>
    <row r="14" spans="1:11" x14ac:dyDescent="0.25">
      <c r="A14" s="14" t="s">
        <v>52</v>
      </c>
      <c r="B14" s="360">
        <v>3776.13</v>
      </c>
      <c r="C14" s="334">
        <v>6652</v>
      </c>
      <c r="D14" s="334"/>
      <c r="E14" s="334">
        <v>6121.74</v>
      </c>
      <c r="F14" s="7">
        <f t="shared" si="0"/>
        <v>162.11677034424133</v>
      </c>
      <c r="G14" s="41">
        <f t="shared" si="1"/>
        <v>162.11677034424133</v>
      </c>
    </row>
    <row r="15" spans="1:11" ht="25.5" x14ac:dyDescent="0.25">
      <c r="A15" s="39" t="s">
        <v>53</v>
      </c>
      <c r="B15" s="360">
        <v>26632.57</v>
      </c>
      <c r="C15" s="334">
        <v>34127</v>
      </c>
      <c r="D15" s="334"/>
      <c r="E15" s="334">
        <v>18285.5</v>
      </c>
      <c r="F15" s="7">
        <f t="shared" si="0"/>
        <v>68.658413363787275</v>
      </c>
      <c r="G15" s="41">
        <f t="shared" si="1"/>
        <v>68.658413363787275</v>
      </c>
    </row>
    <row r="16" spans="1:11" x14ac:dyDescent="0.25">
      <c r="A16" s="9"/>
      <c r="B16" s="6"/>
      <c r="C16" s="7"/>
      <c r="D16" s="7"/>
      <c r="E16" s="7"/>
      <c r="F16" s="8"/>
      <c r="G16" s="8"/>
    </row>
    <row r="17" spans="1:7" x14ac:dyDescent="0.25">
      <c r="A17" s="16"/>
      <c r="B17" s="6"/>
      <c r="C17" s="7"/>
      <c r="D17" s="7"/>
      <c r="E17" s="7"/>
      <c r="F17" s="8"/>
      <c r="G17" s="8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workbookViewId="0">
      <selection activeCell="H10" sqref="H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521"/>
      <c r="B1" s="521"/>
      <c r="C1" s="521"/>
      <c r="D1" s="521"/>
      <c r="E1" s="521"/>
      <c r="F1" s="521"/>
      <c r="G1" s="521"/>
      <c r="H1" s="521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521" t="s">
        <v>12</v>
      </c>
      <c r="B3" s="521"/>
      <c r="C3" s="521"/>
      <c r="D3" s="521"/>
      <c r="E3" s="521"/>
      <c r="F3" s="521"/>
      <c r="G3" s="521"/>
      <c r="H3" s="521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521" t="s">
        <v>37</v>
      </c>
      <c r="B5" s="521"/>
      <c r="C5" s="521"/>
      <c r="D5" s="521"/>
      <c r="E5" s="521"/>
      <c r="F5" s="521"/>
      <c r="G5" s="521"/>
      <c r="H5" s="521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2</v>
      </c>
      <c r="B7" s="101" t="s">
        <v>3</v>
      </c>
      <c r="C7" s="101" t="s">
        <v>23</v>
      </c>
      <c r="D7" s="3" t="s">
        <v>272</v>
      </c>
      <c r="E7" s="3" t="s">
        <v>273</v>
      </c>
      <c r="F7" s="3" t="s">
        <v>274</v>
      </c>
      <c r="G7" s="3" t="s">
        <v>275</v>
      </c>
      <c r="H7" s="3" t="s">
        <v>136</v>
      </c>
      <c r="I7" s="3" t="s">
        <v>235</v>
      </c>
    </row>
    <row r="8" spans="1:9" x14ac:dyDescent="0.25">
      <c r="A8" s="29"/>
      <c r="B8" s="30"/>
      <c r="C8" s="28" t="s">
        <v>39</v>
      </c>
      <c r="D8" s="30"/>
      <c r="E8" s="29"/>
      <c r="F8" s="29"/>
      <c r="G8" s="29"/>
      <c r="H8" s="29"/>
      <c r="I8" s="115"/>
    </row>
    <row r="9" spans="1:9" ht="25.5" x14ac:dyDescent="0.25">
      <c r="A9" s="9">
        <v>8</v>
      </c>
      <c r="B9" s="9"/>
      <c r="C9" s="9" t="s">
        <v>10</v>
      </c>
      <c r="D9" s="6"/>
      <c r="E9" s="7"/>
      <c r="F9" s="7"/>
      <c r="G9" s="7"/>
      <c r="H9" s="7"/>
      <c r="I9" s="115"/>
    </row>
    <row r="10" spans="1:9" x14ac:dyDescent="0.25">
      <c r="A10" s="9"/>
      <c r="B10" s="13">
        <v>84</v>
      </c>
      <c r="C10" s="13" t="s">
        <v>16</v>
      </c>
      <c r="D10" s="6"/>
      <c r="E10" s="7"/>
      <c r="F10" s="7"/>
      <c r="G10" s="7"/>
      <c r="H10" s="7"/>
      <c r="I10" s="115"/>
    </row>
    <row r="11" spans="1:9" x14ac:dyDescent="0.25">
      <c r="A11" s="9"/>
      <c r="B11" s="13"/>
      <c r="C11" s="31"/>
      <c r="D11" s="6"/>
      <c r="E11" s="7"/>
      <c r="F11" s="7"/>
      <c r="G11" s="7"/>
      <c r="H11" s="7"/>
      <c r="I11" s="115"/>
    </row>
    <row r="12" spans="1:9" x14ac:dyDescent="0.25">
      <c r="A12" s="9"/>
      <c r="B12" s="13"/>
      <c r="C12" s="28" t="s">
        <v>42</v>
      </c>
      <c r="D12" s="6"/>
      <c r="E12" s="7"/>
      <c r="F12" s="7"/>
      <c r="G12" s="7"/>
      <c r="H12" s="7"/>
      <c r="I12" s="115"/>
    </row>
    <row r="13" spans="1:9" ht="25.5" x14ac:dyDescent="0.25">
      <c r="A13" s="11">
        <v>5</v>
      </c>
      <c r="B13" s="12"/>
      <c r="C13" s="22" t="s">
        <v>11</v>
      </c>
      <c r="D13" s="6"/>
      <c r="E13" s="7"/>
      <c r="F13" s="7"/>
      <c r="G13" s="7"/>
      <c r="H13" s="7"/>
      <c r="I13" s="115"/>
    </row>
    <row r="14" spans="1:9" ht="25.5" x14ac:dyDescent="0.25">
      <c r="A14" s="13"/>
      <c r="B14" s="13">
        <v>54</v>
      </c>
      <c r="C14" s="23" t="s">
        <v>17</v>
      </c>
      <c r="D14" s="6"/>
      <c r="E14" s="7"/>
      <c r="F14" s="7"/>
      <c r="G14" s="7"/>
      <c r="H14" s="8"/>
      <c r="I14" s="115"/>
    </row>
    <row r="15" spans="1:9" x14ac:dyDescent="0.25">
      <c r="I15" s="113"/>
    </row>
    <row r="16" spans="1:9" x14ac:dyDescent="0.25">
      <c r="I16" s="113"/>
    </row>
    <row r="17" spans="9:9" x14ac:dyDescent="0.25">
      <c r="I17" s="113"/>
    </row>
    <row r="18" spans="9:9" x14ac:dyDescent="0.25">
      <c r="I18" s="113"/>
    </row>
    <row r="19" spans="9:9" x14ac:dyDescent="0.25">
      <c r="I19" s="113"/>
    </row>
    <row r="20" spans="9:9" x14ac:dyDescent="0.25">
      <c r="I20" s="113"/>
    </row>
    <row r="21" spans="9:9" x14ac:dyDescent="0.25">
      <c r="I21" s="113"/>
    </row>
    <row r="22" spans="9:9" x14ac:dyDescent="0.25">
      <c r="I22" s="11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E12" sqref="E12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521"/>
      <c r="B1" s="521"/>
      <c r="C1" s="521"/>
      <c r="D1" s="521"/>
      <c r="E1" s="521"/>
      <c r="F1" s="521"/>
    </row>
    <row r="2" spans="1:7" ht="18" customHeight="1" x14ac:dyDescent="0.25">
      <c r="A2" s="21"/>
      <c r="B2" s="21"/>
      <c r="C2" s="21"/>
      <c r="D2" s="21"/>
      <c r="E2" s="21"/>
      <c r="F2" s="21"/>
    </row>
    <row r="3" spans="1:7" ht="15.75" customHeight="1" x14ac:dyDescent="0.25">
      <c r="A3" s="521" t="s">
        <v>12</v>
      </c>
      <c r="B3" s="521"/>
      <c r="C3" s="521"/>
      <c r="D3" s="521"/>
      <c r="E3" s="521"/>
      <c r="F3" s="521"/>
    </row>
    <row r="4" spans="1:7" ht="18" x14ac:dyDescent="0.25">
      <c r="A4" s="21"/>
      <c r="B4" s="21"/>
      <c r="C4" s="21"/>
      <c r="D4" s="21"/>
      <c r="E4" s="5"/>
      <c r="F4" s="5"/>
    </row>
    <row r="5" spans="1:7" ht="18" customHeight="1" x14ac:dyDescent="0.25">
      <c r="A5" s="521" t="s">
        <v>38</v>
      </c>
      <c r="B5" s="521"/>
      <c r="C5" s="521"/>
      <c r="D5" s="521"/>
      <c r="E5" s="521"/>
      <c r="F5" s="521"/>
    </row>
    <row r="6" spans="1:7" ht="18" x14ac:dyDescent="0.25">
      <c r="A6" s="21"/>
      <c r="B6" s="21"/>
      <c r="C6" s="21"/>
      <c r="D6" s="21"/>
      <c r="E6" s="5"/>
      <c r="F6" s="5"/>
    </row>
    <row r="7" spans="1:7" ht="25.5" x14ac:dyDescent="0.25">
      <c r="A7" s="101" t="s">
        <v>31</v>
      </c>
      <c r="B7" s="3" t="s">
        <v>272</v>
      </c>
      <c r="C7" s="3" t="s">
        <v>273</v>
      </c>
      <c r="D7" s="3" t="s">
        <v>274</v>
      </c>
      <c r="E7" s="3" t="s">
        <v>275</v>
      </c>
      <c r="F7" s="3" t="s">
        <v>136</v>
      </c>
      <c r="G7" s="3" t="s">
        <v>235</v>
      </c>
    </row>
    <row r="8" spans="1:7" x14ac:dyDescent="0.25">
      <c r="A8" s="9" t="s">
        <v>39</v>
      </c>
      <c r="B8" s="6"/>
      <c r="C8" s="7"/>
      <c r="D8" s="7"/>
      <c r="E8" s="7"/>
      <c r="F8" s="7"/>
      <c r="G8" s="115"/>
    </row>
    <row r="9" spans="1:7" ht="25.5" x14ac:dyDescent="0.25">
      <c r="A9" s="9" t="s">
        <v>40</v>
      </c>
      <c r="B9" s="6"/>
      <c r="C9" s="7"/>
      <c r="D9" s="7"/>
      <c r="E9" s="7"/>
      <c r="F9" s="7"/>
      <c r="G9" s="115"/>
    </row>
    <row r="10" spans="1:7" ht="25.5" x14ac:dyDescent="0.25">
      <c r="A10" s="15" t="s">
        <v>41</v>
      </c>
      <c r="B10" s="6"/>
      <c r="C10" s="7"/>
      <c r="D10" s="7"/>
      <c r="E10" s="7"/>
      <c r="F10" s="7"/>
      <c r="G10" s="115"/>
    </row>
    <row r="11" spans="1:7" x14ac:dyDescent="0.25">
      <c r="A11" s="15"/>
      <c r="B11" s="6"/>
      <c r="C11" s="7"/>
      <c r="D11" s="7"/>
      <c r="E11" s="7"/>
      <c r="F11" s="7"/>
      <c r="G11" s="115"/>
    </row>
    <row r="12" spans="1:7" x14ac:dyDescent="0.25">
      <c r="A12" s="9" t="s">
        <v>42</v>
      </c>
      <c r="B12" s="6"/>
      <c r="C12" s="7"/>
      <c r="D12" s="7"/>
      <c r="E12" s="7"/>
      <c r="F12" s="7"/>
      <c r="G12" s="115"/>
    </row>
    <row r="13" spans="1:7" x14ac:dyDescent="0.25">
      <c r="A13" s="22" t="s">
        <v>33</v>
      </c>
      <c r="B13" s="6"/>
      <c r="C13" s="7"/>
      <c r="D13" s="7"/>
      <c r="E13" s="7"/>
      <c r="F13" s="7"/>
      <c r="G13" s="115"/>
    </row>
    <row r="14" spans="1:7" x14ac:dyDescent="0.25">
      <c r="A14" s="10" t="s">
        <v>34</v>
      </c>
      <c r="B14" s="6"/>
      <c r="C14" s="7"/>
      <c r="D14" s="7"/>
      <c r="E14" s="7"/>
      <c r="F14" s="8"/>
      <c r="G14" s="115"/>
    </row>
    <row r="15" spans="1:7" x14ac:dyDescent="0.25">
      <c r="A15" s="22" t="s">
        <v>35</v>
      </c>
      <c r="B15" s="6"/>
      <c r="C15" s="7"/>
      <c r="D15" s="7"/>
      <c r="E15" s="7"/>
      <c r="F15" s="8"/>
      <c r="G15" s="115"/>
    </row>
    <row r="16" spans="1:7" x14ac:dyDescent="0.25">
      <c r="A16" s="10" t="s">
        <v>36</v>
      </c>
      <c r="B16" s="6"/>
      <c r="C16" s="7"/>
      <c r="D16" s="7"/>
      <c r="E16" s="7"/>
      <c r="F16" s="8"/>
      <c r="G16" s="11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02"/>
  <sheetViews>
    <sheetView tabSelected="1" zoomScaleNormal="100" workbookViewId="0">
      <selection activeCell="R43" sqref="R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  <col min="9" max="9" width="17.7109375" customWidth="1"/>
    <col min="10" max="10" width="17.7109375" style="91" customWidth="1"/>
  </cols>
  <sheetData>
    <row r="1" spans="1:11" ht="42" customHeight="1" x14ac:dyDescent="0.25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</row>
    <row r="2" spans="1:11" ht="18" x14ac:dyDescent="0.25">
      <c r="A2" s="4"/>
      <c r="B2" s="4"/>
      <c r="C2" s="4"/>
      <c r="D2" s="4"/>
      <c r="E2" s="4"/>
      <c r="F2" s="4"/>
      <c r="G2" s="4"/>
      <c r="H2" s="5"/>
      <c r="I2" s="5"/>
      <c r="J2" s="415"/>
    </row>
    <row r="3" spans="1:11" ht="18" x14ac:dyDescent="0.25">
      <c r="A3" s="21"/>
      <c r="B3" s="21"/>
      <c r="C3" s="21"/>
      <c r="D3" s="21"/>
      <c r="E3" s="21"/>
      <c r="F3" s="99" t="s">
        <v>127</v>
      </c>
      <c r="G3" s="21"/>
      <c r="H3" s="5"/>
      <c r="I3" s="5"/>
      <c r="J3" s="415"/>
    </row>
    <row r="4" spans="1:11" ht="18" x14ac:dyDescent="0.25">
      <c r="A4" s="21"/>
      <c r="B4" s="21"/>
      <c r="C4" s="21"/>
      <c r="D4" s="21"/>
      <c r="E4" s="21"/>
      <c r="F4" s="99"/>
      <c r="G4" s="21"/>
      <c r="H4" s="5"/>
      <c r="I4" s="5"/>
      <c r="J4" s="415"/>
    </row>
    <row r="5" spans="1:11" ht="18" customHeight="1" x14ac:dyDescent="0.25">
      <c r="A5" s="521" t="s">
        <v>128</v>
      </c>
      <c r="B5" s="521"/>
      <c r="C5" s="521"/>
      <c r="D5" s="521"/>
      <c r="E5" s="521"/>
      <c r="F5" s="521"/>
      <c r="G5" s="521"/>
      <c r="H5" s="521"/>
      <c r="I5" s="521"/>
      <c r="J5" s="416"/>
    </row>
    <row r="6" spans="1:11" ht="18" x14ac:dyDescent="0.25">
      <c r="A6" s="4"/>
      <c r="B6" s="4"/>
      <c r="C6" s="4"/>
      <c r="D6" s="4"/>
      <c r="E6" s="4"/>
      <c r="F6" s="4"/>
      <c r="G6" s="4"/>
      <c r="H6" s="5"/>
      <c r="I6" s="5"/>
      <c r="J6" s="415"/>
    </row>
    <row r="7" spans="1:11" ht="25.5" x14ac:dyDescent="0.25">
      <c r="A7" s="557" t="s">
        <v>13</v>
      </c>
      <c r="B7" s="557"/>
      <c r="C7" s="557"/>
      <c r="D7" s="3" t="s">
        <v>14</v>
      </c>
      <c r="E7" s="3" t="s">
        <v>272</v>
      </c>
      <c r="F7" s="3" t="s">
        <v>273</v>
      </c>
      <c r="G7" s="3" t="s">
        <v>274</v>
      </c>
      <c r="H7" s="3" t="s">
        <v>275</v>
      </c>
      <c r="I7" s="3" t="s">
        <v>135</v>
      </c>
      <c r="J7" s="417" t="s">
        <v>259</v>
      </c>
    </row>
    <row r="8" spans="1:11" s="98" customFormat="1" x14ac:dyDescent="0.25">
      <c r="A8" s="175"/>
      <c r="B8" s="176"/>
      <c r="C8" s="177"/>
      <c r="D8" s="86">
        <v>1</v>
      </c>
      <c r="E8" s="85">
        <v>2</v>
      </c>
      <c r="F8" s="85">
        <v>3</v>
      </c>
      <c r="G8" s="85">
        <v>4</v>
      </c>
      <c r="H8" s="85">
        <v>5</v>
      </c>
      <c r="I8" s="85">
        <v>6</v>
      </c>
      <c r="J8" s="322">
        <v>7</v>
      </c>
    </row>
    <row r="9" spans="1:11" s="98" customFormat="1" ht="43.9" customHeight="1" x14ac:dyDescent="0.25">
      <c r="A9" s="182"/>
      <c r="B9" s="178" t="s">
        <v>244</v>
      </c>
      <c r="C9" s="179"/>
      <c r="D9" s="180" t="s">
        <v>243</v>
      </c>
      <c r="E9" s="388">
        <f>SUM(E10+E48+E192)</f>
        <v>741901.91999999993</v>
      </c>
      <c r="F9" s="388">
        <f>SUM(F10+F48+F192)</f>
        <v>1849951</v>
      </c>
      <c r="G9" s="388">
        <f>SUM(G10+G48+G192)</f>
        <v>0</v>
      </c>
      <c r="H9" s="388">
        <f>SUM(H10+H48+H192)</f>
        <v>911991.96</v>
      </c>
      <c r="I9" s="389">
        <f>SUM(H9/E9*100)</f>
        <v>122.92621644650819</v>
      </c>
      <c r="J9" s="389">
        <f>SUM(H9/F9*100)</f>
        <v>49.298168437974844</v>
      </c>
    </row>
    <row r="10" spans="1:11" ht="26.45" customHeight="1" x14ac:dyDescent="0.25">
      <c r="A10" s="555" t="s">
        <v>60</v>
      </c>
      <c r="B10" s="555"/>
      <c r="C10" s="555"/>
      <c r="D10" s="168" t="s">
        <v>61</v>
      </c>
      <c r="E10" s="373">
        <f>SUM(E11)</f>
        <v>26632.57</v>
      </c>
      <c r="F10" s="373">
        <f t="shared" ref="F10:H10" si="0">SUM(F11)</f>
        <v>34127</v>
      </c>
      <c r="G10" s="373">
        <f t="shared" si="0"/>
        <v>0</v>
      </c>
      <c r="H10" s="373">
        <f t="shared" si="0"/>
        <v>18285.5</v>
      </c>
      <c r="I10" s="320">
        <f t="shared" ref="I10:I85" si="1">SUM(H10/E10*100)</f>
        <v>68.658413363787275</v>
      </c>
      <c r="J10" s="419">
        <f t="shared" ref="J10:J85" si="2">SUM(H10/F10*100)</f>
        <v>53.580742520584877</v>
      </c>
    </row>
    <row r="11" spans="1:11" ht="26.45" customHeight="1" x14ac:dyDescent="0.25">
      <c r="A11" s="556" t="s">
        <v>62</v>
      </c>
      <c r="B11" s="556"/>
      <c r="C11" s="556"/>
      <c r="D11" s="173" t="s">
        <v>63</v>
      </c>
      <c r="E11" s="374">
        <f>SUM(E12+E24)</f>
        <v>26632.57</v>
      </c>
      <c r="F11" s="374">
        <f>SUM(F12+F24+F36)</f>
        <v>34127</v>
      </c>
      <c r="G11" s="374">
        <f>SUM(G12+G24)</f>
        <v>0</v>
      </c>
      <c r="H11" s="374">
        <f>SUM(H12+H24+H36)</f>
        <v>18285.5</v>
      </c>
      <c r="I11" s="321">
        <f t="shared" si="1"/>
        <v>68.658413363787275</v>
      </c>
      <c r="J11" s="420">
        <f t="shared" si="2"/>
        <v>53.580742520584877</v>
      </c>
    </row>
    <row r="12" spans="1:11" ht="14.45" customHeight="1" x14ac:dyDescent="0.25">
      <c r="A12" s="550" t="s">
        <v>64</v>
      </c>
      <c r="B12" s="550"/>
      <c r="C12" s="550"/>
      <c r="D12" s="421" t="s">
        <v>65</v>
      </c>
      <c r="E12" s="422">
        <f>SUM(E13)</f>
        <v>7252.0800000000008</v>
      </c>
      <c r="F12" s="422">
        <f t="shared" ref="F12:H12" si="3">SUM(F13)</f>
        <v>15982</v>
      </c>
      <c r="G12" s="422">
        <f t="shared" si="3"/>
        <v>0</v>
      </c>
      <c r="H12" s="422">
        <f t="shared" si="3"/>
        <v>8563.16</v>
      </c>
      <c r="I12" s="181">
        <f t="shared" si="1"/>
        <v>118.07867535934517</v>
      </c>
      <c r="J12" s="389">
        <f t="shared" si="2"/>
        <v>53.580027530972338</v>
      </c>
    </row>
    <row r="13" spans="1:11" x14ac:dyDescent="0.25">
      <c r="A13" s="546">
        <v>3</v>
      </c>
      <c r="B13" s="546"/>
      <c r="C13" s="546"/>
      <c r="D13" s="174" t="s">
        <v>6</v>
      </c>
      <c r="E13" s="375">
        <f>SUM(E14+E21)</f>
        <v>7252.0800000000008</v>
      </c>
      <c r="F13" s="375">
        <f t="shared" ref="F13:H13" si="4">SUM(F14+F21)</f>
        <v>15982</v>
      </c>
      <c r="G13" s="375">
        <f t="shared" si="4"/>
        <v>0</v>
      </c>
      <c r="H13" s="375">
        <f t="shared" si="4"/>
        <v>8563.16</v>
      </c>
      <c r="I13" s="319">
        <f t="shared" si="1"/>
        <v>118.07867535934517</v>
      </c>
      <c r="J13" s="439">
        <f t="shared" si="2"/>
        <v>53.580027530972338</v>
      </c>
    </row>
    <row r="14" spans="1:11" x14ac:dyDescent="0.25">
      <c r="A14" s="547">
        <v>31</v>
      </c>
      <c r="B14" s="548"/>
      <c r="C14" s="549"/>
      <c r="D14" s="159" t="s">
        <v>7</v>
      </c>
      <c r="E14" s="376">
        <f>SUM(E15+E17+E19)</f>
        <v>6965.9500000000007</v>
      </c>
      <c r="F14" s="376">
        <f>SUM(F15+F17+F19)</f>
        <v>15527</v>
      </c>
      <c r="G14" s="376">
        <f t="shared" ref="G14:H14" si="5">SUM(G15+G17+G19)</f>
        <v>0</v>
      </c>
      <c r="H14" s="376">
        <f t="shared" si="5"/>
        <v>8343.66</v>
      </c>
      <c r="I14" s="318">
        <f t="shared" si="1"/>
        <v>119.77777618271735</v>
      </c>
      <c r="J14" s="438">
        <f t="shared" si="2"/>
        <v>53.736459071295158</v>
      </c>
    </row>
    <row r="15" spans="1:11" s="113" customFormat="1" x14ac:dyDescent="0.25">
      <c r="A15" s="199">
        <v>311</v>
      </c>
      <c r="B15" s="200"/>
      <c r="C15" s="190"/>
      <c r="D15" s="190" t="s">
        <v>211</v>
      </c>
      <c r="E15" s="367">
        <f>SUM(E16)</f>
        <v>5558.62</v>
      </c>
      <c r="F15" s="367">
        <v>11680</v>
      </c>
      <c r="G15" s="367"/>
      <c r="H15" s="367">
        <f>SUM(H16)</f>
        <v>6518.76</v>
      </c>
      <c r="I15" s="322">
        <f t="shared" si="1"/>
        <v>117.27299221749283</v>
      </c>
      <c r="J15" s="418">
        <f t="shared" si="2"/>
        <v>55.811301369863017</v>
      </c>
    </row>
    <row r="16" spans="1:11" s="113" customFormat="1" x14ac:dyDescent="0.25">
      <c r="A16" s="201">
        <v>3111</v>
      </c>
      <c r="B16" s="100"/>
      <c r="C16" s="191"/>
      <c r="D16" s="191" t="s">
        <v>155</v>
      </c>
      <c r="E16" s="369">
        <v>5558.62</v>
      </c>
      <c r="F16" s="369"/>
      <c r="G16" s="369"/>
      <c r="H16" s="369">
        <v>6518.76</v>
      </c>
      <c r="I16" s="85">
        <f t="shared" si="1"/>
        <v>117.27299221749283</v>
      </c>
      <c r="J16" s="418" t="e">
        <f t="shared" si="2"/>
        <v>#DIV/0!</v>
      </c>
    </row>
    <row r="17" spans="1:10" s="113" customFormat="1" x14ac:dyDescent="0.25">
      <c r="A17" s="199">
        <v>312</v>
      </c>
      <c r="B17" s="200"/>
      <c r="C17" s="190"/>
      <c r="D17" s="190" t="s">
        <v>157</v>
      </c>
      <c r="E17" s="367">
        <f>SUM(E18)</f>
        <v>490.14</v>
      </c>
      <c r="F17" s="367">
        <v>1920</v>
      </c>
      <c r="G17" s="367"/>
      <c r="H17" s="367">
        <f>SUM(H18)</f>
        <v>749.28</v>
      </c>
      <c r="I17" s="322">
        <f>SUM(H17/E17*100)</f>
        <v>152.87060839760071</v>
      </c>
      <c r="J17" s="418">
        <f t="shared" si="2"/>
        <v>39.024999999999999</v>
      </c>
    </row>
    <row r="18" spans="1:10" s="113" customFormat="1" x14ac:dyDescent="0.25">
      <c r="A18" s="201">
        <v>3121</v>
      </c>
      <c r="B18" s="100"/>
      <c r="C18" s="191"/>
      <c r="D18" s="191" t="s">
        <v>157</v>
      </c>
      <c r="E18" s="369">
        <v>490.14</v>
      </c>
      <c r="F18" s="369"/>
      <c r="G18" s="369"/>
      <c r="H18" s="369">
        <v>749.28</v>
      </c>
      <c r="I18" s="85">
        <f t="shared" si="1"/>
        <v>152.87060839760071</v>
      </c>
      <c r="J18" s="418" t="e">
        <f t="shared" si="2"/>
        <v>#DIV/0!</v>
      </c>
    </row>
    <row r="19" spans="1:10" s="113" customFormat="1" x14ac:dyDescent="0.25">
      <c r="A19" s="199">
        <v>313</v>
      </c>
      <c r="B19" s="200"/>
      <c r="C19" s="190"/>
      <c r="D19" s="190" t="s">
        <v>158</v>
      </c>
      <c r="E19" s="367">
        <f>SUM(E20)</f>
        <v>917.19</v>
      </c>
      <c r="F19" s="367">
        <v>1927</v>
      </c>
      <c r="G19" s="367"/>
      <c r="H19" s="367">
        <f>SUM(H20)</f>
        <v>1075.6199999999999</v>
      </c>
      <c r="I19" s="322">
        <f t="shared" si="1"/>
        <v>117.27341117979915</v>
      </c>
      <c r="J19" s="418">
        <f t="shared" si="2"/>
        <v>55.818370524130771</v>
      </c>
    </row>
    <row r="20" spans="1:10" s="113" customFormat="1" ht="25.5" x14ac:dyDescent="0.25">
      <c r="A20" s="201">
        <v>3132</v>
      </c>
      <c r="B20" s="100"/>
      <c r="C20" s="191"/>
      <c r="D20" s="191" t="s">
        <v>212</v>
      </c>
      <c r="E20" s="369">
        <v>917.19</v>
      </c>
      <c r="F20" s="369"/>
      <c r="G20" s="369"/>
      <c r="H20" s="369">
        <v>1075.6199999999999</v>
      </c>
      <c r="I20" s="85">
        <f t="shared" si="1"/>
        <v>117.27341117979915</v>
      </c>
      <c r="J20" s="418" t="e">
        <f t="shared" si="2"/>
        <v>#DIV/0!</v>
      </c>
    </row>
    <row r="21" spans="1:10" x14ac:dyDescent="0.25">
      <c r="A21" s="547">
        <v>32</v>
      </c>
      <c r="B21" s="548"/>
      <c r="C21" s="549"/>
      <c r="D21" s="159" t="s">
        <v>15</v>
      </c>
      <c r="E21" s="376">
        <f>SUM(E22)</f>
        <v>286.13</v>
      </c>
      <c r="F21" s="376">
        <f t="shared" ref="F21:H21" si="6">SUM(F22)</f>
        <v>455</v>
      </c>
      <c r="G21" s="376">
        <f t="shared" si="6"/>
        <v>0</v>
      </c>
      <c r="H21" s="376">
        <f t="shared" si="6"/>
        <v>219.5</v>
      </c>
      <c r="I21" s="318">
        <f t="shared" si="1"/>
        <v>76.713382029147596</v>
      </c>
      <c r="J21" s="438">
        <f t="shared" si="2"/>
        <v>48.241758241758241</v>
      </c>
    </row>
    <row r="22" spans="1:10" s="113" customFormat="1" x14ac:dyDescent="0.25">
      <c r="A22" s="199">
        <v>321</v>
      </c>
      <c r="B22" s="200"/>
      <c r="C22" s="190"/>
      <c r="D22" s="190" t="s">
        <v>161</v>
      </c>
      <c r="E22" s="367">
        <f>SUM(E23)</f>
        <v>286.13</v>
      </c>
      <c r="F22" s="367">
        <v>455</v>
      </c>
      <c r="G22" s="367"/>
      <c r="H22" s="367">
        <f>SUM(H23)</f>
        <v>219.5</v>
      </c>
      <c r="I22" s="322">
        <f t="shared" si="1"/>
        <v>76.713382029147596</v>
      </c>
      <c r="J22" s="418">
        <f t="shared" si="2"/>
        <v>48.241758241758241</v>
      </c>
    </row>
    <row r="23" spans="1:10" s="113" customFormat="1" ht="25.5" x14ac:dyDescent="0.25">
      <c r="A23" s="201">
        <v>3212</v>
      </c>
      <c r="B23" s="100"/>
      <c r="C23" s="191"/>
      <c r="D23" s="191" t="s">
        <v>213</v>
      </c>
      <c r="E23" s="369">
        <v>286.13</v>
      </c>
      <c r="F23" s="369"/>
      <c r="G23" s="369"/>
      <c r="H23" s="369">
        <v>219.5</v>
      </c>
      <c r="I23" s="85">
        <f t="shared" si="1"/>
        <v>76.713382029147596</v>
      </c>
      <c r="J23" s="418" t="e">
        <f t="shared" si="2"/>
        <v>#DIV/0!</v>
      </c>
    </row>
    <row r="24" spans="1:10" x14ac:dyDescent="0.25">
      <c r="A24" s="423" t="s">
        <v>66</v>
      </c>
      <c r="B24" s="424"/>
      <c r="C24" s="424"/>
      <c r="D24" s="425" t="s">
        <v>67</v>
      </c>
      <c r="E24" s="426">
        <f>SUM(E25)</f>
        <v>19380.489999999998</v>
      </c>
      <c r="F24" s="426">
        <f t="shared" ref="F24:H24" si="7">SUM(F25)</f>
        <v>5858</v>
      </c>
      <c r="G24" s="426">
        <f t="shared" si="7"/>
        <v>0</v>
      </c>
      <c r="H24" s="426">
        <f t="shared" si="7"/>
        <v>638.04</v>
      </c>
      <c r="I24" s="181">
        <f t="shared" si="1"/>
        <v>3.2921768231866171</v>
      </c>
      <c r="J24" s="389">
        <f t="shared" si="2"/>
        <v>10.891771935814271</v>
      </c>
    </row>
    <row r="25" spans="1:10" s="170" customFormat="1" x14ac:dyDescent="0.25">
      <c r="A25" s="316">
        <v>3</v>
      </c>
      <c r="B25" s="252"/>
      <c r="C25" s="247"/>
      <c r="D25" s="247" t="s">
        <v>6</v>
      </c>
      <c r="E25" s="375">
        <f>SUM(E26+E33)</f>
        <v>19380.489999999998</v>
      </c>
      <c r="F25" s="375">
        <f t="shared" ref="F25:H25" si="8">SUM(F26+F33)</f>
        <v>5858</v>
      </c>
      <c r="G25" s="375">
        <f t="shared" si="8"/>
        <v>0</v>
      </c>
      <c r="H25" s="375">
        <f t="shared" si="8"/>
        <v>638.04</v>
      </c>
      <c r="I25" s="319">
        <f t="shared" si="1"/>
        <v>3.2921768231866171</v>
      </c>
      <c r="J25" s="439">
        <f t="shared" si="2"/>
        <v>10.891771935814271</v>
      </c>
    </row>
    <row r="26" spans="1:10" x14ac:dyDescent="0.25">
      <c r="A26" s="271">
        <v>31</v>
      </c>
      <c r="B26" s="272"/>
      <c r="C26" s="273"/>
      <c r="D26" s="273" t="s">
        <v>7</v>
      </c>
      <c r="E26" s="376">
        <f>SUM(E27+E29+E31)</f>
        <v>18615.82</v>
      </c>
      <c r="F26" s="376">
        <f t="shared" ref="F26:H26" si="9">SUM(F27+F29+F31)</f>
        <v>5698</v>
      </c>
      <c r="G26" s="376">
        <f t="shared" si="9"/>
        <v>0</v>
      </c>
      <c r="H26" s="376">
        <f t="shared" si="9"/>
        <v>638.04</v>
      </c>
      <c r="I26" s="318">
        <f t="shared" si="1"/>
        <v>3.4274074416276048</v>
      </c>
      <c r="J26" s="438">
        <f t="shared" si="2"/>
        <v>11.197613197613197</v>
      </c>
    </row>
    <row r="27" spans="1:10" x14ac:dyDescent="0.25">
      <c r="A27" s="199">
        <v>311</v>
      </c>
      <c r="B27" s="200"/>
      <c r="C27" s="190"/>
      <c r="D27" s="190" t="s">
        <v>211</v>
      </c>
      <c r="E27" s="367">
        <f>SUM(E28)</f>
        <v>14854.94</v>
      </c>
      <c r="F27" s="367">
        <v>0</v>
      </c>
      <c r="G27" s="367">
        <f>SUM(G28)</f>
        <v>0</v>
      </c>
      <c r="H27" s="367">
        <f>SUM(H28)</f>
        <v>0</v>
      </c>
      <c r="I27" s="322">
        <f t="shared" si="1"/>
        <v>0</v>
      </c>
      <c r="J27" s="418" t="e">
        <f t="shared" si="2"/>
        <v>#DIV/0!</v>
      </c>
    </row>
    <row r="28" spans="1:10" ht="18" customHeight="1" x14ac:dyDescent="0.25">
      <c r="A28" s="201">
        <v>3111</v>
      </c>
      <c r="B28" s="100"/>
      <c r="C28" s="191"/>
      <c r="D28" s="191" t="s">
        <v>155</v>
      </c>
      <c r="E28" s="369">
        <v>14854.94</v>
      </c>
      <c r="F28" s="369"/>
      <c r="G28" s="369"/>
      <c r="H28" s="369">
        <v>0</v>
      </c>
      <c r="I28" s="85">
        <f t="shared" si="1"/>
        <v>0</v>
      </c>
      <c r="J28" s="418" t="e">
        <f t="shared" si="2"/>
        <v>#DIV/0!</v>
      </c>
    </row>
    <row r="29" spans="1:10" ht="18.600000000000001" customHeight="1" x14ac:dyDescent="0.25">
      <c r="A29" s="199">
        <v>312</v>
      </c>
      <c r="B29" s="200"/>
      <c r="C29" s="190"/>
      <c r="D29" s="190" t="s">
        <v>157</v>
      </c>
      <c r="E29" s="367">
        <f>SUM(E30)</f>
        <v>1309.8599999999999</v>
      </c>
      <c r="F29" s="367">
        <v>5698</v>
      </c>
      <c r="G29" s="367">
        <f t="shared" ref="G29:H29" si="10">SUM(G30)</f>
        <v>0</v>
      </c>
      <c r="H29" s="367">
        <f t="shared" si="10"/>
        <v>638.04</v>
      </c>
      <c r="I29" s="322">
        <f t="shared" si="1"/>
        <v>48.710549219000505</v>
      </c>
      <c r="J29" s="418">
        <f t="shared" si="2"/>
        <v>11.197613197613197</v>
      </c>
    </row>
    <row r="30" spans="1:10" ht="15" customHeight="1" x14ac:dyDescent="0.25">
      <c r="A30" s="201">
        <v>3121</v>
      </c>
      <c r="B30" s="100"/>
      <c r="C30" s="191"/>
      <c r="D30" s="191" t="s">
        <v>157</v>
      </c>
      <c r="E30" s="369">
        <v>1309.8599999999999</v>
      </c>
      <c r="F30" s="369"/>
      <c r="G30" s="369"/>
      <c r="H30" s="369">
        <v>638.04</v>
      </c>
      <c r="I30" s="85">
        <f t="shared" si="1"/>
        <v>48.710549219000505</v>
      </c>
      <c r="J30" s="418" t="e">
        <f t="shared" si="2"/>
        <v>#DIV/0!</v>
      </c>
    </row>
    <row r="31" spans="1:10" x14ac:dyDescent="0.25">
      <c r="A31" s="199">
        <v>313</v>
      </c>
      <c r="B31" s="200"/>
      <c r="C31" s="190"/>
      <c r="D31" s="190" t="s">
        <v>158</v>
      </c>
      <c r="E31" s="367">
        <f>SUM(E32)</f>
        <v>2451.02</v>
      </c>
      <c r="F31" s="369">
        <v>0</v>
      </c>
      <c r="G31" s="367">
        <f t="shared" ref="G31:H31" si="11">SUM(G32)</f>
        <v>0</v>
      </c>
      <c r="H31" s="367">
        <f t="shared" si="11"/>
        <v>0</v>
      </c>
      <c r="I31" s="322">
        <f t="shared" si="1"/>
        <v>0</v>
      </c>
      <c r="J31" s="418" t="e">
        <f t="shared" si="2"/>
        <v>#DIV/0!</v>
      </c>
    </row>
    <row r="32" spans="1:10" ht="24" customHeight="1" x14ac:dyDescent="0.25">
      <c r="A32" s="201">
        <v>3132</v>
      </c>
      <c r="B32" s="100"/>
      <c r="C32" s="191"/>
      <c r="D32" s="191" t="s">
        <v>212</v>
      </c>
      <c r="E32" s="369">
        <v>2451.02</v>
      </c>
      <c r="F32" s="369"/>
      <c r="G32" s="369"/>
      <c r="H32" s="369">
        <v>0</v>
      </c>
      <c r="I32" s="85">
        <f t="shared" si="1"/>
        <v>0</v>
      </c>
      <c r="J32" s="418" t="e">
        <f t="shared" si="2"/>
        <v>#DIV/0!</v>
      </c>
    </row>
    <row r="33" spans="1:10" x14ac:dyDescent="0.25">
      <c r="A33" s="205">
        <v>32</v>
      </c>
      <c r="B33" s="206"/>
      <c r="C33" s="159"/>
      <c r="D33" s="159" t="s">
        <v>15</v>
      </c>
      <c r="E33" s="376">
        <f>SUM(E34)</f>
        <v>764.67</v>
      </c>
      <c r="F33" s="376">
        <f t="shared" ref="F33:H33" si="12">SUM(F34)</f>
        <v>160</v>
      </c>
      <c r="G33" s="376">
        <f t="shared" si="12"/>
        <v>0</v>
      </c>
      <c r="H33" s="376">
        <f t="shared" si="12"/>
        <v>0</v>
      </c>
      <c r="I33" s="318">
        <f t="shared" si="1"/>
        <v>0</v>
      </c>
      <c r="J33" s="438">
        <f t="shared" si="2"/>
        <v>0</v>
      </c>
    </row>
    <row r="34" spans="1:10" ht="27" customHeight="1" x14ac:dyDescent="0.25">
      <c r="A34" s="199">
        <v>321</v>
      </c>
      <c r="B34" s="200"/>
      <c r="C34" s="190"/>
      <c r="D34" s="190" t="s">
        <v>161</v>
      </c>
      <c r="E34" s="367">
        <f>SUM(E35)</f>
        <v>764.67</v>
      </c>
      <c r="F34" s="367">
        <v>160</v>
      </c>
      <c r="G34" s="367">
        <f>SUM(G47)</f>
        <v>0</v>
      </c>
      <c r="H34" s="367">
        <f>SUM(H35)</f>
        <v>0</v>
      </c>
      <c r="I34" s="322">
        <f t="shared" si="1"/>
        <v>0</v>
      </c>
      <c r="J34" s="418">
        <f t="shared" si="2"/>
        <v>0</v>
      </c>
    </row>
    <row r="35" spans="1:10" s="113" customFormat="1" ht="27" customHeight="1" x14ac:dyDescent="0.25">
      <c r="A35" s="199">
        <v>3212</v>
      </c>
      <c r="B35" s="200"/>
      <c r="C35" s="190"/>
      <c r="D35" s="190" t="s">
        <v>213</v>
      </c>
      <c r="E35" s="367">
        <v>764.67</v>
      </c>
      <c r="F35" s="367"/>
      <c r="G35" s="367"/>
      <c r="H35" s="367">
        <v>0</v>
      </c>
      <c r="I35" s="322"/>
      <c r="J35" s="418"/>
    </row>
    <row r="36" spans="1:10" s="113" customFormat="1" ht="27" customHeight="1" x14ac:dyDescent="0.25">
      <c r="A36" s="423" t="s">
        <v>66</v>
      </c>
      <c r="B36" s="424"/>
      <c r="C36" s="511" t="s">
        <v>290</v>
      </c>
      <c r="D36" s="512" t="s">
        <v>117</v>
      </c>
      <c r="E36" s="422">
        <f>SUM(E37)</f>
        <v>0</v>
      </c>
      <c r="F36" s="422">
        <f>SUM(F37)</f>
        <v>12287</v>
      </c>
      <c r="G36" s="422">
        <f>SUM(G37)</f>
        <v>0</v>
      </c>
      <c r="H36" s="422">
        <f>SUM(H37)</f>
        <v>9084.3000000000011</v>
      </c>
      <c r="I36" s="181" t="e">
        <f>SUM(H36/E36*100)</f>
        <v>#DIV/0!</v>
      </c>
      <c r="J36" s="389">
        <f>SUM(H36/F36*100)</f>
        <v>73.934239440058604</v>
      </c>
    </row>
    <row r="37" spans="1:10" s="113" customFormat="1" ht="27" customHeight="1" x14ac:dyDescent="0.25">
      <c r="A37" s="513">
        <v>3</v>
      </c>
      <c r="B37" s="514"/>
      <c r="C37" s="515"/>
      <c r="D37" s="515" t="s">
        <v>6</v>
      </c>
      <c r="E37" s="516">
        <f>SUM(E38+E45)</f>
        <v>0</v>
      </c>
      <c r="F37" s="516">
        <f>SUM(F38+F45)</f>
        <v>12287</v>
      </c>
      <c r="G37" s="516">
        <f>SUM(G38+G45)</f>
        <v>0</v>
      </c>
      <c r="H37" s="516">
        <f>SUM(H38+H45)</f>
        <v>9084.3000000000011</v>
      </c>
      <c r="I37" s="517" t="e">
        <f>SUM(H37/E37*100)</f>
        <v>#DIV/0!</v>
      </c>
      <c r="J37" s="518">
        <f>SUM(H37/F37*100)</f>
        <v>73.934239440058604</v>
      </c>
    </row>
    <row r="38" spans="1:10" s="113" customFormat="1" ht="27" customHeight="1" x14ac:dyDescent="0.25">
      <c r="A38" s="199">
        <v>31</v>
      </c>
      <c r="B38" s="200"/>
      <c r="C38" s="190"/>
      <c r="D38" s="190" t="s">
        <v>7</v>
      </c>
      <c r="E38" s="367">
        <f>SUM(E39+E41+E43)</f>
        <v>0</v>
      </c>
      <c r="F38" s="367">
        <f>SUM(F39+F41+F43)</f>
        <v>11931</v>
      </c>
      <c r="G38" s="367">
        <f>SUM(G39+G41+G43)</f>
        <v>0</v>
      </c>
      <c r="H38" s="367">
        <f>SUM(H39+H41+H43)</f>
        <v>8835.1</v>
      </c>
      <c r="I38" s="322" t="e">
        <f t="shared" ref="I38:I47" si="13">SUM(H38/E38*100)</f>
        <v>#DIV/0!</v>
      </c>
      <c r="J38" s="614">
        <f t="shared" ref="J38:J47" si="14">SUM(H38/F38*100)</f>
        <v>74.05163020702372</v>
      </c>
    </row>
    <row r="39" spans="1:10" s="113" customFormat="1" ht="27" customHeight="1" x14ac:dyDescent="0.25">
      <c r="A39" s="199">
        <v>311</v>
      </c>
      <c r="B39" s="200"/>
      <c r="C39" s="190"/>
      <c r="D39" s="190" t="s">
        <v>289</v>
      </c>
      <c r="E39" s="367">
        <f>SUM(E40)</f>
        <v>0</v>
      </c>
      <c r="F39" s="367">
        <f>SUM(F40)</f>
        <v>11931</v>
      </c>
      <c r="G39" s="367">
        <f>SUM(G40)</f>
        <v>0</v>
      </c>
      <c r="H39" s="367">
        <f>SUM(H40)</f>
        <v>7401.24</v>
      </c>
      <c r="I39" s="85" t="e">
        <f t="shared" si="13"/>
        <v>#DIV/0!</v>
      </c>
      <c r="J39" s="614">
        <f t="shared" si="14"/>
        <v>62.03369373899924</v>
      </c>
    </row>
    <row r="40" spans="1:10" s="113" customFormat="1" ht="27" customHeight="1" x14ac:dyDescent="0.25">
      <c r="A40" s="199">
        <v>3111</v>
      </c>
      <c r="B40" s="200"/>
      <c r="C40" s="190"/>
      <c r="D40" s="190" t="s">
        <v>155</v>
      </c>
      <c r="E40" s="367"/>
      <c r="F40" s="367">
        <v>11931</v>
      </c>
      <c r="G40" s="367"/>
      <c r="H40" s="367">
        <v>7401.24</v>
      </c>
      <c r="I40" s="322" t="e">
        <f t="shared" si="13"/>
        <v>#DIV/0!</v>
      </c>
      <c r="J40" s="614">
        <f t="shared" si="14"/>
        <v>62.03369373899924</v>
      </c>
    </row>
    <row r="41" spans="1:10" s="113" customFormat="1" ht="27" customHeight="1" x14ac:dyDescent="0.25">
      <c r="A41" s="199">
        <v>312</v>
      </c>
      <c r="B41" s="200"/>
      <c r="C41" s="190"/>
      <c r="D41" s="190" t="s">
        <v>157</v>
      </c>
      <c r="E41" s="367">
        <f>SUM(E42)</f>
        <v>0</v>
      </c>
      <c r="F41" s="367">
        <f>SUM(F42)</f>
        <v>0</v>
      </c>
      <c r="G41" s="367">
        <f>SUM(G42)</f>
        <v>0</v>
      </c>
      <c r="H41" s="367">
        <f>SUM(H42)</f>
        <v>212.68</v>
      </c>
      <c r="I41" s="85" t="e">
        <f t="shared" si="13"/>
        <v>#DIV/0!</v>
      </c>
      <c r="J41" s="614" t="e">
        <f t="shared" si="14"/>
        <v>#DIV/0!</v>
      </c>
    </row>
    <row r="42" spans="1:10" s="113" customFormat="1" ht="27" customHeight="1" x14ac:dyDescent="0.25">
      <c r="A42" s="199">
        <v>3121</v>
      </c>
      <c r="B42" s="200"/>
      <c r="C42" s="190"/>
      <c r="D42" s="190" t="s">
        <v>157</v>
      </c>
      <c r="E42" s="367"/>
      <c r="F42" s="367"/>
      <c r="G42" s="367"/>
      <c r="H42" s="367">
        <v>212.68</v>
      </c>
      <c r="I42" s="85" t="e">
        <f t="shared" si="13"/>
        <v>#DIV/0!</v>
      </c>
      <c r="J42" s="614" t="e">
        <f t="shared" si="14"/>
        <v>#DIV/0!</v>
      </c>
    </row>
    <row r="43" spans="1:10" s="113" customFormat="1" ht="27" customHeight="1" x14ac:dyDescent="0.25">
      <c r="A43" s="199">
        <v>313</v>
      </c>
      <c r="B43" s="200"/>
      <c r="C43" s="190"/>
      <c r="D43" s="190" t="s">
        <v>158</v>
      </c>
      <c r="E43" s="367">
        <f>SUM(E44)</f>
        <v>0</v>
      </c>
      <c r="F43" s="367">
        <f>SUM(F44)</f>
        <v>0</v>
      </c>
      <c r="G43" s="367">
        <f>SUM(G44)</f>
        <v>0</v>
      </c>
      <c r="H43" s="367">
        <f>SUM(H44)</f>
        <v>1221.18</v>
      </c>
      <c r="I43" s="85" t="e">
        <f t="shared" si="13"/>
        <v>#DIV/0!</v>
      </c>
      <c r="J43" s="614" t="e">
        <f t="shared" si="14"/>
        <v>#DIV/0!</v>
      </c>
    </row>
    <row r="44" spans="1:10" s="113" customFormat="1" ht="27" customHeight="1" x14ac:dyDescent="0.25">
      <c r="A44" s="199">
        <v>3132</v>
      </c>
      <c r="B44" s="200"/>
      <c r="C44" s="190"/>
      <c r="D44" s="190" t="s">
        <v>212</v>
      </c>
      <c r="E44" s="367"/>
      <c r="F44" s="367"/>
      <c r="G44" s="367"/>
      <c r="H44" s="367">
        <v>1221.18</v>
      </c>
      <c r="I44" s="85" t="e">
        <f t="shared" si="13"/>
        <v>#DIV/0!</v>
      </c>
      <c r="J44" s="614" t="e">
        <f t="shared" si="14"/>
        <v>#DIV/0!</v>
      </c>
    </row>
    <row r="45" spans="1:10" s="113" customFormat="1" ht="27" customHeight="1" x14ac:dyDescent="0.25">
      <c r="A45" s="199">
        <v>32</v>
      </c>
      <c r="B45" s="200"/>
      <c r="C45" s="190"/>
      <c r="D45" s="190" t="s">
        <v>15</v>
      </c>
      <c r="E45" s="367">
        <f t="shared" ref="E45:H46" si="15">SUM(E46)</f>
        <v>0</v>
      </c>
      <c r="F45" s="367">
        <f t="shared" si="15"/>
        <v>356</v>
      </c>
      <c r="G45" s="367">
        <f t="shared" si="15"/>
        <v>0</v>
      </c>
      <c r="H45" s="367">
        <f t="shared" si="15"/>
        <v>249.2</v>
      </c>
      <c r="I45" s="322" t="e">
        <f t="shared" si="13"/>
        <v>#DIV/0!</v>
      </c>
      <c r="J45" s="614">
        <f t="shared" si="14"/>
        <v>70</v>
      </c>
    </row>
    <row r="46" spans="1:10" s="113" customFormat="1" ht="27" customHeight="1" x14ac:dyDescent="0.25">
      <c r="A46" s="199">
        <v>321</v>
      </c>
      <c r="B46" s="200"/>
      <c r="C46" s="190"/>
      <c r="D46" s="190" t="s">
        <v>161</v>
      </c>
      <c r="E46" s="367">
        <f t="shared" si="15"/>
        <v>0</v>
      </c>
      <c r="F46" s="367">
        <f t="shared" si="15"/>
        <v>356</v>
      </c>
      <c r="G46" s="367">
        <f t="shared" si="15"/>
        <v>0</v>
      </c>
      <c r="H46" s="367">
        <f t="shared" si="15"/>
        <v>249.2</v>
      </c>
      <c r="I46" s="85" t="e">
        <f t="shared" si="13"/>
        <v>#DIV/0!</v>
      </c>
      <c r="J46" s="614">
        <f t="shared" si="14"/>
        <v>70</v>
      </c>
    </row>
    <row r="47" spans="1:10" ht="39.6" customHeight="1" x14ac:dyDescent="0.25">
      <c r="A47" s="201">
        <v>3212</v>
      </c>
      <c r="B47" s="100"/>
      <c r="C47" s="191"/>
      <c r="D47" s="191" t="s">
        <v>213</v>
      </c>
      <c r="E47" s="369"/>
      <c r="F47" s="369">
        <v>356</v>
      </c>
      <c r="G47" s="369"/>
      <c r="H47" s="369">
        <v>249.2</v>
      </c>
      <c r="I47" s="322" t="e">
        <f t="shared" si="13"/>
        <v>#DIV/0!</v>
      </c>
      <c r="J47" s="614">
        <f t="shared" si="14"/>
        <v>70</v>
      </c>
    </row>
    <row r="48" spans="1:10" ht="25.5" customHeight="1" x14ac:dyDescent="0.25">
      <c r="A48" s="551" t="s">
        <v>68</v>
      </c>
      <c r="B48" s="552"/>
      <c r="C48" s="553"/>
      <c r="D48" s="168" t="s">
        <v>69</v>
      </c>
      <c r="E48" s="349">
        <f>SUM(E49+E176+E183+E383)</f>
        <v>650273.47</v>
      </c>
      <c r="F48" s="349">
        <f>SUM(F49+F176+F183+F383)</f>
        <v>1643427</v>
      </c>
      <c r="G48" s="349">
        <f>SUM(G49+G176+G183+G383)</f>
        <v>0</v>
      </c>
      <c r="H48" s="349">
        <f>SUM(H49+H176+H183+H383)</f>
        <v>824538.53999999992</v>
      </c>
      <c r="I48" s="320">
        <f t="shared" si="1"/>
        <v>126.79873592259577</v>
      </c>
      <c r="J48" s="419">
        <f t="shared" si="2"/>
        <v>50.171899329875927</v>
      </c>
    </row>
    <row r="49" spans="1:10" ht="38.25" x14ac:dyDescent="0.25">
      <c r="A49" s="554" t="s">
        <v>70</v>
      </c>
      <c r="B49" s="554"/>
      <c r="C49" s="554"/>
      <c r="D49" s="173" t="s">
        <v>71</v>
      </c>
      <c r="E49" s="350">
        <f>SUM(E50+E85+E120+E156)</f>
        <v>650273.47</v>
      </c>
      <c r="F49" s="350">
        <f>SUM(F50+F85+F120+F156)</f>
        <v>1581595</v>
      </c>
      <c r="G49" s="350">
        <f>SUM(G50+G85+G120+G156)</f>
        <v>0</v>
      </c>
      <c r="H49" s="350">
        <f>SUM(H50+H85+H120+H156)</f>
        <v>802323.57</v>
      </c>
      <c r="I49" s="321">
        <f t="shared" si="1"/>
        <v>123.3824855256666</v>
      </c>
      <c r="J49" s="420">
        <f t="shared" si="2"/>
        <v>50.728762420215034</v>
      </c>
    </row>
    <row r="50" spans="1:10" ht="21.6" customHeight="1" x14ac:dyDescent="0.25">
      <c r="A50" s="543" t="s">
        <v>64</v>
      </c>
      <c r="B50" s="543"/>
      <c r="C50" s="543"/>
      <c r="D50" s="427" t="s">
        <v>65</v>
      </c>
      <c r="E50" s="422">
        <f>SUM(E51)</f>
        <v>0</v>
      </c>
      <c r="F50" s="422">
        <f t="shared" ref="F50:H50" si="16">SUM(F51)</f>
        <v>38704</v>
      </c>
      <c r="G50" s="422">
        <f t="shared" si="16"/>
        <v>0</v>
      </c>
      <c r="H50" s="422">
        <f t="shared" si="16"/>
        <v>0</v>
      </c>
      <c r="I50" s="181" t="e">
        <f t="shared" si="1"/>
        <v>#DIV/0!</v>
      </c>
      <c r="J50" s="389">
        <f t="shared" si="2"/>
        <v>0</v>
      </c>
    </row>
    <row r="51" spans="1:10" ht="18" customHeight="1" x14ac:dyDescent="0.25">
      <c r="A51" s="544">
        <v>3</v>
      </c>
      <c r="B51" s="544"/>
      <c r="C51" s="544"/>
      <c r="D51" s="184" t="s">
        <v>6</v>
      </c>
      <c r="E51" s="375">
        <f>SUM(E52+E81)</f>
        <v>0</v>
      </c>
      <c r="F51" s="375">
        <f t="shared" ref="F51:H51" si="17">SUM(F52+F81)</f>
        <v>38704</v>
      </c>
      <c r="G51" s="375">
        <f t="shared" si="17"/>
        <v>0</v>
      </c>
      <c r="H51" s="375">
        <f t="shared" si="17"/>
        <v>0</v>
      </c>
      <c r="I51" s="319" t="e">
        <f t="shared" si="1"/>
        <v>#DIV/0!</v>
      </c>
      <c r="J51" s="439">
        <f t="shared" si="2"/>
        <v>0</v>
      </c>
    </row>
    <row r="52" spans="1:10" ht="14.45" customHeight="1" x14ac:dyDescent="0.25">
      <c r="A52" s="545">
        <v>32</v>
      </c>
      <c r="B52" s="545"/>
      <c r="C52" s="545"/>
      <c r="D52" s="171" t="s">
        <v>15</v>
      </c>
      <c r="E52" s="376">
        <f>SUM(E53+E58+E65+E75)</f>
        <v>0</v>
      </c>
      <c r="F52" s="376">
        <f t="shared" ref="F52:H52" si="18">SUM(F53+F58+F65+F75)</f>
        <v>38704</v>
      </c>
      <c r="G52" s="376">
        <f t="shared" si="18"/>
        <v>0</v>
      </c>
      <c r="H52" s="376">
        <f t="shared" si="18"/>
        <v>0</v>
      </c>
      <c r="I52" s="318" t="e">
        <f t="shared" si="1"/>
        <v>#DIV/0!</v>
      </c>
      <c r="J52" s="438">
        <f t="shared" si="2"/>
        <v>0</v>
      </c>
    </row>
    <row r="53" spans="1:10" s="113" customFormat="1" ht="14.45" customHeight="1" x14ac:dyDescent="0.25">
      <c r="A53" s="210">
        <v>321</v>
      </c>
      <c r="B53" s="211"/>
      <c r="C53" s="202"/>
      <c r="D53" s="190" t="s">
        <v>161</v>
      </c>
      <c r="E53" s="367">
        <f>SUM(E54:E57)</f>
        <v>0</v>
      </c>
      <c r="F53" s="367">
        <v>1104</v>
      </c>
      <c r="G53" s="367">
        <f t="shared" ref="G53:H53" si="19">SUM(G54:G57)</f>
        <v>0</v>
      </c>
      <c r="H53" s="367">
        <f t="shared" si="19"/>
        <v>0</v>
      </c>
      <c r="I53" s="322" t="e">
        <f t="shared" si="1"/>
        <v>#DIV/0!</v>
      </c>
      <c r="J53" s="418">
        <f t="shared" si="2"/>
        <v>0</v>
      </c>
    </row>
    <row r="54" spans="1:10" s="113" customFormat="1" ht="14.45" customHeight="1" x14ac:dyDescent="0.25">
      <c r="A54" s="207">
        <v>3211</v>
      </c>
      <c r="B54" s="208"/>
      <c r="C54" s="209"/>
      <c r="D54" s="191" t="s">
        <v>162</v>
      </c>
      <c r="E54" s="369"/>
      <c r="F54" s="369"/>
      <c r="G54" s="369"/>
      <c r="H54" s="369"/>
      <c r="I54" s="85" t="e">
        <f t="shared" si="1"/>
        <v>#DIV/0!</v>
      </c>
      <c r="J54" s="418" t="e">
        <f t="shared" si="2"/>
        <v>#DIV/0!</v>
      </c>
    </row>
    <row r="55" spans="1:10" s="113" customFormat="1" ht="25.15" customHeight="1" x14ac:dyDescent="0.25">
      <c r="A55" s="207">
        <v>3212</v>
      </c>
      <c r="B55" s="208"/>
      <c r="C55" s="209"/>
      <c r="D55" s="191" t="s">
        <v>214</v>
      </c>
      <c r="E55" s="369"/>
      <c r="F55" s="369"/>
      <c r="G55" s="369"/>
      <c r="H55" s="369"/>
      <c r="I55" s="85" t="e">
        <f t="shared" si="1"/>
        <v>#DIV/0!</v>
      </c>
      <c r="J55" s="418" t="e">
        <f t="shared" si="2"/>
        <v>#DIV/0!</v>
      </c>
    </row>
    <row r="56" spans="1:10" s="113" customFormat="1" ht="14.45" customHeight="1" x14ac:dyDescent="0.25">
      <c r="A56" s="207">
        <v>3213</v>
      </c>
      <c r="B56" s="208"/>
      <c r="C56" s="209"/>
      <c r="D56" s="191" t="s">
        <v>215</v>
      </c>
      <c r="E56" s="369"/>
      <c r="F56" s="369"/>
      <c r="G56" s="369"/>
      <c r="H56" s="369"/>
      <c r="I56" s="85" t="e">
        <f t="shared" si="1"/>
        <v>#DIV/0!</v>
      </c>
      <c r="J56" s="418" t="e">
        <f t="shared" si="2"/>
        <v>#DIV/0!</v>
      </c>
    </row>
    <row r="57" spans="1:10" s="113" customFormat="1" ht="25.9" customHeight="1" x14ac:dyDescent="0.25">
      <c r="A57" s="207">
        <v>3214</v>
      </c>
      <c r="B57" s="208"/>
      <c r="C57" s="209"/>
      <c r="D57" s="191" t="s">
        <v>216</v>
      </c>
      <c r="E57" s="369"/>
      <c r="F57" s="369"/>
      <c r="G57" s="369"/>
      <c r="H57" s="369"/>
      <c r="I57" s="85" t="e">
        <f t="shared" si="1"/>
        <v>#DIV/0!</v>
      </c>
      <c r="J57" s="418" t="e">
        <f t="shared" si="2"/>
        <v>#DIV/0!</v>
      </c>
    </row>
    <row r="58" spans="1:10" s="113" customFormat="1" ht="19.899999999999999" customHeight="1" x14ac:dyDescent="0.25">
      <c r="A58" s="210">
        <v>322</v>
      </c>
      <c r="B58" s="211"/>
      <c r="C58" s="202"/>
      <c r="D58" s="190" t="s">
        <v>217</v>
      </c>
      <c r="E58" s="367">
        <f>SUM(E59:E64)</f>
        <v>0</v>
      </c>
      <c r="F58" s="367">
        <v>5100</v>
      </c>
      <c r="G58" s="367">
        <f t="shared" ref="G58:H58" si="20">SUM(G59:G64)</f>
        <v>0</v>
      </c>
      <c r="H58" s="367">
        <f t="shared" si="20"/>
        <v>0</v>
      </c>
      <c r="I58" s="322" t="e">
        <f t="shared" si="1"/>
        <v>#DIV/0!</v>
      </c>
      <c r="J58" s="418">
        <f t="shared" si="2"/>
        <v>0</v>
      </c>
    </row>
    <row r="59" spans="1:10" s="113" customFormat="1" ht="26.45" customHeight="1" x14ac:dyDescent="0.25">
      <c r="A59" s="207">
        <v>3221</v>
      </c>
      <c r="B59" s="208"/>
      <c r="C59" s="209"/>
      <c r="D59" s="191" t="s">
        <v>218</v>
      </c>
      <c r="E59" s="369"/>
      <c r="F59" s="369"/>
      <c r="G59" s="369"/>
      <c r="H59" s="369"/>
      <c r="I59" s="85" t="e">
        <f t="shared" si="1"/>
        <v>#DIV/0!</v>
      </c>
      <c r="J59" s="418" t="e">
        <f t="shared" si="2"/>
        <v>#DIV/0!</v>
      </c>
    </row>
    <row r="60" spans="1:10" s="113" customFormat="1" ht="18" customHeight="1" x14ac:dyDescent="0.25">
      <c r="A60" s="207">
        <v>3222</v>
      </c>
      <c r="B60" s="208"/>
      <c r="C60" s="209"/>
      <c r="D60" s="191" t="s">
        <v>167</v>
      </c>
      <c r="E60" s="369"/>
      <c r="F60" s="369"/>
      <c r="G60" s="369"/>
      <c r="H60" s="369"/>
      <c r="I60" s="85" t="e">
        <f t="shared" si="1"/>
        <v>#DIV/0!</v>
      </c>
      <c r="J60" s="418" t="e">
        <f t="shared" si="2"/>
        <v>#DIV/0!</v>
      </c>
    </row>
    <row r="61" spans="1:10" s="113" customFormat="1" ht="18" customHeight="1" x14ac:dyDescent="0.25">
      <c r="A61" s="207">
        <v>3223</v>
      </c>
      <c r="B61" s="208"/>
      <c r="C61" s="209"/>
      <c r="D61" s="191" t="s">
        <v>168</v>
      </c>
      <c r="E61" s="369"/>
      <c r="F61" s="369"/>
      <c r="G61" s="369"/>
      <c r="H61" s="369"/>
      <c r="I61" s="85" t="e">
        <f t="shared" si="1"/>
        <v>#DIV/0!</v>
      </c>
      <c r="J61" s="418" t="e">
        <f t="shared" si="2"/>
        <v>#DIV/0!</v>
      </c>
    </row>
    <row r="62" spans="1:10" s="113" customFormat="1" ht="28.15" customHeight="1" x14ac:dyDescent="0.25">
      <c r="A62" s="207">
        <v>3224</v>
      </c>
      <c r="B62" s="208"/>
      <c r="C62" s="209"/>
      <c r="D62" s="191" t="s">
        <v>169</v>
      </c>
      <c r="E62" s="369"/>
      <c r="F62" s="369"/>
      <c r="G62" s="369"/>
      <c r="H62" s="369"/>
      <c r="I62" s="85" t="e">
        <f t="shared" si="1"/>
        <v>#DIV/0!</v>
      </c>
      <c r="J62" s="418" t="e">
        <f t="shared" si="2"/>
        <v>#DIV/0!</v>
      </c>
    </row>
    <row r="63" spans="1:10" s="113" customFormat="1" ht="18.600000000000001" customHeight="1" x14ac:dyDescent="0.25">
      <c r="A63" s="207">
        <v>3225</v>
      </c>
      <c r="B63" s="208"/>
      <c r="C63" s="209"/>
      <c r="D63" s="191" t="s">
        <v>219</v>
      </c>
      <c r="E63" s="369"/>
      <c r="F63" s="369"/>
      <c r="G63" s="369"/>
      <c r="H63" s="369"/>
      <c r="I63" s="85" t="e">
        <f t="shared" si="1"/>
        <v>#DIV/0!</v>
      </c>
      <c r="J63" s="418" t="e">
        <f t="shared" si="2"/>
        <v>#DIV/0!</v>
      </c>
    </row>
    <row r="64" spans="1:10" s="113" customFormat="1" ht="24.6" customHeight="1" x14ac:dyDescent="0.25">
      <c r="A64" s="207">
        <v>3227</v>
      </c>
      <c r="B64" s="208"/>
      <c r="C64" s="209"/>
      <c r="D64" s="191" t="s">
        <v>171</v>
      </c>
      <c r="E64" s="369"/>
      <c r="F64" s="369"/>
      <c r="G64" s="369"/>
      <c r="H64" s="369"/>
      <c r="I64" s="85" t="e">
        <f t="shared" si="1"/>
        <v>#DIV/0!</v>
      </c>
      <c r="J64" s="418" t="e">
        <f t="shared" si="2"/>
        <v>#DIV/0!</v>
      </c>
    </row>
    <row r="65" spans="1:10" s="113" customFormat="1" ht="18.600000000000001" customHeight="1" x14ac:dyDescent="0.25">
      <c r="A65" s="223">
        <v>323</v>
      </c>
      <c r="B65" s="194"/>
      <c r="C65" s="195"/>
      <c r="D65" s="190" t="s">
        <v>172</v>
      </c>
      <c r="E65" s="367">
        <f>SUM(E66:E74)</f>
        <v>0</v>
      </c>
      <c r="F65" s="367">
        <v>32500</v>
      </c>
      <c r="G65" s="367">
        <f t="shared" ref="G65:H65" si="21">SUM(G66:G74)</f>
        <v>0</v>
      </c>
      <c r="H65" s="367">
        <f t="shared" si="21"/>
        <v>0</v>
      </c>
      <c r="I65" s="322" t="e">
        <f t="shared" si="1"/>
        <v>#DIV/0!</v>
      </c>
      <c r="J65" s="418">
        <f t="shared" si="2"/>
        <v>0</v>
      </c>
    </row>
    <row r="66" spans="1:10" s="113" customFormat="1" ht="18.600000000000001" customHeight="1" x14ac:dyDescent="0.25">
      <c r="A66" s="221">
        <v>3231</v>
      </c>
      <c r="B66" s="192"/>
      <c r="C66" s="222"/>
      <c r="D66" s="220" t="s">
        <v>221</v>
      </c>
      <c r="E66" s="369"/>
      <c r="F66" s="369"/>
      <c r="G66" s="369"/>
      <c r="H66" s="369"/>
      <c r="I66" s="85" t="e">
        <f t="shared" si="1"/>
        <v>#DIV/0!</v>
      </c>
      <c r="J66" s="418" t="e">
        <f t="shared" si="2"/>
        <v>#DIV/0!</v>
      </c>
    </row>
    <row r="67" spans="1:10" s="113" customFormat="1" ht="28.15" customHeight="1" x14ac:dyDescent="0.25">
      <c r="A67" s="207">
        <v>3232</v>
      </c>
      <c r="B67" s="208"/>
      <c r="C67" s="209"/>
      <c r="D67" s="191" t="s">
        <v>174</v>
      </c>
      <c r="E67" s="369"/>
      <c r="F67" s="369"/>
      <c r="G67" s="369"/>
      <c r="H67" s="369"/>
      <c r="I67" s="85" t="e">
        <f t="shared" si="1"/>
        <v>#DIV/0!</v>
      </c>
      <c r="J67" s="418" t="e">
        <f t="shared" si="2"/>
        <v>#DIV/0!</v>
      </c>
    </row>
    <row r="68" spans="1:10" s="113" customFormat="1" ht="18.600000000000001" customHeight="1" x14ac:dyDescent="0.25">
      <c r="A68" s="207">
        <v>3233</v>
      </c>
      <c r="B68" s="208"/>
      <c r="C68" s="209"/>
      <c r="D68" s="191" t="s">
        <v>222</v>
      </c>
      <c r="E68" s="369"/>
      <c r="F68" s="369"/>
      <c r="G68" s="369"/>
      <c r="H68" s="369"/>
      <c r="I68" s="85" t="e">
        <f t="shared" si="1"/>
        <v>#DIV/0!</v>
      </c>
      <c r="J68" s="418" t="e">
        <f t="shared" si="2"/>
        <v>#DIV/0!</v>
      </c>
    </row>
    <row r="69" spans="1:10" s="113" customFormat="1" ht="18.600000000000001" customHeight="1" x14ac:dyDescent="0.25">
      <c r="A69" s="207">
        <v>3234</v>
      </c>
      <c r="B69" s="208"/>
      <c r="C69" s="209"/>
      <c r="D69" s="191" t="s">
        <v>176</v>
      </c>
      <c r="E69" s="369"/>
      <c r="F69" s="369"/>
      <c r="G69" s="369"/>
      <c r="H69" s="369"/>
      <c r="I69" s="85" t="e">
        <f t="shared" si="1"/>
        <v>#DIV/0!</v>
      </c>
      <c r="J69" s="418" t="e">
        <f t="shared" si="2"/>
        <v>#DIV/0!</v>
      </c>
    </row>
    <row r="70" spans="1:10" s="113" customFormat="1" ht="18.600000000000001" customHeight="1" x14ac:dyDescent="0.25">
      <c r="A70" s="207">
        <v>3235</v>
      </c>
      <c r="B70" s="208"/>
      <c r="C70" s="209"/>
      <c r="D70" s="191" t="s">
        <v>177</v>
      </c>
      <c r="E70" s="369"/>
      <c r="F70" s="369"/>
      <c r="G70" s="369"/>
      <c r="H70" s="369"/>
      <c r="I70" s="85" t="e">
        <f t="shared" si="1"/>
        <v>#DIV/0!</v>
      </c>
      <c r="J70" s="418" t="e">
        <f t="shared" si="2"/>
        <v>#DIV/0!</v>
      </c>
    </row>
    <row r="71" spans="1:10" s="113" customFormat="1" ht="18.600000000000001" customHeight="1" x14ac:dyDescent="0.25">
      <c r="A71" s="207">
        <v>3236</v>
      </c>
      <c r="B71" s="208"/>
      <c r="C71" s="209"/>
      <c r="D71" s="125" t="s">
        <v>223</v>
      </c>
      <c r="E71" s="369"/>
      <c r="F71" s="369"/>
      <c r="G71" s="369"/>
      <c r="H71" s="369"/>
      <c r="I71" s="85" t="e">
        <f t="shared" si="1"/>
        <v>#DIV/0!</v>
      </c>
      <c r="J71" s="418" t="e">
        <f t="shared" si="2"/>
        <v>#DIV/0!</v>
      </c>
    </row>
    <row r="72" spans="1:10" s="113" customFormat="1" ht="18.600000000000001" customHeight="1" x14ac:dyDescent="0.25">
      <c r="A72" s="207">
        <v>3237</v>
      </c>
      <c r="B72" s="208"/>
      <c r="C72" s="209"/>
      <c r="D72" s="125" t="s">
        <v>224</v>
      </c>
      <c r="E72" s="369"/>
      <c r="F72" s="369"/>
      <c r="G72" s="369"/>
      <c r="H72" s="369"/>
      <c r="I72" s="85" t="e">
        <f t="shared" si="1"/>
        <v>#DIV/0!</v>
      </c>
      <c r="J72" s="418" t="e">
        <f t="shared" si="2"/>
        <v>#DIV/0!</v>
      </c>
    </row>
    <row r="73" spans="1:10" s="113" customFormat="1" ht="18.600000000000001" customHeight="1" x14ac:dyDescent="0.25">
      <c r="A73" s="207">
        <v>3238</v>
      </c>
      <c r="B73" s="208"/>
      <c r="C73" s="209"/>
      <c r="D73" s="125" t="s">
        <v>180</v>
      </c>
      <c r="E73" s="369"/>
      <c r="F73" s="369"/>
      <c r="G73" s="369"/>
      <c r="H73" s="369"/>
      <c r="I73" s="85" t="e">
        <f t="shared" si="1"/>
        <v>#DIV/0!</v>
      </c>
      <c r="J73" s="418" t="e">
        <f t="shared" si="2"/>
        <v>#DIV/0!</v>
      </c>
    </row>
    <row r="74" spans="1:10" s="113" customFormat="1" ht="18.600000000000001" customHeight="1" x14ac:dyDescent="0.25">
      <c r="A74" s="207">
        <v>3239</v>
      </c>
      <c r="B74" s="208"/>
      <c r="C74" s="209"/>
      <c r="D74" s="125" t="s">
        <v>181</v>
      </c>
      <c r="E74" s="369"/>
      <c r="F74" s="369"/>
      <c r="G74" s="369"/>
      <c r="H74" s="369"/>
      <c r="I74" s="85" t="e">
        <f t="shared" si="1"/>
        <v>#DIV/0!</v>
      </c>
      <c r="J74" s="418" t="e">
        <f t="shared" si="2"/>
        <v>#DIV/0!</v>
      </c>
    </row>
    <row r="75" spans="1:10" s="113" customFormat="1" ht="26.45" customHeight="1" x14ac:dyDescent="0.25">
      <c r="A75" s="227">
        <v>329</v>
      </c>
      <c r="B75" s="228"/>
      <c r="C75" s="229"/>
      <c r="D75" s="230" t="s">
        <v>182</v>
      </c>
      <c r="E75" s="377">
        <f>SUM(E76:E80)</f>
        <v>0</v>
      </c>
      <c r="F75" s="377"/>
      <c r="G75" s="377">
        <f t="shared" ref="G75:H75" si="22">SUM(G76:G80)</f>
        <v>0</v>
      </c>
      <c r="H75" s="377">
        <f t="shared" si="22"/>
        <v>0</v>
      </c>
      <c r="I75" s="322" t="e">
        <f t="shared" si="1"/>
        <v>#DIV/0!</v>
      </c>
      <c r="J75" s="418" t="e">
        <f t="shared" si="2"/>
        <v>#DIV/0!</v>
      </c>
    </row>
    <row r="76" spans="1:10" s="113" customFormat="1" ht="16.899999999999999" customHeight="1" x14ac:dyDescent="0.25">
      <c r="A76" s="224">
        <v>3292</v>
      </c>
      <c r="B76" s="225"/>
      <c r="C76" s="226"/>
      <c r="D76" s="31" t="s">
        <v>184</v>
      </c>
      <c r="E76" s="378"/>
      <c r="F76" s="378"/>
      <c r="G76" s="378"/>
      <c r="H76" s="378"/>
      <c r="I76" s="85" t="e">
        <f t="shared" si="1"/>
        <v>#DIV/0!</v>
      </c>
      <c r="J76" s="418" t="e">
        <f t="shared" si="2"/>
        <v>#DIV/0!</v>
      </c>
    </row>
    <row r="77" spans="1:10" s="113" customFormat="1" ht="15" customHeight="1" x14ac:dyDescent="0.25">
      <c r="A77" s="224">
        <v>3294</v>
      </c>
      <c r="B77" s="225"/>
      <c r="C77" s="226"/>
      <c r="D77" s="31" t="s">
        <v>225</v>
      </c>
      <c r="E77" s="378"/>
      <c r="F77" s="378"/>
      <c r="G77" s="378"/>
      <c r="H77" s="378"/>
      <c r="I77" s="85" t="e">
        <f t="shared" si="1"/>
        <v>#DIV/0!</v>
      </c>
      <c r="J77" s="418" t="e">
        <f t="shared" si="2"/>
        <v>#DIV/0!</v>
      </c>
    </row>
    <row r="78" spans="1:10" s="113" customFormat="1" ht="16.149999999999999" customHeight="1" x14ac:dyDescent="0.25">
      <c r="A78" s="224">
        <v>3295</v>
      </c>
      <c r="B78" s="225"/>
      <c r="C78" s="226"/>
      <c r="D78" s="31" t="s">
        <v>187</v>
      </c>
      <c r="E78" s="378"/>
      <c r="F78" s="378"/>
      <c r="G78" s="378"/>
      <c r="H78" s="378"/>
      <c r="I78" s="85" t="e">
        <f t="shared" si="1"/>
        <v>#DIV/0!</v>
      </c>
      <c r="J78" s="418" t="e">
        <f t="shared" si="2"/>
        <v>#DIV/0!</v>
      </c>
    </row>
    <row r="79" spans="1:10" s="113" customFormat="1" ht="16.149999999999999" customHeight="1" x14ac:dyDescent="0.25">
      <c r="A79" s="224">
        <v>3296</v>
      </c>
      <c r="B79" s="225"/>
      <c r="C79" s="226"/>
      <c r="D79" s="31" t="s">
        <v>188</v>
      </c>
      <c r="E79" s="378"/>
      <c r="F79" s="378"/>
      <c r="G79" s="378"/>
      <c r="H79" s="378"/>
      <c r="I79" s="85" t="e">
        <f t="shared" si="1"/>
        <v>#DIV/0!</v>
      </c>
      <c r="J79" s="418" t="e">
        <f t="shared" si="2"/>
        <v>#DIV/0!</v>
      </c>
    </row>
    <row r="80" spans="1:10" s="113" customFormat="1" ht="28.15" customHeight="1" x14ac:dyDescent="0.25">
      <c r="A80" s="224">
        <v>3299</v>
      </c>
      <c r="B80" s="225"/>
      <c r="C80" s="226"/>
      <c r="D80" s="31" t="s">
        <v>182</v>
      </c>
      <c r="E80" s="378"/>
      <c r="F80" s="378"/>
      <c r="G80" s="378"/>
      <c r="H80" s="378"/>
      <c r="I80" s="85" t="e">
        <f t="shared" si="1"/>
        <v>#DIV/0!</v>
      </c>
      <c r="J80" s="418" t="e">
        <f t="shared" si="2"/>
        <v>#DIV/0!</v>
      </c>
    </row>
    <row r="81" spans="1:10" ht="18.600000000000001" customHeight="1" x14ac:dyDescent="0.25">
      <c r="A81" s="186">
        <v>34</v>
      </c>
      <c r="B81" s="187"/>
      <c r="C81" s="188"/>
      <c r="D81" s="159" t="s">
        <v>73</v>
      </c>
      <c r="E81" s="376">
        <f>SUM(E82)</f>
        <v>0</v>
      </c>
      <c r="F81" s="376">
        <f t="shared" ref="F81:H81" si="23">SUM(F82)</f>
        <v>0</v>
      </c>
      <c r="G81" s="376">
        <f t="shared" si="23"/>
        <v>0</v>
      </c>
      <c r="H81" s="376">
        <f t="shared" si="23"/>
        <v>0</v>
      </c>
      <c r="I81" s="318" t="e">
        <f t="shared" si="1"/>
        <v>#DIV/0!</v>
      </c>
      <c r="J81" s="438" t="e">
        <f t="shared" si="2"/>
        <v>#DIV/0!</v>
      </c>
    </row>
    <row r="82" spans="1:10" s="113" customFormat="1" ht="18.600000000000001" customHeight="1" x14ac:dyDescent="0.25">
      <c r="A82" s="231">
        <v>343</v>
      </c>
      <c r="B82" s="203"/>
      <c r="C82" s="204"/>
      <c r="D82" s="190" t="s">
        <v>206</v>
      </c>
      <c r="E82" s="367">
        <f>SUM(E83+E84)</f>
        <v>0</v>
      </c>
      <c r="F82" s="367"/>
      <c r="G82" s="367">
        <f t="shared" ref="G82:H82" si="24">SUM(G83+G84)</f>
        <v>0</v>
      </c>
      <c r="H82" s="367">
        <f t="shared" si="24"/>
        <v>0</v>
      </c>
      <c r="I82" s="322" t="e">
        <f t="shared" si="1"/>
        <v>#DIV/0!</v>
      </c>
      <c r="J82" s="418" t="e">
        <f t="shared" si="2"/>
        <v>#DIV/0!</v>
      </c>
    </row>
    <row r="83" spans="1:10" s="113" customFormat="1" ht="27.6" customHeight="1" x14ac:dyDescent="0.25">
      <c r="A83" s="232">
        <v>3431</v>
      </c>
      <c r="B83" s="233"/>
      <c r="C83" s="234"/>
      <c r="D83" s="191" t="s">
        <v>189</v>
      </c>
      <c r="E83" s="369"/>
      <c r="F83" s="369"/>
      <c r="G83" s="369"/>
      <c r="H83" s="369"/>
      <c r="I83" s="85" t="e">
        <f t="shared" si="1"/>
        <v>#DIV/0!</v>
      </c>
      <c r="J83" s="418" t="e">
        <f t="shared" si="2"/>
        <v>#DIV/0!</v>
      </c>
    </row>
    <row r="84" spans="1:10" s="113" customFormat="1" ht="18.600000000000001" customHeight="1" x14ac:dyDescent="0.25">
      <c r="A84" s="232">
        <v>3433</v>
      </c>
      <c r="B84" s="233"/>
      <c r="C84" s="234"/>
      <c r="D84" s="191" t="s">
        <v>191</v>
      </c>
      <c r="E84" s="369"/>
      <c r="F84" s="369"/>
      <c r="G84" s="369"/>
      <c r="H84" s="369"/>
      <c r="I84" s="85" t="e">
        <f t="shared" si="1"/>
        <v>#DIV/0!</v>
      </c>
      <c r="J84" s="418" t="e">
        <f t="shared" si="2"/>
        <v>#DIV/0!</v>
      </c>
    </row>
    <row r="85" spans="1:10" s="113" customFormat="1" ht="18.600000000000001" customHeight="1" x14ac:dyDescent="0.25">
      <c r="A85" s="543" t="s">
        <v>72</v>
      </c>
      <c r="B85" s="543"/>
      <c r="C85" s="543"/>
      <c r="D85" s="427" t="s">
        <v>74</v>
      </c>
      <c r="E85" s="422">
        <f>SUM(E86)</f>
        <v>172162.47999999998</v>
      </c>
      <c r="F85" s="422">
        <f t="shared" ref="F85:H85" si="25">SUM(F86)</f>
        <v>272060</v>
      </c>
      <c r="G85" s="422">
        <f t="shared" si="25"/>
        <v>0</v>
      </c>
      <c r="H85" s="422">
        <f t="shared" si="25"/>
        <v>189654.44999999998</v>
      </c>
      <c r="I85" s="181">
        <f t="shared" si="1"/>
        <v>110.16015220040975</v>
      </c>
      <c r="J85" s="389">
        <f t="shared" si="2"/>
        <v>69.710523413952799</v>
      </c>
    </row>
    <row r="86" spans="1:10" s="113" customFormat="1" ht="18.600000000000001" customHeight="1" x14ac:dyDescent="0.25">
      <c r="A86" s="544">
        <v>3</v>
      </c>
      <c r="B86" s="544"/>
      <c r="C86" s="544"/>
      <c r="D86" s="184" t="s">
        <v>6</v>
      </c>
      <c r="E86" s="375">
        <f>SUM(E87+E116)</f>
        <v>172162.47999999998</v>
      </c>
      <c r="F86" s="375">
        <f>SUM(F87+F116)</f>
        <v>272060</v>
      </c>
      <c r="G86" s="375">
        <f t="shared" ref="G86:H86" si="26">SUM(G87+G116)</f>
        <v>0</v>
      </c>
      <c r="H86" s="375">
        <f t="shared" si="26"/>
        <v>189654.44999999998</v>
      </c>
      <c r="I86" s="319">
        <f t="shared" ref="I86:I155" si="27">SUM(H86/E86*100)</f>
        <v>110.16015220040975</v>
      </c>
      <c r="J86" s="439">
        <f t="shared" ref="J86:J154" si="28">SUM(H86/F86*100)</f>
        <v>69.710523413952799</v>
      </c>
    </row>
    <row r="87" spans="1:10" s="113" customFormat="1" ht="18.600000000000001" customHeight="1" x14ac:dyDescent="0.25">
      <c r="A87" s="545">
        <v>32</v>
      </c>
      <c r="B87" s="545"/>
      <c r="C87" s="545"/>
      <c r="D87" s="171" t="s">
        <v>15</v>
      </c>
      <c r="E87" s="376">
        <f>SUM(E88+E93+E100+E110)</f>
        <v>171774.83</v>
      </c>
      <c r="F87" s="376">
        <f>SUM(F88+F93+F100+F110)</f>
        <v>270860</v>
      </c>
      <c r="G87" s="376">
        <f t="shared" ref="G87:H87" si="29">SUM(G88+G93+G100+G110)</f>
        <v>0</v>
      </c>
      <c r="H87" s="376">
        <f t="shared" si="29"/>
        <v>189127.71</v>
      </c>
      <c r="I87" s="318">
        <f t="shared" si="27"/>
        <v>110.10210867331378</v>
      </c>
      <c r="J87" s="438">
        <f t="shared" si="28"/>
        <v>69.824894779590934</v>
      </c>
    </row>
    <row r="88" spans="1:10" s="113" customFormat="1" ht="18.600000000000001" customHeight="1" x14ac:dyDescent="0.25">
      <c r="A88" s="210">
        <v>321</v>
      </c>
      <c r="B88" s="211"/>
      <c r="C88" s="202"/>
      <c r="D88" s="190" t="s">
        <v>161</v>
      </c>
      <c r="E88" s="367">
        <f>SUM(E89:E92)</f>
        <v>1737.6399999999999</v>
      </c>
      <c r="F88" s="367">
        <v>5000</v>
      </c>
      <c r="G88" s="367">
        <f t="shared" ref="G88:H88" si="30">SUM(G89:G92)</f>
        <v>0</v>
      </c>
      <c r="H88" s="367">
        <f t="shared" si="30"/>
        <v>2281.87</v>
      </c>
      <c r="I88" s="322">
        <f t="shared" si="27"/>
        <v>131.32006629681638</v>
      </c>
      <c r="J88" s="418">
        <f t="shared" si="28"/>
        <v>45.6374</v>
      </c>
    </row>
    <row r="89" spans="1:10" s="113" customFormat="1" ht="18.600000000000001" customHeight="1" x14ac:dyDescent="0.25">
      <c r="A89" s="207">
        <v>3211</v>
      </c>
      <c r="B89" s="208"/>
      <c r="C89" s="209"/>
      <c r="D89" s="191" t="s">
        <v>162</v>
      </c>
      <c r="E89" s="369">
        <v>1195.75</v>
      </c>
      <c r="F89" s="369"/>
      <c r="G89" s="369"/>
      <c r="H89" s="369">
        <v>2281.87</v>
      </c>
      <c r="I89" s="85">
        <f t="shared" si="27"/>
        <v>190.83169558854274</v>
      </c>
      <c r="J89" s="418" t="e">
        <f t="shared" si="28"/>
        <v>#DIV/0!</v>
      </c>
    </row>
    <row r="90" spans="1:10" s="113" customFormat="1" ht="25.15" customHeight="1" x14ac:dyDescent="0.25">
      <c r="A90" s="207">
        <v>3212</v>
      </c>
      <c r="B90" s="208"/>
      <c r="C90" s="209"/>
      <c r="D90" s="191" t="s">
        <v>214</v>
      </c>
      <c r="E90" s="369">
        <v>0</v>
      </c>
      <c r="F90" s="369"/>
      <c r="G90" s="369"/>
      <c r="H90" s="369"/>
      <c r="I90" s="85" t="e">
        <f t="shared" si="27"/>
        <v>#DIV/0!</v>
      </c>
      <c r="J90" s="418" t="e">
        <f t="shared" si="28"/>
        <v>#DIV/0!</v>
      </c>
    </row>
    <row r="91" spans="1:10" s="113" customFormat="1" ht="18.600000000000001" customHeight="1" x14ac:dyDescent="0.25">
      <c r="A91" s="207">
        <v>3213</v>
      </c>
      <c r="B91" s="208"/>
      <c r="C91" s="209"/>
      <c r="D91" s="191" t="s">
        <v>215</v>
      </c>
      <c r="E91" s="369">
        <v>541.89</v>
      </c>
      <c r="F91" s="369"/>
      <c r="G91" s="369"/>
      <c r="H91" s="369"/>
      <c r="I91" s="85">
        <f t="shared" si="27"/>
        <v>0</v>
      </c>
      <c r="J91" s="418" t="e">
        <f t="shared" si="28"/>
        <v>#DIV/0!</v>
      </c>
    </row>
    <row r="92" spans="1:10" ht="26.45" customHeight="1" x14ac:dyDescent="0.25">
      <c r="A92" s="207">
        <v>3214</v>
      </c>
      <c r="B92" s="208"/>
      <c r="C92" s="209"/>
      <c r="D92" s="191" t="s">
        <v>216</v>
      </c>
      <c r="E92" s="369"/>
      <c r="F92" s="369"/>
      <c r="G92" s="369"/>
      <c r="H92" s="369"/>
      <c r="I92" s="85" t="e">
        <f t="shared" si="27"/>
        <v>#DIV/0!</v>
      </c>
      <c r="J92" s="418" t="e">
        <f t="shared" si="28"/>
        <v>#DIV/0!</v>
      </c>
    </row>
    <row r="93" spans="1:10" ht="38.25" customHeight="1" x14ac:dyDescent="0.25">
      <c r="A93" s="210">
        <v>322</v>
      </c>
      <c r="B93" s="211"/>
      <c r="C93" s="202"/>
      <c r="D93" s="190" t="s">
        <v>217</v>
      </c>
      <c r="E93" s="367">
        <f>SUM(E94:E99)</f>
        <v>21585.59</v>
      </c>
      <c r="F93" s="367">
        <v>21000</v>
      </c>
      <c r="G93" s="367">
        <f t="shared" ref="G93:H93" si="31">SUM(G94:G99)</f>
        <v>0</v>
      </c>
      <c r="H93" s="367">
        <f t="shared" si="31"/>
        <v>19747.66</v>
      </c>
      <c r="I93" s="322">
        <f t="shared" si="27"/>
        <v>91.485384462504854</v>
      </c>
      <c r="J93" s="418">
        <f t="shared" si="28"/>
        <v>94.036476190476193</v>
      </c>
    </row>
    <row r="94" spans="1:10" ht="19.899999999999999" customHeight="1" x14ac:dyDescent="0.25">
      <c r="A94" s="207">
        <v>3221</v>
      </c>
      <c r="B94" s="208"/>
      <c r="C94" s="209"/>
      <c r="D94" s="191" t="s">
        <v>218</v>
      </c>
      <c r="E94" s="369">
        <v>6759.21</v>
      </c>
      <c r="F94" s="369"/>
      <c r="G94" s="369"/>
      <c r="H94" s="369">
        <v>6722.58</v>
      </c>
      <c r="I94" s="85">
        <f t="shared" si="27"/>
        <v>99.458072762941228</v>
      </c>
      <c r="J94" s="418" t="e">
        <f t="shared" si="28"/>
        <v>#DIV/0!</v>
      </c>
    </row>
    <row r="95" spans="1:10" x14ac:dyDescent="0.25">
      <c r="A95" s="207">
        <v>3222</v>
      </c>
      <c r="B95" s="208"/>
      <c r="C95" s="209"/>
      <c r="D95" s="191" t="s">
        <v>167</v>
      </c>
      <c r="E95" s="369"/>
      <c r="F95" s="369"/>
      <c r="G95" s="369"/>
      <c r="H95" s="369"/>
      <c r="I95" s="85" t="e">
        <f t="shared" si="27"/>
        <v>#DIV/0!</v>
      </c>
      <c r="J95" s="418" t="e">
        <f t="shared" si="28"/>
        <v>#DIV/0!</v>
      </c>
    </row>
    <row r="96" spans="1:10" ht="33" customHeight="1" x14ac:dyDescent="0.25">
      <c r="A96" s="207">
        <v>3223</v>
      </c>
      <c r="B96" s="208"/>
      <c r="C96" s="209"/>
      <c r="D96" s="191" t="s">
        <v>168</v>
      </c>
      <c r="E96" s="369">
        <v>13958.29</v>
      </c>
      <c r="F96" s="369"/>
      <c r="G96" s="369"/>
      <c r="H96" s="369">
        <v>12621.09</v>
      </c>
      <c r="I96" s="85">
        <f t="shared" si="27"/>
        <v>90.420029960690016</v>
      </c>
      <c r="J96" s="418" t="e">
        <f t="shared" si="28"/>
        <v>#DIV/0!</v>
      </c>
    </row>
    <row r="97" spans="1:10" ht="33" customHeight="1" x14ac:dyDescent="0.25">
      <c r="A97" s="207">
        <v>3224</v>
      </c>
      <c r="B97" s="208"/>
      <c r="C97" s="209"/>
      <c r="D97" s="191" t="s">
        <v>169</v>
      </c>
      <c r="E97" s="369">
        <v>868.09</v>
      </c>
      <c r="F97" s="369"/>
      <c r="G97" s="369"/>
      <c r="H97" s="369">
        <v>403.99</v>
      </c>
      <c r="I97" s="85">
        <f t="shared" si="27"/>
        <v>46.537801380041238</v>
      </c>
      <c r="J97" s="418" t="e">
        <f t="shared" si="28"/>
        <v>#DIV/0!</v>
      </c>
    </row>
    <row r="98" spans="1:10" ht="14.45" customHeight="1" x14ac:dyDescent="0.25">
      <c r="A98" s="207">
        <v>3225</v>
      </c>
      <c r="B98" s="208"/>
      <c r="C98" s="209"/>
      <c r="D98" s="191" t="s">
        <v>219</v>
      </c>
      <c r="E98" s="369"/>
      <c r="F98" s="369"/>
      <c r="G98" s="369"/>
      <c r="H98" s="369"/>
      <c r="I98" s="85" t="e">
        <f t="shared" si="27"/>
        <v>#DIV/0!</v>
      </c>
      <c r="J98" s="418" t="e">
        <f t="shared" si="28"/>
        <v>#DIV/0!</v>
      </c>
    </row>
    <row r="99" spans="1:10" ht="26.45" customHeight="1" x14ac:dyDescent="0.25">
      <c r="A99" s="207">
        <v>3227</v>
      </c>
      <c r="B99" s="208"/>
      <c r="C99" s="209"/>
      <c r="D99" s="191" t="s">
        <v>171</v>
      </c>
      <c r="E99" s="369"/>
      <c r="F99" s="369"/>
      <c r="G99" s="369"/>
      <c r="H99" s="369"/>
      <c r="I99" s="85" t="e">
        <f t="shared" si="27"/>
        <v>#DIV/0!</v>
      </c>
      <c r="J99" s="418" t="e">
        <f t="shared" si="28"/>
        <v>#DIV/0!</v>
      </c>
    </row>
    <row r="100" spans="1:10" ht="14.45" customHeight="1" x14ac:dyDescent="0.25">
      <c r="A100" s="305">
        <v>323</v>
      </c>
      <c r="B100" s="306"/>
      <c r="C100" s="307"/>
      <c r="D100" s="190" t="s">
        <v>172</v>
      </c>
      <c r="E100" s="367">
        <f>SUM(E101:E109)</f>
        <v>147197.38999999998</v>
      </c>
      <c r="F100" s="367">
        <v>243860</v>
      </c>
      <c r="G100" s="367">
        <f t="shared" ref="G100:H100" si="32">SUM(G101:G109)</f>
        <v>0</v>
      </c>
      <c r="H100" s="367">
        <f t="shared" si="32"/>
        <v>165808.00999999998</v>
      </c>
      <c r="I100" s="322">
        <f t="shared" si="27"/>
        <v>112.64330841735712</v>
      </c>
      <c r="J100" s="418">
        <f t="shared" si="28"/>
        <v>67.993114901992939</v>
      </c>
    </row>
    <row r="101" spans="1:10" ht="23.45" customHeight="1" x14ac:dyDescent="0.25">
      <c r="A101" s="221">
        <v>3231</v>
      </c>
      <c r="B101" s="192"/>
      <c r="C101" s="222"/>
      <c r="D101" s="220" t="s">
        <v>221</v>
      </c>
      <c r="E101" s="369">
        <v>138164.37</v>
      </c>
      <c r="F101" s="369"/>
      <c r="G101" s="369"/>
      <c r="H101" s="369">
        <v>153301.88</v>
      </c>
      <c r="I101" s="85">
        <f t="shared" si="27"/>
        <v>110.95616040517538</v>
      </c>
      <c r="J101" s="418" t="e">
        <f t="shared" si="28"/>
        <v>#DIV/0!</v>
      </c>
    </row>
    <row r="102" spans="1:10" ht="14.45" customHeight="1" x14ac:dyDescent="0.25">
      <c r="A102" s="207">
        <v>3232</v>
      </c>
      <c r="B102" s="208"/>
      <c r="C102" s="209"/>
      <c r="D102" s="191" t="s">
        <v>174</v>
      </c>
      <c r="E102" s="369">
        <v>3616.55</v>
      </c>
      <c r="F102" s="369"/>
      <c r="G102" s="369"/>
      <c r="H102" s="369">
        <v>2643.49</v>
      </c>
      <c r="I102" s="85">
        <f t="shared" si="27"/>
        <v>73.094247279866167</v>
      </c>
      <c r="J102" s="418" t="e">
        <f t="shared" si="28"/>
        <v>#DIV/0!</v>
      </c>
    </row>
    <row r="103" spans="1:10" x14ac:dyDescent="0.25">
      <c r="A103" s="207">
        <v>3233</v>
      </c>
      <c r="B103" s="208"/>
      <c r="C103" s="209"/>
      <c r="D103" s="191" t="s">
        <v>222</v>
      </c>
      <c r="E103" s="369">
        <v>63.72</v>
      </c>
      <c r="F103" s="369"/>
      <c r="G103" s="369"/>
      <c r="H103" s="369">
        <v>63.72</v>
      </c>
      <c r="I103" s="85">
        <f t="shared" si="27"/>
        <v>100</v>
      </c>
      <c r="J103" s="418" t="e">
        <f t="shared" si="28"/>
        <v>#DIV/0!</v>
      </c>
    </row>
    <row r="104" spans="1:10" ht="32.450000000000003" customHeight="1" x14ac:dyDescent="0.25">
      <c r="A104" s="207">
        <v>3234</v>
      </c>
      <c r="B104" s="208"/>
      <c r="C104" s="209"/>
      <c r="D104" s="191" t="s">
        <v>176</v>
      </c>
      <c r="E104" s="369">
        <v>3515.02</v>
      </c>
      <c r="F104" s="369"/>
      <c r="G104" s="369"/>
      <c r="H104" s="369">
        <v>5185.12</v>
      </c>
      <c r="I104" s="85">
        <f t="shared" si="27"/>
        <v>147.51324316789095</v>
      </c>
      <c r="J104" s="418" t="e">
        <f t="shared" si="28"/>
        <v>#DIV/0!</v>
      </c>
    </row>
    <row r="105" spans="1:10" ht="32.450000000000003" customHeight="1" x14ac:dyDescent="0.25">
      <c r="A105" s="207">
        <v>3235</v>
      </c>
      <c r="B105" s="208"/>
      <c r="C105" s="209"/>
      <c r="D105" s="191" t="s">
        <v>177</v>
      </c>
      <c r="E105" s="369"/>
      <c r="F105" s="369"/>
      <c r="G105" s="369"/>
      <c r="H105" s="369"/>
      <c r="I105" s="85" t="e">
        <f t="shared" si="27"/>
        <v>#DIV/0!</v>
      </c>
      <c r="J105" s="418" t="e">
        <f t="shared" si="28"/>
        <v>#DIV/0!</v>
      </c>
    </row>
    <row r="106" spans="1:10" ht="26.45" customHeight="1" x14ac:dyDescent="0.25">
      <c r="A106" s="207">
        <v>3236</v>
      </c>
      <c r="B106" s="208"/>
      <c r="C106" s="209"/>
      <c r="D106" s="125" t="s">
        <v>223</v>
      </c>
      <c r="E106" s="369">
        <v>53.63</v>
      </c>
      <c r="F106" s="369"/>
      <c r="G106" s="369"/>
      <c r="H106" s="369">
        <v>2848.06</v>
      </c>
      <c r="I106" s="85">
        <f t="shared" si="27"/>
        <v>5310.5724407980606</v>
      </c>
      <c r="J106" s="418" t="e">
        <f t="shared" si="28"/>
        <v>#DIV/0!</v>
      </c>
    </row>
    <row r="107" spans="1:10" ht="14.45" customHeight="1" x14ac:dyDescent="0.25">
      <c r="A107" s="207">
        <v>3237</v>
      </c>
      <c r="B107" s="208"/>
      <c r="C107" s="209"/>
      <c r="D107" s="125" t="s">
        <v>224</v>
      </c>
      <c r="E107" s="369">
        <v>62.21</v>
      </c>
      <c r="F107" s="369"/>
      <c r="G107" s="369"/>
      <c r="H107" s="369">
        <v>62.5</v>
      </c>
      <c r="I107" s="85">
        <f t="shared" si="27"/>
        <v>100.46616299630284</v>
      </c>
      <c r="J107" s="418" t="e">
        <f t="shared" si="28"/>
        <v>#DIV/0!</v>
      </c>
    </row>
    <row r="108" spans="1:10" ht="14.45" customHeight="1" x14ac:dyDescent="0.25">
      <c r="A108" s="207">
        <v>3238</v>
      </c>
      <c r="B108" s="208"/>
      <c r="C108" s="209"/>
      <c r="D108" s="125" t="s">
        <v>180</v>
      </c>
      <c r="E108" s="369">
        <v>1721.89</v>
      </c>
      <c r="F108" s="369"/>
      <c r="G108" s="369"/>
      <c r="H108" s="369">
        <v>1703.24</v>
      </c>
      <c r="I108" s="85">
        <f t="shared" si="27"/>
        <v>98.91688783836365</v>
      </c>
      <c r="J108" s="418" t="e">
        <f t="shared" si="28"/>
        <v>#DIV/0!</v>
      </c>
    </row>
    <row r="109" spans="1:10" ht="14.45" customHeight="1" x14ac:dyDescent="0.25">
      <c r="A109" s="207">
        <v>3239</v>
      </c>
      <c r="B109" s="208"/>
      <c r="C109" s="209"/>
      <c r="D109" s="125" t="s">
        <v>181</v>
      </c>
      <c r="E109" s="369"/>
      <c r="F109" s="369"/>
      <c r="G109" s="369"/>
      <c r="H109" s="369"/>
      <c r="I109" s="85" t="e">
        <f t="shared" si="27"/>
        <v>#DIV/0!</v>
      </c>
      <c r="J109" s="418" t="e">
        <f t="shared" si="28"/>
        <v>#DIV/0!</v>
      </c>
    </row>
    <row r="110" spans="1:10" ht="25.5" x14ac:dyDescent="0.25">
      <c r="A110" s="227">
        <v>329</v>
      </c>
      <c r="B110" s="228"/>
      <c r="C110" s="229"/>
      <c r="D110" s="230" t="s">
        <v>182</v>
      </c>
      <c r="E110" s="377">
        <f>SUM(E111:E115)</f>
        <v>1254.2099999999998</v>
      </c>
      <c r="F110" s="377">
        <v>1000</v>
      </c>
      <c r="G110" s="377">
        <f t="shared" ref="G110:H110" si="33">SUM(G111:G115)</f>
        <v>0</v>
      </c>
      <c r="H110" s="377">
        <f t="shared" si="33"/>
        <v>1290.1699999999998</v>
      </c>
      <c r="I110" s="322">
        <f t="shared" si="27"/>
        <v>102.86714346082395</v>
      </c>
      <c r="J110" s="418">
        <f t="shared" si="28"/>
        <v>129.017</v>
      </c>
    </row>
    <row r="111" spans="1:10" ht="14.45" customHeight="1" x14ac:dyDescent="0.25">
      <c r="A111" s="224">
        <v>3292</v>
      </c>
      <c r="B111" s="225"/>
      <c r="C111" s="226"/>
      <c r="D111" s="31" t="s">
        <v>184</v>
      </c>
      <c r="E111" s="378">
        <v>1093.1199999999999</v>
      </c>
      <c r="F111" s="378"/>
      <c r="G111" s="378"/>
      <c r="H111" s="378">
        <v>1194.58</v>
      </c>
      <c r="I111" s="85">
        <f t="shared" si="27"/>
        <v>109.28168911007026</v>
      </c>
      <c r="J111" s="418" t="e">
        <f t="shared" si="28"/>
        <v>#DIV/0!</v>
      </c>
    </row>
    <row r="112" spans="1:10" ht="21.6" customHeight="1" x14ac:dyDescent="0.25">
      <c r="A112" s="224">
        <v>3294</v>
      </c>
      <c r="B112" s="225"/>
      <c r="C112" s="226"/>
      <c r="D112" s="31" t="s">
        <v>225</v>
      </c>
      <c r="E112" s="378">
        <v>53.09</v>
      </c>
      <c r="F112" s="378"/>
      <c r="G112" s="378"/>
      <c r="H112" s="378"/>
      <c r="I112" s="85">
        <f t="shared" si="27"/>
        <v>0</v>
      </c>
      <c r="J112" s="418" t="e">
        <f t="shared" si="28"/>
        <v>#DIV/0!</v>
      </c>
    </row>
    <row r="113" spans="1:11" ht="18.600000000000001" customHeight="1" x14ac:dyDescent="0.25">
      <c r="A113" s="224">
        <v>3295</v>
      </c>
      <c r="B113" s="225"/>
      <c r="C113" s="226"/>
      <c r="D113" s="31" t="s">
        <v>187</v>
      </c>
      <c r="E113" s="378"/>
      <c r="F113" s="378"/>
      <c r="G113" s="378"/>
      <c r="H113" s="378">
        <v>95.59</v>
      </c>
      <c r="I113" s="85" t="e">
        <f t="shared" si="27"/>
        <v>#DIV/0!</v>
      </c>
      <c r="J113" s="418" t="e">
        <f t="shared" si="28"/>
        <v>#DIV/0!</v>
      </c>
    </row>
    <row r="114" spans="1:11" x14ac:dyDescent="0.25">
      <c r="A114" s="224">
        <v>3296</v>
      </c>
      <c r="B114" s="225"/>
      <c r="C114" s="226"/>
      <c r="D114" s="31" t="s">
        <v>188</v>
      </c>
      <c r="E114" s="378"/>
      <c r="F114" s="378"/>
      <c r="G114" s="378"/>
      <c r="H114" s="378"/>
      <c r="I114" s="85" t="e">
        <f t="shared" si="27"/>
        <v>#DIV/0!</v>
      </c>
      <c r="J114" s="418" t="e">
        <f t="shared" si="28"/>
        <v>#DIV/0!</v>
      </c>
    </row>
    <row r="115" spans="1:11" ht="27.6" customHeight="1" x14ac:dyDescent="0.25">
      <c r="A115" s="224">
        <v>3299</v>
      </c>
      <c r="B115" s="225"/>
      <c r="C115" s="226"/>
      <c r="D115" s="31" t="s">
        <v>182</v>
      </c>
      <c r="E115" s="378">
        <v>108</v>
      </c>
      <c r="F115" s="378"/>
      <c r="G115" s="378"/>
      <c r="H115" s="378"/>
      <c r="I115" s="85">
        <f t="shared" si="27"/>
        <v>0</v>
      </c>
      <c r="J115" s="418" t="e">
        <f t="shared" si="28"/>
        <v>#DIV/0!</v>
      </c>
      <c r="K115" s="97"/>
    </row>
    <row r="116" spans="1:11" ht="14.45" customHeight="1" x14ac:dyDescent="0.25">
      <c r="A116" s="186">
        <v>34</v>
      </c>
      <c r="B116" s="187"/>
      <c r="C116" s="188"/>
      <c r="D116" s="159" t="s">
        <v>73</v>
      </c>
      <c r="E116" s="376">
        <f>SUM(E117)</f>
        <v>387.65</v>
      </c>
      <c r="F116" s="376">
        <f t="shared" ref="F116:H116" si="34">SUM(F117)</f>
        <v>1200</v>
      </c>
      <c r="G116" s="376">
        <f t="shared" si="34"/>
        <v>0</v>
      </c>
      <c r="H116" s="376">
        <f t="shared" si="34"/>
        <v>526.74</v>
      </c>
      <c r="I116" s="318">
        <f t="shared" si="27"/>
        <v>135.88030439829743</v>
      </c>
      <c r="J116" s="438">
        <f t="shared" si="28"/>
        <v>43.895000000000003</v>
      </c>
    </row>
    <row r="117" spans="1:11" ht="26.45" customHeight="1" x14ac:dyDescent="0.25">
      <c r="A117" s="231">
        <v>343</v>
      </c>
      <c r="B117" s="203"/>
      <c r="C117" s="204"/>
      <c r="D117" s="190" t="s">
        <v>206</v>
      </c>
      <c r="E117" s="367">
        <f>SUM(E118+E119)</f>
        <v>387.65</v>
      </c>
      <c r="F117" s="367">
        <v>1200</v>
      </c>
      <c r="G117" s="367">
        <f t="shared" ref="G117:H117" si="35">SUM(G118+G119)</f>
        <v>0</v>
      </c>
      <c r="H117" s="367">
        <f t="shared" si="35"/>
        <v>526.74</v>
      </c>
      <c r="I117" s="322">
        <f t="shared" si="27"/>
        <v>135.88030439829743</v>
      </c>
      <c r="J117" s="418">
        <f t="shared" si="28"/>
        <v>43.895000000000003</v>
      </c>
    </row>
    <row r="118" spans="1:11" ht="30.6" customHeight="1" x14ac:dyDescent="0.25">
      <c r="A118" s="232">
        <v>3431</v>
      </c>
      <c r="B118" s="233"/>
      <c r="C118" s="234"/>
      <c r="D118" s="191" t="s">
        <v>189</v>
      </c>
      <c r="E118" s="369">
        <v>387.65</v>
      </c>
      <c r="F118" s="369"/>
      <c r="G118" s="369"/>
      <c r="H118" s="369">
        <v>526.74</v>
      </c>
      <c r="I118" s="85">
        <f t="shared" si="27"/>
        <v>135.88030439829743</v>
      </c>
      <c r="J118" s="418" t="e">
        <f t="shared" si="28"/>
        <v>#DIV/0!</v>
      </c>
    </row>
    <row r="119" spans="1:11" ht="31.9" customHeight="1" x14ac:dyDescent="0.25">
      <c r="A119" s="232">
        <v>3433</v>
      </c>
      <c r="B119" s="233"/>
      <c r="C119" s="234"/>
      <c r="D119" s="191" t="s">
        <v>191</v>
      </c>
      <c r="E119" s="369"/>
      <c r="F119" s="369"/>
      <c r="G119" s="369"/>
      <c r="H119" s="369"/>
      <c r="I119" s="85" t="e">
        <f t="shared" si="27"/>
        <v>#DIV/0!</v>
      </c>
      <c r="J119" s="418" t="e">
        <f t="shared" si="28"/>
        <v>#DIV/0!</v>
      </c>
    </row>
    <row r="120" spans="1:11" s="113" customFormat="1" ht="31.9" customHeight="1" x14ac:dyDescent="0.25">
      <c r="A120" s="543" t="s">
        <v>75</v>
      </c>
      <c r="B120" s="543"/>
      <c r="C120" s="543"/>
      <c r="D120" s="427" t="s">
        <v>95</v>
      </c>
      <c r="E120" s="422">
        <f>SUM(E121+E152)</f>
        <v>477927.68999999994</v>
      </c>
      <c r="F120" s="422">
        <f>SUM(F121+F152)</f>
        <v>1266035</v>
      </c>
      <c r="G120" s="422">
        <f>SUM(G121+G152)</f>
        <v>0</v>
      </c>
      <c r="H120" s="422">
        <f>SUM(H121+H152)</f>
        <v>612669.12</v>
      </c>
      <c r="I120" s="181">
        <f t="shared" si="27"/>
        <v>128.19284858761796</v>
      </c>
      <c r="J120" s="389">
        <f t="shared" si="28"/>
        <v>48.392747435892375</v>
      </c>
    </row>
    <row r="121" spans="1:11" ht="18.600000000000001" customHeight="1" x14ac:dyDescent="0.25">
      <c r="A121" s="546">
        <v>3</v>
      </c>
      <c r="B121" s="546"/>
      <c r="C121" s="546"/>
      <c r="D121" s="189" t="s">
        <v>6</v>
      </c>
      <c r="E121" s="375">
        <f>SUM(E122+E131+E149)</f>
        <v>477927.68999999994</v>
      </c>
      <c r="F121" s="375">
        <f>SUM(F122+F131+F150)</f>
        <v>1266035</v>
      </c>
      <c r="G121" s="375">
        <f>SUM(G122+G131+G149)</f>
        <v>0</v>
      </c>
      <c r="H121" s="375">
        <f>SUM(H122+H131+H149)</f>
        <v>612669.12</v>
      </c>
      <c r="I121" s="319">
        <f t="shared" si="27"/>
        <v>128.19284858761796</v>
      </c>
      <c r="J121" s="439">
        <f t="shared" si="28"/>
        <v>48.392747435892375</v>
      </c>
    </row>
    <row r="122" spans="1:11" s="113" customFormat="1" ht="18.600000000000001" customHeight="1" x14ac:dyDescent="0.25">
      <c r="A122" s="547">
        <v>31</v>
      </c>
      <c r="B122" s="548"/>
      <c r="C122" s="549"/>
      <c r="D122" s="193" t="s">
        <v>7</v>
      </c>
      <c r="E122" s="376">
        <f>SUM(E123+E127+E129)</f>
        <v>448416.01999999996</v>
      </c>
      <c r="F122" s="376">
        <f>SUM(F123+F127+F129)</f>
        <v>1198035</v>
      </c>
      <c r="G122" s="376">
        <f>SUM(G123+G127+G129)</f>
        <v>0</v>
      </c>
      <c r="H122" s="376">
        <f>SUM(H123+H127+H129)</f>
        <v>582836.87</v>
      </c>
      <c r="I122" s="318">
        <f t="shared" si="27"/>
        <v>129.97681706376147</v>
      </c>
      <c r="J122" s="438">
        <f t="shared" si="28"/>
        <v>48.649402563364177</v>
      </c>
    </row>
    <row r="123" spans="1:11" s="113" customFormat="1" ht="18.600000000000001" customHeight="1" x14ac:dyDescent="0.25">
      <c r="A123" s="199">
        <v>311</v>
      </c>
      <c r="B123" s="200"/>
      <c r="C123" s="190"/>
      <c r="D123" s="190" t="s">
        <v>211</v>
      </c>
      <c r="E123" s="367">
        <f>SUM(E124:E126)</f>
        <v>368285.57999999996</v>
      </c>
      <c r="F123" s="367">
        <v>992375</v>
      </c>
      <c r="G123" s="367">
        <f t="shared" ref="G123:H123" si="36">SUM(G124:G126)</f>
        <v>0</v>
      </c>
      <c r="H123" s="367">
        <f t="shared" si="36"/>
        <v>478803.73000000004</v>
      </c>
      <c r="I123" s="322">
        <f t="shared" si="27"/>
        <v>130.0088181568228</v>
      </c>
      <c r="J123" s="418">
        <f t="shared" si="28"/>
        <v>48.248266028467064</v>
      </c>
    </row>
    <row r="124" spans="1:11" s="113" customFormat="1" ht="18.600000000000001" customHeight="1" x14ac:dyDescent="0.25">
      <c r="A124" s="201">
        <v>3111</v>
      </c>
      <c r="B124" s="100"/>
      <c r="C124" s="191"/>
      <c r="D124" s="191" t="s">
        <v>155</v>
      </c>
      <c r="E124" s="369">
        <v>362580.22</v>
      </c>
      <c r="F124" s="369"/>
      <c r="G124" s="369"/>
      <c r="H124" s="369">
        <v>473776.57</v>
      </c>
      <c r="I124" s="85">
        <f t="shared" si="27"/>
        <v>130.66806843462118</v>
      </c>
      <c r="J124" s="418" t="e">
        <f t="shared" si="28"/>
        <v>#DIV/0!</v>
      </c>
    </row>
    <row r="125" spans="1:11" s="113" customFormat="1" ht="18.600000000000001" customHeight="1" x14ac:dyDescent="0.25">
      <c r="A125" s="201">
        <v>3113</v>
      </c>
      <c r="B125" s="100"/>
      <c r="C125" s="191"/>
      <c r="D125" s="191" t="s">
        <v>156</v>
      </c>
      <c r="E125" s="369">
        <v>3064.88</v>
      </c>
      <c r="F125" s="369"/>
      <c r="G125" s="369"/>
      <c r="H125" s="369">
        <v>1778.01</v>
      </c>
      <c r="I125" s="85">
        <f t="shared" si="27"/>
        <v>58.012385476756023</v>
      </c>
      <c r="J125" s="418" t="e">
        <f t="shared" si="28"/>
        <v>#DIV/0!</v>
      </c>
    </row>
    <row r="126" spans="1:11" s="113" customFormat="1" ht="18.600000000000001" customHeight="1" x14ac:dyDescent="0.25">
      <c r="A126" s="201">
        <v>3114</v>
      </c>
      <c r="B126" s="100"/>
      <c r="C126" s="191"/>
      <c r="D126" s="191" t="s">
        <v>209</v>
      </c>
      <c r="E126" s="369">
        <v>2640.48</v>
      </c>
      <c r="F126" s="369"/>
      <c r="G126" s="369"/>
      <c r="H126" s="369">
        <v>3249.15</v>
      </c>
      <c r="I126" s="85">
        <f t="shared" si="27"/>
        <v>123.05149063806581</v>
      </c>
      <c r="J126" s="418" t="e">
        <f t="shared" si="28"/>
        <v>#DIV/0!</v>
      </c>
    </row>
    <row r="127" spans="1:11" s="113" customFormat="1" ht="18.600000000000001" customHeight="1" x14ac:dyDescent="0.25">
      <c r="A127" s="199">
        <v>312</v>
      </c>
      <c r="B127" s="200"/>
      <c r="C127" s="190"/>
      <c r="D127" s="190" t="s">
        <v>157</v>
      </c>
      <c r="E127" s="367">
        <f>SUM(E128)</f>
        <v>19420.080000000002</v>
      </c>
      <c r="F127" s="367">
        <v>41970</v>
      </c>
      <c r="G127" s="367">
        <f t="shared" ref="G127:H127" si="37">SUM(G128)</f>
        <v>0</v>
      </c>
      <c r="H127" s="367">
        <f t="shared" si="37"/>
        <v>25059.3</v>
      </c>
      <c r="I127" s="322">
        <f t="shared" si="27"/>
        <v>129.03808841158221</v>
      </c>
      <c r="J127" s="418">
        <f t="shared" si="28"/>
        <v>59.707648320228735</v>
      </c>
    </row>
    <row r="128" spans="1:11" s="113" customFormat="1" ht="18.600000000000001" customHeight="1" x14ac:dyDescent="0.25">
      <c r="A128" s="201">
        <v>3121</v>
      </c>
      <c r="B128" s="100"/>
      <c r="C128" s="191"/>
      <c r="D128" s="191" t="s">
        <v>157</v>
      </c>
      <c r="E128" s="369">
        <v>19420.080000000002</v>
      </c>
      <c r="F128" s="369"/>
      <c r="G128" s="369"/>
      <c r="H128" s="369">
        <v>25059.3</v>
      </c>
      <c r="I128" s="85">
        <f t="shared" si="27"/>
        <v>129.03808841158221</v>
      </c>
      <c r="J128" s="418" t="e">
        <f t="shared" si="28"/>
        <v>#DIV/0!</v>
      </c>
    </row>
    <row r="129" spans="1:10" s="113" customFormat="1" ht="18.600000000000001" customHeight="1" x14ac:dyDescent="0.25">
      <c r="A129" s="199">
        <v>313</v>
      </c>
      <c r="B129" s="200"/>
      <c r="C129" s="190"/>
      <c r="D129" s="190" t="s">
        <v>158</v>
      </c>
      <c r="E129" s="367">
        <f>SUM(E130)</f>
        <v>60710.36</v>
      </c>
      <c r="F129" s="367">
        <v>163690</v>
      </c>
      <c r="G129" s="367">
        <f t="shared" ref="G129:H129" si="38">SUM(G130)</f>
        <v>0</v>
      </c>
      <c r="H129" s="367">
        <f t="shared" si="38"/>
        <v>78973.84</v>
      </c>
      <c r="I129" s="322">
        <f t="shared" si="27"/>
        <v>130.08297101186685</v>
      </c>
      <c r="J129" s="418">
        <f t="shared" si="28"/>
        <v>48.245977151933531</v>
      </c>
    </row>
    <row r="130" spans="1:10" s="113" customFormat="1" ht="29.45" customHeight="1" x14ac:dyDescent="0.25">
      <c r="A130" s="201">
        <v>3132</v>
      </c>
      <c r="B130" s="100"/>
      <c r="C130" s="191"/>
      <c r="D130" s="191" t="s">
        <v>212</v>
      </c>
      <c r="E130" s="369">
        <v>60710.36</v>
      </c>
      <c r="F130" s="369"/>
      <c r="G130" s="369"/>
      <c r="H130" s="369">
        <v>78973.84</v>
      </c>
      <c r="I130" s="85">
        <f t="shared" si="27"/>
        <v>130.08297101186685</v>
      </c>
      <c r="J130" s="418" t="e">
        <f t="shared" si="28"/>
        <v>#DIV/0!</v>
      </c>
    </row>
    <row r="131" spans="1:10" s="113" customFormat="1" ht="18.600000000000001" customHeight="1" x14ac:dyDescent="0.25">
      <c r="A131" s="547">
        <v>32</v>
      </c>
      <c r="B131" s="548"/>
      <c r="C131" s="549"/>
      <c r="D131" s="193" t="s">
        <v>15</v>
      </c>
      <c r="E131" s="376">
        <f>SUM(E132+E138+E143+E145)</f>
        <v>29413.200000000001</v>
      </c>
      <c r="F131" s="376">
        <f>SUM(F132+F138+F143+F145+F150)</f>
        <v>68000</v>
      </c>
      <c r="G131" s="376">
        <f>SUM(G132+G138+G144+G146)</f>
        <v>0</v>
      </c>
      <c r="H131" s="376">
        <f>SUM(H132+H136+H138+H143+H145)</f>
        <v>29832.25</v>
      </c>
      <c r="I131" s="318">
        <f t="shared" si="27"/>
        <v>101.42470047461684</v>
      </c>
      <c r="J131" s="438">
        <f t="shared" si="28"/>
        <v>43.870955882352938</v>
      </c>
    </row>
    <row r="132" spans="1:10" ht="21.6" customHeight="1" x14ac:dyDescent="0.25">
      <c r="A132" s="199">
        <v>321</v>
      </c>
      <c r="B132" s="200"/>
      <c r="C132" s="190"/>
      <c r="D132" s="190" t="s">
        <v>161</v>
      </c>
      <c r="E132" s="367">
        <f>SUM(E133:E135)</f>
        <v>21559.52</v>
      </c>
      <c r="F132" s="367">
        <v>55000</v>
      </c>
      <c r="G132" s="367">
        <f t="shared" ref="G132" si="39">SUM(G133:G135)</f>
        <v>0</v>
      </c>
      <c r="H132" s="367">
        <f>SUM(H133+H134+H135)</f>
        <v>22067.759999999998</v>
      </c>
      <c r="I132" s="322">
        <f t="shared" si="27"/>
        <v>102.35738086933289</v>
      </c>
      <c r="J132" s="418">
        <f t="shared" si="28"/>
        <v>40.123199999999997</v>
      </c>
    </row>
    <row r="133" spans="1:10" s="113" customFormat="1" ht="21" customHeight="1" x14ac:dyDescent="0.25">
      <c r="A133" s="201">
        <v>3211</v>
      </c>
      <c r="B133" s="100"/>
      <c r="C133" s="191"/>
      <c r="D133" s="191" t="s">
        <v>162</v>
      </c>
      <c r="E133" s="369">
        <v>353.62</v>
      </c>
      <c r="F133" s="369"/>
      <c r="G133" s="369"/>
      <c r="H133" s="369">
        <v>650.79999999999995</v>
      </c>
      <c r="I133" s="85">
        <f t="shared" si="27"/>
        <v>184.03936428935012</v>
      </c>
      <c r="J133" s="418" t="e">
        <f t="shared" si="28"/>
        <v>#DIV/0!</v>
      </c>
    </row>
    <row r="134" spans="1:10" ht="24.6" customHeight="1" x14ac:dyDescent="0.25">
      <c r="A134" s="201">
        <v>3212</v>
      </c>
      <c r="B134" s="100"/>
      <c r="C134" s="191"/>
      <c r="D134" s="191" t="s">
        <v>213</v>
      </c>
      <c r="E134" s="369">
        <v>21205.9</v>
      </c>
      <c r="F134" s="369"/>
      <c r="G134" s="369"/>
      <c r="H134" s="369">
        <v>21416.959999999999</v>
      </c>
      <c r="I134" s="85">
        <f t="shared" si="27"/>
        <v>100.99528904691617</v>
      </c>
      <c r="J134" s="418" t="e">
        <f t="shared" si="28"/>
        <v>#DIV/0!</v>
      </c>
    </row>
    <row r="135" spans="1:10" ht="21" customHeight="1" x14ac:dyDescent="0.25">
      <c r="A135" s="201">
        <v>3214</v>
      </c>
      <c r="B135" s="197"/>
      <c r="C135" s="198"/>
      <c r="D135" s="125" t="s">
        <v>252</v>
      </c>
      <c r="E135" s="369">
        <v>0</v>
      </c>
      <c r="F135" s="369"/>
      <c r="G135" s="369"/>
      <c r="H135" s="369"/>
      <c r="I135" s="85" t="e">
        <f t="shared" si="27"/>
        <v>#DIV/0!</v>
      </c>
      <c r="J135" s="418" t="e">
        <f t="shared" si="28"/>
        <v>#DIV/0!</v>
      </c>
    </row>
    <row r="136" spans="1:10" s="113" customFormat="1" ht="21" customHeight="1" x14ac:dyDescent="0.25">
      <c r="A136" s="201">
        <v>322</v>
      </c>
      <c r="B136" s="509"/>
      <c r="C136" s="510"/>
      <c r="D136" s="125" t="s">
        <v>165</v>
      </c>
      <c r="E136" s="369">
        <f>SUM(E137)</f>
        <v>0</v>
      </c>
      <c r="F136" s="369"/>
      <c r="G136" s="369"/>
      <c r="H136" s="369">
        <f>SUM(H137)</f>
        <v>169.22</v>
      </c>
      <c r="I136" s="85"/>
      <c r="J136" s="418"/>
    </row>
    <row r="137" spans="1:10" s="113" customFormat="1" ht="21" customHeight="1" x14ac:dyDescent="0.25">
      <c r="A137" s="201">
        <v>3225</v>
      </c>
      <c r="B137" s="509"/>
      <c r="C137" s="510"/>
      <c r="D137" s="125" t="s">
        <v>284</v>
      </c>
      <c r="E137" s="369"/>
      <c r="F137" s="369"/>
      <c r="G137" s="369"/>
      <c r="H137" s="369">
        <v>169.22</v>
      </c>
      <c r="I137" s="85"/>
      <c r="J137" s="418"/>
    </row>
    <row r="138" spans="1:10" ht="19.899999999999999" customHeight="1" x14ac:dyDescent="0.25">
      <c r="A138" s="199">
        <v>323</v>
      </c>
      <c r="B138" s="244"/>
      <c r="C138" s="245"/>
      <c r="D138" s="246" t="s">
        <v>172</v>
      </c>
      <c r="E138" s="379">
        <f>SUM(E139+E140+E141+E142)</f>
        <v>1194.5</v>
      </c>
      <c r="F138" s="379"/>
      <c r="G138" s="379">
        <f>SUM(G139+G142)</f>
        <v>0</v>
      </c>
      <c r="H138" s="379">
        <f>SUM(H139+H140+H141+H142)</f>
        <v>2024.84</v>
      </c>
      <c r="I138" s="322">
        <f t="shared" si="27"/>
        <v>169.51360401841777</v>
      </c>
      <c r="J138" s="418" t="e">
        <f t="shared" si="28"/>
        <v>#DIV/0!</v>
      </c>
    </row>
    <row r="139" spans="1:10" ht="26.45" customHeight="1" x14ac:dyDescent="0.25">
      <c r="A139" s="201">
        <v>3231</v>
      </c>
      <c r="B139" s="197"/>
      <c r="C139" s="198"/>
      <c r="D139" s="125" t="s">
        <v>285</v>
      </c>
      <c r="E139" s="369"/>
      <c r="F139" s="369"/>
      <c r="G139" s="369"/>
      <c r="H139" s="369">
        <v>893.05</v>
      </c>
      <c r="I139" s="85" t="e">
        <f t="shared" si="27"/>
        <v>#DIV/0!</v>
      </c>
      <c r="J139" s="418" t="e">
        <f t="shared" si="28"/>
        <v>#DIV/0!</v>
      </c>
    </row>
    <row r="140" spans="1:10" s="113" customFormat="1" ht="26.45" customHeight="1" x14ac:dyDescent="0.25">
      <c r="A140" s="201">
        <v>3234</v>
      </c>
      <c r="B140" s="505"/>
      <c r="C140" s="506"/>
      <c r="D140" s="125" t="s">
        <v>249</v>
      </c>
      <c r="E140" s="369"/>
      <c r="F140" s="369"/>
      <c r="G140" s="369"/>
      <c r="H140" s="369">
        <v>489.75</v>
      </c>
      <c r="I140" s="85" t="e">
        <f t="shared" si="27"/>
        <v>#DIV/0!</v>
      </c>
      <c r="J140" s="418" t="e">
        <f t="shared" si="28"/>
        <v>#DIV/0!</v>
      </c>
    </row>
    <row r="141" spans="1:10" s="113" customFormat="1" ht="26.45" customHeight="1" x14ac:dyDescent="0.25">
      <c r="A141" s="201">
        <v>3238</v>
      </c>
      <c r="B141" s="505"/>
      <c r="C141" s="506"/>
      <c r="D141" s="125" t="s">
        <v>286</v>
      </c>
      <c r="E141" s="369">
        <v>1194.5</v>
      </c>
      <c r="F141" s="369"/>
      <c r="G141" s="369"/>
      <c r="H141" s="369">
        <v>178.29</v>
      </c>
      <c r="I141" s="85"/>
      <c r="J141" s="418" t="e">
        <f t="shared" si="28"/>
        <v>#DIV/0!</v>
      </c>
    </row>
    <row r="142" spans="1:10" s="113" customFormat="1" ht="19.149999999999999" customHeight="1" x14ac:dyDescent="0.25">
      <c r="A142" s="201">
        <v>3239</v>
      </c>
      <c r="B142" s="413"/>
      <c r="C142" s="414"/>
      <c r="D142" s="125" t="s">
        <v>287</v>
      </c>
      <c r="E142" s="369">
        <v>0</v>
      </c>
      <c r="F142" s="369"/>
      <c r="G142" s="369"/>
      <c r="H142" s="369">
        <v>463.75</v>
      </c>
      <c r="I142" s="85"/>
      <c r="J142" s="418" t="e">
        <f t="shared" si="28"/>
        <v>#DIV/0!</v>
      </c>
    </row>
    <row r="143" spans="1:10" s="113" customFormat="1" ht="19.149999999999999" customHeight="1" x14ac:dyDescent="0.25">
      <c r="A143" s="201">
        <v>324</v>
      </c>
      <c r="B143" s="197"/>
      <c r="C143" s="198"/>
      <c r="D143" s="125" t="s">
        <v>227</v>
      </c>
      <c r="E143" s="369">
        <f>SUM(E144)</f>
        <v>4216.62</v>
      </c>
      <c r="F143" s="369">
        <v>9300</v>
      </c>
      <c r="G143" s="369">
        <f>SUM(G144)</f>
        <v>0</v>
      </c>
      <c r="H143" s="369">
        <f>SUM(H144)</f>
        <v>3042.43</v>
      </c>
      <c r="I143" s="85">
        <f t="shared" si="27"/>
        <v>72.153288652996949</v>
      </c>
      <c r="J143" s="418">
        <f t="shared" si="28"/>
        <v>32.714301075268814</v>
      </c>
    </row>
    <row r="144" spans="1:10" s="113" customFormat="1" ht="20.45" customHeight="1" x14ac:dyDescent="0.25">
      <c r="A144" s="199">
        <v>3241</v>
      </c>
      <c r="B144" s="236"/>
      <c r="C144" s="237"/>
      <c r="D144" s="185" t="s">
        <v>227</v>
      </c>
      <c r="E144" s="367">
        <v>4216.62</v>
      </c>
      <c r="F144" s="367"/>
      <c r="G144" s="367"/>
      <c r="H144" s="367">
        <v>3042.43</v>
      </c>
      <c r="I144" s="322">
        <f t="shared" si="27"/>
        <v>72.153288652996949</v>
      </c>
      <c r="J144" s="418" t="e">
        <f t="shared" si="28"/>
        <v>#DIV/0!</v>
      </c>
    </row>
    <row r="145" spans="1:10" s="113" customFormat="1" ht="26.45" customHeight="1" x14ac:dyDescent="0.25">
      <c r="A145" s="201">
        <v>329</v>
      </c>
      <c r="B145" s="197"/>
      <c r="C145" s="198"/>
      <c r="D145" s="125" t="s">
        <v>182</v>
      </c>
      <c r="E145" s="369">
        <f>SUM(E146+E147)</f>
        <v>2442.56</v>
      </c>
      <c r="F145" s="369">
        <v>3700</v>
      </c>
      <c r="G145" s="369">
        <f>SUM(G146+G147)</f>
        <v>0</v>
      </c>
      <c r="H145" s="369">
        <f>SUM(H146+H147+H148)</f>
        <v>2528</v>
      </c>
      <c r="I145" s="85">
        <f t="shared" si="27"/>
        <v>103.49796934363947</v>
      </c>
      <c r="J145" s="418">
        <f t="shared" si="28"/>
        <v>68.324324324324323</v>
      </c>
    </row>
    <row r="146" spans="1:10" s="113" customFormat="1" ht="26.45" customHeight="1" x14ac:dyDescent="0.25">
      <c r="A146" s="199">
        <v>3295</v>
      </c>
      <c r="B146" s="398"/>
      <c r="C146" s="399"/>
      <c r="D146" s="185" t="s">
        <v>187</v>
      </c>
      <c r="E146" s="367">
        <v>2061.58</v>
      </c>
      <c r="F146" s="367"/>
      <c r="G146" s="367"/>
      <c r="H146" s="367">
        <v>2016</v>
      </c>
      <c r="I146" s="322">
        <f t="shared" si="27"/>
        <v>97.789074399247184</v>
      </c>
      <c r="J146" s="418" t="e">
        <f t="shared" si="28"/>
        <v>#DIV/0!</v>
      </c>
    </row>
    <row r="147" spans="1:10" s="113" customFormat="1" ht="26.45" customHeight="1" x14ac:dyDescent="0.25">
      <c r="A147" s="201">
        <v>3296</v>
      </c>
      <c r="B147" s="197"/>
      <c r="C147" s="198"/>
      <c r="D147" s="125" t="s">
        <v>188</v>
      </c>
      <c r="E147" s="369">
        <v>380.98</v>
      </c>
      <c r="F147" s="369"/>
      <c r="G147" s="369"/>
      <c r="H147" s="369"/>
      <c r="I147" s="85">
        <f t="shared" si="27"/>
        <v>0</v>
      </c>
      <c r="J147" s="418" t="e">
        <f t="shared" si="28"/>
        <v>#DIV/0!</v>
      </c>
    </row>
    <row r="148" spans="1:10" s="113" customFormat="1" ht="26.45" customHeight="1" x14ac:dyDescent="0.25">
      <c r="A148" s="201">
        <v>3299</v>
      </c>
      <c r="B148" s="507"/>
      <c r="C148" s="508"/>
      <c r="D148" s="125" t="s">
        <v>182</v>
      </c>
      <c r="E148" s="369"/>
      <c r="F148" s="369"/>
      <c r="G148" s="369"/>
      <c r="H148" s="369">
        <v>512</v>
      </c>
      <c r="I148" s="85"/>
      <c r="J148" s="418"/>
    </row>
    <row r="149" spans="1:10" s="113" customFormat="1" ht="26.45" customHeight="1" x14ac:dyDescent="0.25">
      <c r="A149" s="201">
        <v>34</v>
      </c>
      <c r="B149" s="396"/>
      <c r="C149" s="397"/>
      <c r="D149" s="125" t="s">
        <v>48</v>
      </c>
      <c r="E149" s="369">
        <f t="shared" ref="E149:H150" si="40">SUM(E150)</f>
        <v>98.47</v>
      </c>
      <c r="F149" s="369"/>
      <c r="G149" s="369">
        <f t="shared" si="40"/>
        <v>0</v>
      </c>
      <c r="H149" s="369">
        <f t="shared" si="40"/>
        <v>0</v>
      </c>
      <c r="I149" s="85"/>
      <c r="J149" s="418" t="e">
        <f t="shared" si="28"/>
        <v>#DIV/0!</v>
      </c>
    </row>
    <row r="150" spans="1:10" s="113" customFormat="1" ht="26.45" customHeight="1" x14ac:dyDescent="0.25">
      <c r="A150" s="201">
        <v>343</v>
      </c>
      <c r="B150" s="396"/>
      <c r="C150" s="397"/>
      <c r="D150" s="125" t="s">
        <v>206</v>
      </c>
      <c r="E150" s="369">
        <f t="shared" si="40"/>
        <v>98.47</v>
      </c>
      <c r="F150" s="369"/>
      <c r="G150" s="369">
        <f t="shared" si="40"/>
        <v>0</v>
      </c>
      <c r="H150" s="369">
        <f t="shared" si="40"/>
        <v>0</v>
      </c>
      <c r="I150" s="85"/>
      <c r="J150" s="418" t="e">
        <f t="shared" si="28"/>
        <v>#DIV/0!</v>
      </c>
    </row>
    <row r="151" spans="1:10" s="113" customFormat="1" x14ac:dyDescent="0.25">
      <c r="A151" s="201">
        <v>3433</v>
      </c>
      <c r="B151" s="396"/>
      <c r="C151" s="397"/>
      <c r="D151" s="125" t="s">
        <v>191</v>
      </c>
      <c r="E151" s="369">
        <v>98.47</v>
      </c>
      <c r="F151" s="369"/>
      <c r="G151" s="369"/>
      <c r="H151" s="369"/>
      <c r="I151" s="85"/>
      <c r="J151" s="418" t="e">
        <f t="shared" si="28"/>
        <v>#DIV/0!</v>
      </c>
    </row>
    <row r="152" spans="1:10" s="113" customFormat="1" ht="25.5" x14ac:dyDescent="0.25">
      <c r="A152" s="564">
        <v>4</v>
      </c>
      <c r="B152" s="565"/>
      <c r="C152" s="566"/>
      <c r="D152" s="250" t="s">
        <v>8</v>
      </c>
      <c r="E152" s="375">
        <f>SUM(E153)</f>
        <v>0</v>
      </c>
      <c r="F152" s="375">
        <f>SUM(F153)</f>
        <v>0</v>
      </c>
      <c r="G152" s="375">
        <f>SUM(G153)</f>
        <v>0</v>
      </c>
      <c r="H152" s="375">
        <f>SUM(H153)</f>
        <v>0</v>
      </c>
      <c r="I152" s="319" t="e">
        <f t="shared" si="27"/>
        <v>#DIV/0!</v>
      </c>
      <c r="J152" s="439" t="e">
        <f t="shared" si="28"/>
        <v>#DIV/0!</v>
      </c>
    </row>
    <row r="153" spans="1:10" s="113" customFormat="1" ht="25.5" x14ac:dyDescent="0.25">
      <c r="A153" s="570">
        <v>45</v>
      </c>
      <c r="B153" s="571"/>
      <c r="C153" s="572"/>
      <c r="D153" s="172" t="s">
        <v>22</v>
      </c>
      <c r="E153" s="376">
        <f>SUM(E154+E155)</f>
        <v>0</v>
      </c>
      <c r="F153" s="376">
        <f>SUM(F154+F155)</f>
        <v>0</v>
      </c>
      <c r="G153" s="376">
        <f>SUM(G154+G155)</f>
        <v>0</v>
      </c>
      <c r="H153" s="376">
        <f>SUM(H154)</f>
        <v>0</v>
      </c>
      <c r="I153" s="318" t="e">
        <f t="shared" si="27"/>
        <v>#DIV/0!</v>
      </c>
      <c r="J153" s="438" t="e">
        <f t="shared" si="28"/>
        <v>#DIV/0!</v>
      </c>
    </row>
    <row r="154" spans="1:10" s="113" customFormat="1" ht="25.5" x14ac:dyDescent="0.25">
      <c r="A154" s="231">
        <v>451</v>
      </c>
      <c r="B154" s="203"/>
      <c r="C154" s="204"/>
      <c r="D154" s="61" t="s">
        <v>261</v>
      </c>
      <c r="E154" s="367">
        <f>SUM(E155)</f>
        <v>0</v>
      </c>
      <c r="F154" s="367"/>
      <c r="G154" s="367">
        <f t="shared" ref="G154:H154" si="41">SUM(G155)</f>
        <v>0</v>
      </c>
      <c r="H154" s="367">
        <f t="shared" si="41"/>
        <v>0</v>
      </c>
      <c r="I154" s="322" t="e">
        <f t="shared" si="27"/>
        <v>#DIV/0!</v>
      </c>
      <c r="J154" s="418" t="e">
        <f t="shared" si="28"/>
        <v>#DIV/0!</v>
      </c>
    </row>
    <row r="155" spans="1:10" s="113" customFormat="1" ht="25.5" x14ac:dyDescent="0.25">
      <c r="A155" s="232">
        <v>4511</v>
      </c>
      <c r="B155" s="233"/>
      <c r="C155" s="234"/>
      <c r="D155" s="23" t="s">
        <v>232</v>
      </c>
      <c r="E155" s="369"/>
      <c r="F155" s="369"/>
      <c r="G155" s="369"/>
      <c r="H155" s="369"/>
      <c r="I155" s="85" t="e">
        <f t="shared" si="27"/>
        <v>#DIV/0!</v>
      </c>
      <c r="J155" s="418" t="e">
        <f t="shared" ref="J155:J220" si="42">SUM(H155/F155*100)</f>
        <v>#DIV/0!</v>
      </c>
    </row>
    <row r="156" spans="1:10" s="113" customFormat="1" ht="25.5" x14ac:dyDescent="0.25">
      <c r="A156" s="543" t="s">
        <v>230</v>
      </c>
      <c r="B156" s="543"/>
      <c r="C156" s="543"/>
      <c r="D156" s="427" t="s">
        <v>231</v>
      </c>
      <c r="E156" s="422">
        <f>SUM(E157+E170)</f>
        <v>183.3</v>
      </c>
      <c r="F156" s="422">
        <f t="shared" ref="F156:H156" si="43">SUM(F157+F170)</f>
        <v>4796</v>
      </c>
      <c r="G156" s="422">
        <f t="shared" si="43"/>
        <v>0</v>
      </c>
      <c r="H156" s="422">
        <f t="shared" si="43"/>
        <v>0</v>
      </c>
      <c r="I156" s="181">
        <f t="shared" ref="I156:I225" si="44">SUM(H156/E156*100)</f>
        <v>0</v>
      </c>
      <c r="J156" s="389">
        <f t="shared" si="42"/>
        <v>0</v>
      </c>
    </row>
    <row r="157" spans="1:10" s="113" customFormat="1" x14ac:dyDescent="0.25">
      <c r="A157" s="251">
        <v>3</v>
      </c>
      <c r="B157" s="252"/>
      <c r="C157" s="247"/>
      <c r="D157" s="247" t="s">
        <v>6</v>
      </c>
      <c r="E157" s="375">
        <f>SUM(E158+E168)</f>
        <v>183.3</v>
      </c>
      <c r="F157" s="375">
        <f>SUM(F158+F168)</f>
        <v>4796</v>
      </c>
      <c r="G157" s="375">
        <f t="shared" ref="G157" si="45">SUM(G158)</f>
        <v>0</v>
      </c>
      <c r="H157" s="375">
        <f>SUM(H158+H168)</f>
        <v>0</v>
      </c>
      <c r="I157" s="319">
        <f t="shared" si="44"/>
        <v>0</v>
      </c>
      <c r="J157" s="439">
        <f t="shared" si="42"/>
        <v>0</v>
      </c>
    </row>
    <row r="158" spans="1:10" s="113" customFormat="1" x14ac:dyDescent="0.25">
      <c r="A158" s="547">
        <v>32</v>
      </c>
      <c r="B158" s="548"/>
      <c r="C158" s="549"/>
      <c r="D158" s="193" t="s">
        <v>15</v>
      </c>
      <c r="E158" s="376">
        <f>SUM(E159+E163+E166)</f>
        <v>126.22</v>
      </c>
      <c r="F158" s="376">
        <f t="shared" ref="F158:H158" si="46">SUM(F159+F163+F166)</f>
        <v>4796</v>
      </c>
      <c r="G158" s="376">
        <f t="shared" si="46"/>
        <v>0</v>
      </c>
      <c r="H158" s="376">
        <f t="shared" si="46"/>
        <v>0</v>
      </c>
      <c r="I158" s="318">
        <f t="shared" si="44"/>
        <v>0</v>
      </c>
      <c r="J158" s="438">
        <f t="shared" si="42"/>
        <v>0</v>
      </c>
    </row>
    <row r="159" spans="1:10" s="113" customFormat="1" x14ac:dyDescent="0.25">
      <c r="A159" s="199">
        <v>321</v>
      </c>
      <c r="B159" s="200"/>
      <c r="C159" s="190"/>
      <c r="D159" s="190" t="s">
        <v>161</v>
      </c>
      <c r="E159" s="367">
        <f>SUM(E160:E162)</f>
        <v>126.22</v>
      </c>
      <c r="F159" s="367"/>
      <c r="G159" s="367">
        <f t="shared" ref="G159:H159" si="47">SUM(G160:G162)</f>
        <v>0</v>
      </c>
      <c r="H159" s="367">
        <f t="shared" si="47"/>
        <v>0</v>
      </c>
      <c r="I159" s="322">
        <f t="shared" si="44"/>
        <v>0</v>
      </c>
      <c r="J159" s="418" t="e">
        <f t="shared" si="42"/>
        <v>#DIV/0!</v>
      </c>
    </row>
    <row r="160" spans="1:10" s="113" customFormat="1" x14ac:dyDescent="0.25">
      <c r="A160" s="201">
        <v>3211</v>
      </c>
      <c r="B160" s="100"/>
      <c r="C160" s="191"/>
      <c r="D160" s="191" t="s">
        <v>162</v>
      </c>
      <c r="E160" s="369">
        <v>126.22</v>
      </c>
      <c r="F160" s="369"/>
      <c r="G160" s="369"/>
      <c r="H160" s="369">
        <v>0</v>
      </c>
      <c r="I160" s="85">
        <f t="shared" si="44"/>
        <v>0</v>
      </c>
      <c r="J160" s="418" t="e">
        <f t="shared" si="42"/>
        <v>#DIV/0!</v>
      </c>
    </row>
    <row r="161" spans="1:10" ht="25.5" x14ac:dyDescent="0.25">
      <c r="A161" s="201">
        <v>3212</v>
      </c>
      <c r="B161" s="100"/>
      <c r="C161" s="191"/>
      <c r="D161" s="191" t="s">
        <v>213</v>
      </c>
      <c r="E161" s="369"/>
      <c r="F161" s="369"/>
      <c r="G161" s="369"/>
      <c r="H161" s="369"/>
      <c r="I161" s="85" t="e">
        <f t="shared" si="44"/>
        <v>#DIV/0!</v>
      </c>
      <c r="J161" s="418" t="e">
        <f t="shared" si="42"/>
        <v>#DIV/0!</v>
      </c>
    </row>
    <row r="162" spans="1:10" x14ac:dyDescent="0.25">
      <c r="A162" s="201">
        <v>3214</v>
      </c>
      <c r="B162" s="197"/>
      <c r="C162" s="198"/>
      <c r="D162" s="125" t="s">
        <v>226</v>
      </c>
      <c r="E162" s="369"/>
      <c r="F162" s="369"/>
      <c r="G162" s="369"/>
      <c r="H162" s="369"/>
      <c r="I162" s="85" t="e">
        <f t="shared" si="44"/>
        <v>#DIV/0!</v>
      </c>
      <c r="J162" s="418" t="e">
        <f t="shared" si="42"/>
        <v>#DIV/0!</v>
      </c>
    </row>
    <row r="163" spans="1:10" x14ac:dyDescent="0.25">
      <c r="A163" s="199">
        <v>322</v>
      </c>
      <c r="B163" s="244"/>
      <c r="C163" s="245"/>
      <c r="D163" s="246" t="s">
        <v>165</v>
      </c>
      <c r="E163" s="379">
        <f>SUM(E164+E165)</f>
        <v>0</v>
      </c>
      <c r="F163" s="379">
        <v>4796</v>
      </c>
      <c r="G163" s="379">
        <f t="shared" ref="G163:H163" si="48">SUM(G164+G165)</f>
        <v>0</v>
      </c>
      <c r="H163" s="379">
        <f t="shared" si="48"/>
        <v>0</v>
      </c>
      <c r="I163" s="322" t="e">
        <f t="shared" si="44"/>
        <v>#DIV/0!</v>
      </c>
      <c r="J163" s="418">
        <f t="shared" si="42"/>
        <v>0</v>
      </c>
    </row>
    <row r="164" spans="1:10" ht="23.45" customHeight="1" x14ac:dyDescent="0.25">
      <c r="A164" s="201">
        <v>3225</v>
      </c>
      <c r="B164" s="197"/>
      <c r="C164" s="198"/>
      <c r="D164" s="125" t="s">
        <v>284</v>
      </c>
      <c r="E164" s="369"/>
      <c r="F164" s="369"/>
      <c r="G164" s="369"/>
      <c r="H164" s="369">
        <v>0</v>
      </c>
      <c r="I164" s="85" t="e">
        <f t="shared" si="44"/>
        <v>#DIV/0!</v>
      </c>
      <c r="J164" s="418" t="e">
        <f t="shared" si="42"/>
        <v>#DIV/0!</v>
      </c>
    </row>
    <row r="165" spans="1:10" x14ac:dyDescent="0.25">
      <c r="A165" s="201">
        <v>3222</v>
      </c>
      <c r="B165" s="197"/>
      <c r="C165" s="198"/>
      <c r="D165" s="125" t="s">
        <v>167</v>
      </c>
      <c r="E165" s="369"/>
      <c r="F165" s="369"/>
      <c r="G165" s="369"/>
      <c r="H165" s="369"/>
      <c r="I165" s="85" t="e">
        <f t="shared" si="44"/>
        <v>#DIV/0!</v>
      </c>
      <c r="J165" s="418" t="e">
        <f t="shared" si="42"/>
        <v>#DIV/0!</v>
      </c>
    </row>
    <row r="166" spans="1:10" s="113" customFormat="1" x14ac:dyDescent="0.25">
      <c r="A166" s="199">
        <v>323</v>
      </c>
      <c r="B166" s="236"/>
      <c r="C166" s="237"/>
      <c r="D166" s="185" t="s">
        <v>172</v>
      </c>
      <c r="E166" s="367">
        <f>SUM(E167)</f>
        <v>0</v>
      </c>
      <c r="F166" s="367">
        <f>SUM(F167)</f>
        <v>0</v>
      </c>
      <c r="G166" s="367">
        <f>SUM(G167)</f>
        <v>0</v>
      </c>
      <c r="H166" s="367">
        <f>SUM(H167)</f>
        <v>0</v>
      </c>
      <c r="I166" s="322" t="e">
        <f t="shared" si="44"/>
        <v>#DIV/0!</v>
      </c>
      <c r="J166" s="418" t="e">
        <f t="shared" si="42"/>
        <v>#DIV/0!</v>
      </c>
    </row>
    <row r="167" spans="1:10" s="113" customFormat="1" x14ac:dyDescent="0.25">
      <c r="A167" s="199">
        <v>3239</v>
      </c>
      <c r="B167" s="407"/>
      <c r="C167" s="408"/>
      <c r="D167" s="185" t="s">
        <v>181</v>
      </c>
      <c r="E167" s="367"/>
      <c r="F167" s="367"/>
      <c r="G167" s="367"/>
      <c r="H167" s="367"/>
      <c r="I167" s="322"/>
      <c r="J167" s="418" t="e">
        <f t="shared" si="42"/>
        <v>#DIV/0!</v>
      </c>
    </row>
    <row r="168" spans="1:10" ht="38.25" x14ac:dyDescent="0.25">
      <c r="A168" s="199">
        <v>37</v>
      </c>
      <c r="B168" s="407"/>
      <c r="C168" s="408"/>
      <c r="D168" s="185" t="s">
        <v>46</v>
      </c>
      <c r="E168" s="367">
        <f>SUM(E169)</f>
        <v>57.08</v>
      </c>
      <c r="F168" s="367">
        <f>SUM(F169)</f>
        <v>0</v>
      </c>
      <c r="G168" s="367">
        <f>SUM(G169)</f>
        <v>0</v>
      </c>
      <c r="H168" s="367">
        <f>SUM(H169)</f>
        <v>0</v>
      </c>
      <c r="I168" s="322"/>
      <c r="J168" s="418" t="e">
        <f t="shared" si="42"/>
        <v>#DIV/0!</v>
      </c>
    </row>
    <row r="169" spans="1:10" ht="16.899999999999999" customHeight="1" x14ac:dyDescent="0.25">
      <c r="A169" s="201">
        <v>372</v>
      </c>
      <c r="B169" s="197"/>
      <c r="C169" s="198"/>
      <c r="D169" s="125" t="s">
        <v>46</v>
      </c>
      <c r="E169" s="369">
        <v>57.08</v>
      </c>
      <c r="F169" s="369"/>
      <c r="G169" s="369"/>
      <c r="H169" s="369"/>
      <c r="I169" s="85">
        <f t="shared" si="44"/>
        <v>0</v>
      </c>
      <c r="J169" s="418" t="e">
        <f t="shared" si="42"/>
        <v>#DIV/0!</v>
      </c>
    </row>
    <row r="170" spans="1:10" s="113" customFormat="1" ht="24.6" customHeight="1" x14ac:dyDescent="0.25">
      <c r="A170" s="564">
        <v>4</v>
      </c>
      <c r="B170" s="565"/>
      <c r="C170" s="566"/>
      <c r="D170" s="250" t="s">
        <v>8</v>
      </c>
      <c r="E170" s="375">
        <v>0</v>
      </c>
      <c r="F170" s="375">
        <f>SUM(F171)</f>
        <v>0</v>
      </c>
      <c r="G170" s="375">
        <f>SUM(G171)</f>
        <v>0</v>
      </c>
      <c r="H170" s="375">
        <f>SUM(H171)</f>
        <v>0</v>
      </c>
      <c r="I170" s="319" t="e">
        <f t="shared" si="44"/>
        <v>#DIV/0!</v>
      </c>
      <c r="J170" s="439" t="e">
        <f t="shared" si="42"/>
        <v>#DIV/0!</v>
      </c>
    </row>
    <row r="171" spans="1:10" s="113" customFormat="1" ht="25.9" customHeight="1" x14ac:dyDescent="0.25">
      <c r="A171" s="570">
        <v>42</v>
      </c>
      <c r="B171" s="571"/>
      <c r="C171" s="572"/>
      <c r="D171" s="172" t="s">
        <v>22</v>
      </c>
      <c r="E171" s="376">
        <f>SUM(E172+E174)</f>
        <v>0</v>
      </c>
      <c r="F171" s="376">
        <f t="shared" ref="F171:H171" si="49">SUM(F172+F174)</f>
        <v>0</v>
      </c>
      <c r="G171" s="376">
        <f t="shared" si="49"/>
        <v>0</v>
      </c>
      <c r="H171" s="376">
        <f t="shared" si="49"/>
        <v>0</v>
      </c>
      <c r="I171" s="318" t="e">
        <f t="shared" si="44"/>
        <v>#DIV/0!</v>
      </c>
      <c r="J171" s="418" t="e">
        <f t="shared" si="42"/>
        <v>#DIV/0!</v>
      </c>
    </row>
    <row r="172" spans="1:10" s="113" customFormat="1" ht="16.899999999999999" customHeight="1" x14ac:dyDescent="0.25">
      <c r="A172" s="231">
        <v>422</v>
      </c>
      <c r="B172" s="203"/>
      <c r="C172" s="204"/>
      <c r="D172" s="61" t="s">
        <v>229</v>
      </c>
      <c r="E172" s="367">
        <f>SUM(E173)</f>
        <v>0</v>
      </c>
      <c r="F172" s="367">
        <f t="shared" ref="F172:H172" si="50">SUM(F173)</f>
        <v>0</v>
      </c>
      <c r="G172" s="367">
        <f t="shared" si="50"/>
        <v>0</v>
      </c>
      <c r="H172" s="367">
        <f t="shared" si="50"/>
        <v>0</v>
      </c>
      <c r="I172" s="322" t="e">
        <f t="shared" si="44"/>
        <v>#DIV/0!</v>
      </c>
      <c r="J172" s="418" t="e">
        <f t="shared" si="42"/>
        <v>#DIV/0!</v>
      </c>
    </row>
    <row r="173" spans="1:10" s="113" customFormat="1" ht="16.899999999999999" customHeight="1" x14ac:dyDescent="0.25">
      <c r="A173" s="232">
        <v>4221</v>
      </c>
      <c r="B173" s="233"/>
      <c r="C173" s="234"/>
      <c r="D173" s="23" t="s">
        <v>220</v>
      </c>
      <c r="E173" s="369"/>
      <c r="F173" s="369"/>
      <c r="G173" s="369"/>
      <c r="H173" s="369"/>
      <c r="I173" s="85" t="e">
        <f t="shared" si="44"/>
        <v>#DIV/0!</v>
      </c>
      <c r="J173" s="418" t="e">
        <f t="shared" si="42"/>
        <v>#DIV/0!</v>
      </c>
    </row>
    <row r="174" spans="1:10" s="113" customFormat="1" ht="26.45" customHeight="1" x14ac:dyDescent="0.25">
      <c r="A174" s="231">
        <v>424</v>
      </c>
      <c r="B174" s="203"/>
      <c r="C174" s="204"/>
      <c r="D174" s="61" t="s">
        <v>200</v>
      </c>
      <c r="E174" s="367">
        <f>SUM(E175)</f>
        <v>0</v>
      </c>
      <c r="F174" s="367">
        <f t="shared" ref="F174:H174" si="51">SUM(F175)</f>
        <v>0</v>
      </c>
      <c r="G174" s="367">
        <f t="shared" si="51"/>
        <v>0</v>
      </c>
      <c r="H174" s="367">
        <f t="shared" si="51"/>
        <v>0</v>
      </c>
      <c r="I174" s="322" t="e">
        <f t="shared" si="44"/>
        <v>#DIV/0!</v>
      </c>
      <c r="J174" s="418" t="e">
        <f t="shared" si="42"/>
        <v>#DIV/0!</v>
      </c>
    </row>
    <row r="175" spans="1:10" ht="16.899999999999999" customHeight="1" x14ac:dyDescent="0.25">
      <c r="A175" s="232">
        <v>4241</v>
      </c>
      <c r="B175" s="233"/>
      <c r="C175" s="234"/>
      <c r="D175" s="23" t="s">
        <v>201</v>
      </c>
      <c r="E175" s="369"/>
      <c r="F175" s="369"/>
      <c r="G175" s="369"/>
      <c r="H175" s="369"/>
      <c r="I175" s="85" t="e">
        <f t="shared" si="44"/>
        <v>#DIV/0!</v>
      </c>
      <c r="J175" s="418" t="e">
        <f t="shared" si="42"/>
        <v>#DIV/0!</v>
      </c>
    </row>
    <row r="176" spans="1:10" ht="25.5" x14ac:dyDescent="0.25">
      <c r="A176" s="558" t="s">
        <v>76</v>
      </c>
      <c r="B176" s="559"/>
      <c r="C176" s="560"/>
      <c r="D176" s="169" t="s">
        <v>77</v>
      </c>
      <c r="E176" s="350">
        <f t="shared" ref="E176:H178" si="52">SUM(E177)</f>
        <v>0</v>
      </c>
      <c r="F176" s="350">
        <f t="shared" si="52"/>
        <v>26650</v>
      </c>
      <c r="G176" s="350">
        <f t="shared" si="52"/>
        <v>0</v>
      </c>
      <c r="H176" s="350">
        <f t="shared" si="52"/>
        <v>20688</v>
      </c>
      <c r="I176" s="321" t="e">
        <f t="shared" si="44"/>
        <v>#DIV/0!</v>
      </c>
      <c r="J176" s="420">
        <f t="shared" si="42"/>
        <v>77.628517823639783</v>
      </c>
    </row>
    <row r="177" spans="1:10" x14ac:dyDescent="0.25">
      <c r="A177" s="561" t="s">
        <v>72</v>
      </c>
      <c r="B177" s="562"/>
      <c r="C177" s="563"/>
      <c r="D177" s="427" t="s">
        <v>74</v>
      </c>
      <c r="E177" s="422">
        <f t="shared" si="52"/>
        <v>0</v>
      </c>
      <c r="F177" s="422">
        <f t="shared" si="52"/>
        <v>26650</v>
      </c>
      <c r="G177" s="422">
        <f t="shared" si="52"/>
        <v>0</v>
      </c>
      <c r="H177" s="422">
        <f t="shared" si="52"/>
        <v>20688</v>
      </c>
      <c r="I177" s="181" t="e">
        <f t="shared" si="44"/>
        <v>#DIV/0!</v>
      </c>
      <c r="J177" s="389">
        <f t="shared" si="42"/>
        <v>77.628517823639783</v>
      </c>
    </row>
    <row r="178" spans="1:10" x14ac:dyDescent="0.25">
      <c r="A178" s="564">
        <v>3</v>
      </c>
      <c r="B178" s="565"/>
      <c r="C178" s="566"/>
      <c r="D178" s="189" t="s">
        <v>6</v>
      </c>
      <c r="E178" s="375">
        <f>SUM(E179)</f>
        <v>0</v>
      </c>
      <c r="F178" s="375">
        <f t="shared" si="52"/>
        <v>26650</v>
      </c>
      <c r="G178" s="375">
        <f t="shared" si="52"/>
        <v>0</v>
      </c>
      <c r="H178" s="375">
        <f t="shared" si="52"/>
        <v>20688</v>
      </c>
      <c r="I178" s="319" t="e">
        <f t="shared" si="44"/>
        <v>#DIV/0!</v>
      </c>
      <c r="J178" s="439">
        <f t="shared" si="42"/>
        <v>77.628517823639783</v>
      </c>
    </row>
    <row r="179" spans="1:10" s="113" customFormat="1" x14ac:dyDescent="0.25">
      <c r="A179" s="238">
        <v>32</v>
      </c>
      <c r="B179" s="239"/>
      <c r="C179" s="240"/>
      <c r="D179" s="171" t="s">
        <v>15</v>
      </c>
      <c r="E179" s="376">
        <f>SUM(E180)</f>
        <v>0</v>
      </c>
      <c r="F179" s="376">
        <f>SUM(F180)</f>
        <v>26650</v>
      </c>
      <c r="G179" s="376">
        <f>SUM(G180)</f>
        <v>0</v>
      </c>
      <c r="H179" s="376">
        <f>SUM(H180)</f>
        <v>20688</v>
      </c>
      <c r="I179" s="318" t="e">
        <f t="shared" si="44"/>
        <v>#DIV/0!</v>
      </c>
      <c r="J179" s="438">
        <f t="shared" si="42"/>
        <v>77.628517823639783</v>
      </c>
    </row>
    <row r="180" spans="1:10" s="113" customFormat="1" x14ac:dyDescent="0.25">
      <c r="A180" s="235">
        <v>323</v>
      </c>
      <c r="B180" s="236"/>
      <c r="C180" s="237"/>
      <c r="D180" s="185" t="s">
        <v>172</v>
      </c>
      <c r="E180" s="367">
        <f>SUM(E181+E182)</f>
        <v>0</v>
      </c>
      <c r="F180" s="367">
        <v>26650</v>
      </c>
      <c r="G180" s="367">
        <f>SUM(G181+G182)</f>
        <v>0</v>
      </c>
      <c r="H180" s="367">
        <f>SUM(H181+H182)</f>
        <v>20688</v>
      </c>
      <c r="I180" s="322" t="e">
        <f t="shared" si="44"/>
        <v>#DIV/0!</v>
      </c>
      <c r="J180" s="418">
        <f t="shared" si="42"/>
        <v>77.628517823639783</v>
      </c>
    </row>
    <row r="181" spans="1:10" s="113" customFormat="1" x14ac:dyDescent="0.25">
      <c r="A181" s="410">
        <v>3232</v>
      </c>
      <c r="B181" s="411"/>
      <c r="C181" s="412"/>
      <c r="D181" s="185" t="s">
        <v>262</v>
      </c>
      <c r="E181" s="367"/>
      <c r="F181" s="367"/>
      <c r="G181" s="367"/>
      <c r="H181" s="367">
        <v>20688</v>
      </c>
      <c r="I181" s="322"/>
      <c r="J181" s="418" t="e">
        <f t="shared" si="42"/>
        <v>#DIV/0!</v>
      </c>
    </row>
    <row r="182" spans="1:10" ht="27.75" customHeight="1" x14ac:dyDescent="0.25">
      <c r="A182" s="567">
        <v>3237</v>
      </c>
      <c r="B182" s="568"/>
      <c r="C182" s="569"/>
      <c r="D182" s="125" t="s">
        <v>174</v>
      </c>
      <c r="E182" s="369"/>
      <c r="F182" s="369"/>
      <c r="G182" s="369"/>
      <c r="H182" s="369"/>
      <c r="I182" s="85" t="e">
        <f t="shared" si="44"/>
        <v>#DIV/0!</v>
      </c>
      <c r="J182" s="418" t="e">
        <f t="shared" si="42"/>
        <v>#DIV/0!</v>
      </c>
    </row>
    <row r="183" spans="1:10" ht="25.5" x14ac:dyDescent="0.25">
      <c r="A183" s="573" t="s">
        <v>78</v>
      </c>
      <c r="B183" s="574"/>
      <c r="C183" s="575"/>
      <c r="D183" s="169" t="s">
        <v>79</v>
      </c>
      <c r="E183" s="350">
        <f t="shared" ref="E183:H184" si="53">SUM(E184)</f>
        <v>0</v>
      </c>
      <c r="F183" s="350">
        <f t="shared" si="53"/>
        <v>33125</v>
      </c>
      <c r="G183" s="350">
        <f t="shared" si="53"/>
        <v>0</v>
      </c>
      <c r="H183" s="350">
        <f t="shared" si="53"/>
        <v>0</v>
      </c>
      <c r="I183" s="321" t="e">
        <f t="shared" si="44"/>
        <v>#DIV/0!</v>
      </c>
      <c r="J183" s="420">
        <f t="shared" si="42"/>
        <v>0</v>
      </c>
    </row>
    <row r="184" spans="1:10" x14ac:dyDescent="0.25">
      <c r="A184" s="588" t="s">
        <v>72</v>
      </c>
      <c r="B184" s="589"/>
      <c r="C184" s="590"/>
      <c r="D184" s="428" t="s">
        <v>74</v>
      </c>
      <c r="E184" s="422">
        <f t="shared" si="53"/>
        <v>0</v>
      </c>
      <c r="F184" s="422">
        <f t="shared" si="53"/>
        <v>33125</v>
      </c>
      <c r="G184" s="422">
        <f t="shared" si="53"/>
        <v>0</v>
      </c>
      <c r="H184" s="422">
        <f t="shared" si="53"/>
        <v>0</v>
      </c>
      <c r="I184" s="181" t="e">
        <f t="shared" si="44"/>
        <v>#DIV/0!</v>
      </c>
      <c r="J184" s="389">
        <f t="shared" si="42"/>
        <v>0</v>
      </c>
    </row>
    <row r="185" spans="1:10" ht="25.5" x14ac:dyDescent="0.25">
      <c r="A185" s="564">
        <v>4</v>
      </c>
      <c r="B185" s="565"/>
      <c r="C185" s="566"/>
      <c r="D185" s="250" t="s">
        <v>8</v>
      </c>
      <c r="E185" s="375">
        <f>SUM(E186+E189)</f>
        <v>0</v>
      </c>
      <c r="F185" s="375">
        <f>SUM(F186+F189)</f>
        <v>33125</v>
      </c>
      <c r="G185" s="375">
        <f>SUM(G186+G189)</f>
        <v>0</v>
      </c>
      <c r="H185" s="375">
        <f>SUM(H186+H189)</f>
        <v>0</v>
      </c>
      <c r="I185" s="319" t="e">
        <f t="shared" si="44"/>
        <v>#DIV/0!</v>
      </c>
      <c r="J185" s="439">
        <f t="shared" si="42"/>
        <v>0</v>
      </c>
    </row>
    <row r="186" spans="1:10" s="113" customFormat="1" ht="25.5" x14ac:dyDescent="0.25">
      <c r="A186" s="390">
        <v>42</v>
      </c>
      <c r="B186" s="391"/>
      <c r="C186" s="392"/>
      <c r="D186" s="172" t="s">
        <v>247</v>
      </c>
      <c r="E186" s="376">
        <f t="shared" ref="E186:H187" si="54">SUM(E187)</f>
        <v>0</v>
      </c>
      <c r="F186" s="376">
        <f t="shared" si="54"/>
        <v>0</v>
      </c>
      <c r="G186" s="376">
        <f t="shared" si="54"/>
        <v>0</v>
      </c>
      <c r="H186" s="376">
        <f t="shared" si="54"/>
        <v>0</v>
      </c>
      <c r="I186" s="318"/>
      <c r="J186" s="438" t="e">
        <f t="shared" si="42"/>
        <v>#DIV/0!</v>
      </c>
    </row>
    <row r="187" spans="1:10" s="113" customFormat="1" x14ac:dyDescent="0.25">
      <c r="A187" s="393">
        <v>422</v>
      </c>
      <c r="B187" s="394"/>
      <c r="C187" s="395"/>
      <c r="D187" s="61" t="s">
        <v>246</v>
      </c>
      <c r="E187" s="367">
        <f t="shared" si="54"/>
        <v>0</v>
      </c>
      <c r="F187" s="367">
        <f t="shared" si="54"/>
        <v>0</v>
      </c>
      <c r="G187" s="367">
        <f t="shared" si="54"/>
        <v>0</v>
      </c>
      <c r="H187" s="367">
        <f t="shared" si="54"/>
        <v>0</v>
      </c>
      <c r="I187" s="322"/>
      <c r="J187" s="418" t="e">
        <f t="shared" si="42"/>
        <v>#DIV/0!</v>
      </c>
    </row>
    <row r="188" spans="1:10" s="113" customFormat="1" x14ac:dyDescent="0.25">
      <c r="A188" s="393">
        <v>4226</v>
      </c>
      <c r="B188" s="394"/>
      <c r="C188" s="395"/>
      <c r="D188" s="61" t="s">
        <v>245</v>
      </c>
      <c r="E188" s="367"/>
      <c r="F188" s="367"/>
      <c r="G188" s="367"/>
      <c r="H188" s="367"/>
      <c r="I188" s="322"/>
      <c r="J188" s="418" t="e">
        <f t="shared" si="42"/>
        <v>#DIV/0!</v>
      </c>
    </row>
    <row r="189" spans="1:10" ht="25.5" x14ac:dyDescent="0.25">
      <c r="A189" s="570">
        <v>45</v>
      </c>
      <c r="B189" s="571"/>
      <c r="C189" s="572"/>
      <c r="D189" s="172" t="s">
        <v>47</v>
      </c>
      <c r="E189" s="376">
        <f>SUM(E190)</f>
        <v>0</v>
      </c>
      <c r="F189" s="376">
        <f>SUM(F190)</f>
        <v>33125</v>
      </c>
      <c r="G189" s="376">
        <f t="shared" ref="G189:H190" si="55">SUM(G190)</f>
        <v>0</v>
      </c>
      <c r="H189" s="376">
        <f t="shared" si="55"/>
        <v>0</v>
      </c>
      <c r="I189" s="318" t="e">
        <f t="shared" si="44"/>
        <v>#DIV/0!</v>
      </c>
      <c r="J189" s="438">
        <f t="shared" si="42"/>
        <v>0</v>
      </c>
    </row>
    <row r="190" spans="1:10" ht="25.5" x14ac:dyDescent="0.25">
      <c r="A190" s="591">
        <v>451</v>
      </c>
      <c r="B190" s="592"/>
      <c r="C190" s="593"/>
      <c r="D190" s="61" t="s">
        <v>232</v>
      </c>
      <c r="E190" s="367">
        <f>SUM(E191)</f>
        <v>0</v>
      </c>
      <c r="F190" s="367">
        <v>33125</v>
      </c>
      <c r="G190" s="367">
        <f t="shared" si="55"/>
        <v>0</v>
      </c>
      <c r="H190" s="367">
        <f t="shared" si="55"/>
        <v>0</v>
      </c>
      <c r="I190" s="322" t="e">
        <f t="shared" si="44"/>
        <v>#DIV/0!</v>
      </c>
      <c r="J190" s="418">
        <f t="shared" si="42"/>
        <v>0</v>
      </c>
    </row>
    <row r="191" spans="1:10" s="113" customFormat="1" ht="25.5" x14ac:dyDescent="0.25">
      <c r="A191" s="196">
        <v>4511</v>
      </c>
      <c r="B191" s="197"/>
      <c r="C191" s="198"/>
      <c r="D191" s="61" t="s">
        <v>232</v>
      </c>
      <c r="E191" s="369"/>
      <c r="F191" s="369"/>
      <c r="G191" s="369"/>
      <c r="H191" s="369"/>
      <c r="I191" s="85" t="e">
        <f t="shared" si="44"/>
        <v>#DIV/0!</v>
      </c>
      <c r="J191" s="418" t="e">
        <f t="shared" si="42"/>
        <v>#DIV/0!</v>
      </c>
    </row>
    <row r="192" spans="1:10" ht="25.5" x14ac:dyDescent="0.25">
      <c r="A192" s="579" t="s">
        <v>80</v>
      </c>
      <c r="B192" s="580"/>
      <c r="C192" s="581"/>
      <c r="D192" s="57" t="s">
        <v>81</v>
      </c>
      <c r="E192" s="349">
        <f>SUM(E193+E199+E210+E216+E226+E236+E283+E343+E349+E355+E394)</f>
        <v>64995.880000000005</v>
      </c>
      <c r="F192" s="349">
        <f>SUM(F193+F199+F210+F216+F226+F236+F283+F343+F349+F355+F394)</f>
        <v>172397</v>
      </c>
      <c r="G192" s="349">
        <f>SUM(G193+G199+G210+G216+G226+G236+G283+G343+G349+G355+G394)</f>
        <v>0</v>
      </c>
      <c r="H192" s="349">
        <f>SUM(H193+H199+H210+H216+H226+H236+H283+H343+H349+H355+H394)</f>
        <v>69167.92</v>
      </c>
      <c r="I192" s="320">
        <f t="shared" si="44"/>
        <v>106.4189299383284</v>
      </c>
      <c r="J192" s="419">
        <f t="shared" si="42"/>
        <v>40.121301414757795</v>
      </c>
    </row>
    <row r="193" spans="1:12" ht="25.5" x14ac:dyDescent="0.25">
      <c r="A193" s="573" t="s">
        <v>82</v>
      </c>
      <c r="B193" s="574"/>
      <c r="C193" s="575"/>
      <c r="D193" s="50" t="s">
        <v>83</v>
      </c>
      <c r="E193" s="350">
        <f t="shared" ref="E193:H196" si="56">SUM(E194)</f>
        <v>0</v>
      </c>
      <c r="F193" s="350">
        <f t="shared" si="56"/>
        <v>21530</v>
      </c>
      <c r="G193" s="350">
        <f t="shared" si="56"/>
        <v>0</v>
      </c>
      <c r="H193" s="350">
        <f t="shared" si="56"/>
        <v>0</v>
      </c>
      <c r="I193" s="321" t="e">
        <f t="shared" si="44"/>
        <v>#DIV/0!</v>
      </c>
      <c r="J193" s="420">
        <f t="shared" si="42"/>
        <v>0</v>
      </c>
    </row>
    <row r="194" spans="1:12" ht="14.45" customHeight="1" x14ac:dyDescent="0.25">
      <c r="A194" s="582" t="s">
        <v>64</v>
      </c>
      <c r="B194" s="583"/>
      <c r="C194" s="584"/>
      <c r="D194" s="429" t="s">
        <v>65</v>
      </c>
      <c r="E194" s="422">
        <f t="shared" si="56"/>
        <v>0</v>
      </c>
      <c r="F194" s="422">
        <f t="shared" si="56"/>
        <v>21530</v>
      </c>
      <c r="G194" s="422">
        <f t="shared" si="56"/>
        <v>0</v>
      </c>
      <c r="H194" s="422">
        <f t="shared" si="56"/>
        <v>0</v>
      </c>
      <c r="I194" s="181" t="e">
        <f t="shared" si="44"/>
        <v>#DIV/0!</v>
      </c>
      <c r="J194" s="389">
        <f t="shared" si="42"/>
        <v>0</v>
      </c>
    </row>
    <row r="195" spans="1:12" ht="14.45" customHeight="1" x14ac:dyDescent="0.25">
      <c r="A195" s="253">
        <v>3</v>
      </c>
      <c r="B195" s="303"/>
      <c r="C195" s="304"/>
      <c r="D195" s="254" t="s">
        <v>6</v>
      </c>
      <c r="E195" s="375">
        <f t="shared" si="56"/>
        <v>0</v>
      </c>
      <c r="F195" s="375">
        <f t="shared" si="56"/>
        <v>21530</v>
      </c>
      <c r="G195" s="375">
        <f t="shared" si="56"/>
        <v>0</v>
      </c>
      <c r="H195" s="375">
        <f t="shared" si="56"/>
        <v>0</v>
      </c>
      <c r="I195" s="319" t="e">
        <f t="shared" si="44"/>
        <v>#DIV/0!</v>
      </c>
      <c r="J195" s="439">
        <f t="shared" si="42"/>
        <v>0</v>
      </c>
    </row>
    <row r="196" spans="1:12" ht="38.25" x14ac:dyDescent="0.25">
      <c r="A196" s="585">
        <v>37</v>
      </c>
      <c r="B196" s="586"/>
      <c r="C196" s="587"/>
      <c r="D196" s="112" t="s">
        <v>46</v>
      </c>
      <c r="E196" s="376">
        <f>SUM(E197)</f>
        <v>0</v>
      </c>
      <c r="F196" s="376">
        <f t="shared" si="56"/>
        <v>21530</v>
      </c>
      <c r="G196" s="376">
        <f t="shared" si="56"/>
        <v>0</v>
      </c>
      <c r="H196" s="376">
        <f t="shared" si="56"/>
        <v>0</v>
      </c>
      <c r="I196" s="318" t="e">
        <f t="shared" si="44"/>
        <v>#DIV/0!</v>
      </c>
      <c r="J196" s="438">
        <f t="shared" si="42"/>
        <v>0</v>
      </c>
    </row>
    <row r="197" spans="1:12" s="113" customFormat="1" ht="25.5" x14ac:dyDescent="0.25">
      <c r="A197" s="231">
        <v>372</v>
      </c>
      <c r="B197" s="203"/>
      <c r="C197" s="204"/>
      <c r="D197" s="190" t="s">
        <v>228</v>
      </c>
      <c r="E197" s="367">
        <f>SUM(E198)</f>
        <v>0</v>
      </c>
      <c r="F197" s="367">
        <v>21530</v>
      </c>
      <c r="G197" s="367"/>
      <c r="H197" s="367">
        <f>SUM(H198)</f>
        <v>0</v>
      </c>
      <c r="I197" s="322" t="e">
        <f t="shared" si="44"/>
        <v>#DIV/0!</v>
      </c>
      <c r="J197" s="418">
        <f t="shared" si="42"/>
        <v>0</v>
      </c>
    </row>
    <row r="198" spans="1:12" s="113" customFormat="1" ht="25.5" x14ac:dyDescent="0.25">
      <c r="A198" s="232">
        <v>3722</v>
      </c>
      <c r="B198" s="233"/>
      <c r="C198" s="234"/>
      <c r="D198" s="191" t="s">
        <v>233</v>
      </c>
      <c r="E198" s="369"/>
      <c r="F198" s="369"/>
      <c r="G198" s="369"/>
      <c r="H198" s="369"/>
      <c r="I198" s="85" t="e">
        <f t="shared" si="44"/>
        <v>#DIV/0!</v>
      </c>
      <c r="J198" s="418" t="e">
        <f t="shared" si="42"/>
        <v>#DIV/0!</v>
      </c>
    </row>
    <row r="199" spans="1:12" ht="23.45" customHeight="1" x14ac:dyDescent="0.25">
      <c r="A199" s="573" t="s">
        <v>84</v>
      </c>
      <c r="B199" s="574"/>
      <c r="C199" s="575"/>
      <c r="D199" s="58" t="s">
        <v>85</v>
      </c>
      <c r="E199" s="374">
        <f t="shared" ref="E199:H201" si="57">SUM(E200)</f>
        <v>3776.1299999999997</v>
      </c>
      <c r="F199" s="374">
        <f t="shared" si="57"/>
        <v>4595</v>
      </c>
      <c r="G199" s="374">
        <f t="shared" si="57"/>
        <v>0</v>
      </c>
      <c r="H199" s="374">
        <f t="shared" si="57"/>
        <v>4594.7699999999995</v>
      </c>
      <c r="I199" s="321">
        <f t="shared" si="44"/>
        <v>121.6793383702362</v>
      </c>
      <c r="J199" s="420">
        <f t="shared" si="42"/>
        <v>99.994994559303592</v>
      </c>
      <c r="L199" s="323"/>
    </row>
    <row r="200" spans="1:12" x14ac:dyDescent="0.25">
      <c r="A200" s="588" t="s">
        <v>64</v>
      </c>
      <c r="B200" s="589"/>
      <c r="C200" s="590"/>
      <c r="D200" s="430" t="s">
        <v>65</v>
      </c>
      <c r="E200" s="422">
        <f t="shared" si="57"/>
        <v>3776.1299999999997</v>
      </c>
      <c r="F200" s="422">
        <f>SUM(F201)</f>
        <v>4595</v>
      </c>
      <c r="G200" s="422">
        <f t="shared" si="57"/>
        <v>0</v>
      </c>
      <c r="H200" s="422">
        <f t="shared" si="57"/>
        <v>4594.7699999999995</v>
      </c>
      <c r="I200" s="181">
        <f t="shared" si="44"/>
        <v>121.6793383702362</v>
      </c>
      <c r="J200" s="389">
        <f t="shared" si="42"/>
        <v>99.994994559303592</v>
      </c>
    </row>
    <row r="201" spans="1:12" ht="15" customHeight="1" x14ac:dyDescent="0.25">
      <c r="A201" s="564">
        <v>3</v>
      </c>
      <c r="B201" s="565"/>
      <c r="C201" s="566"/>
      <c r="D201" s="250" t="s">
        <v>6</v>
      </c>
      <c r="E201" s="375">
        <f t="shared" si="57"/>
        <v>3776.1299999999997</v>
      </c>
      <c r="F201" s="375">
        <f>SUM(F202)</f>
        <v>4595</v>
      </c>
      <c r="G201" s="375">
        <f t="shared" si="57"/>
        <v>0</v>
      </c>
      <c r="H201" s="375">
        <f t="shared" si="57"/>
        <v>4594.7699999999995</v>
      </c>
      <c r="I201" s="319">
        <f t="shared" si="44"/>
        <v>121.6793383702362</v>
      </c>
      <c r="J201" s="439">
        <f t="shared" si="42"/>
        <v>99.994994559303592</v>
      </c>
    </row>
    <row r="202" spans="1:12" x14ac:dyDescent="0.25">
      <c r="A202" s="570">
        <v>32</v>
      </c>
      <c r="B202" s="571"/>
      <c r="C202" s="572"/>
      <c r="D202" s="172" t="s">
        <v>15</v>
      </c>
      <c r="E202" s="376">
        <f>SUM(E203+E205+E208)</f>
        <v>3776.1299999999997</v>
      </c>
      <c r="F202" s="376">
        <f>SUM(F203+F205+F208)</f>
        <v>4595</v>
      </c>
      <c r="G202" s="376">
        <f t="shared" ref="G202" si="58">SUM(G203+G208)</f>
        <v>0</v>
      </c>
      <c r="H202" s="376">
        <f>SUM(H203+H205+H208)</f>
        <v>4594.7699999999995</v>
      </c>
      <c r="I202" s="318">
        <f t="shared" si="44"/>
        <v>121.6793383702362</v>
      </c>
      <c r="J202" s="438">
        <f t="shared" si="42"/>
        <v>99.994994559303592</v>
      </c>
    </row>
    <row r="203" spans="1:12" s="113" customFormat="1" x14ac:dyDescent="0.25">
      <c r="A203" s="255">
        <v>322</v>
      </c>
      <c r="B203" s="256"/>
      <c r="C203" s="257"/>
      <c r="D203" s="61" t="s">
        <v>165</v>
      </c>
      <c r="E203" s="377">
        <f>SUM(E204)</f>
        <v>465.45</v>
      </c>
      <c r="F203" s="377">
        <v>757</v>
      </c>
      <c r="G203" s="377">
        <f>SUM(G204)</f>
        <v>0</v>
      </c>
      <c r="H203" s="377">
        <f>SUM(H204)</f>
        <v>756.56</v>
      </c>
      <c r="I203" s="322">
        <f t="shared" si="44"/>
        <v>162.54377484155117</v>
      </c>
      <c r="J203" s="418">
        <f t="shared" si="42"/>
        <v>99.941875825627463</v>
      </c>
    </row>
    <row r="204" spans="1:12" s="113" customFormat="1" ht="25.5" x14ac:dyDescent="0.25">
      <c r="A204" s="255">
        <v>3221</v>
      </c>
      <c r="B204" s="256"/>
      <c r="C204" s="257"/>
      <c r="D204" s="61" t="s">
        <v>218</v>
      </c>
      <c r="E204" s="377">
        <v>465.45</v>
      </c>
      <c r="F204" s="377"/>
      <c r="G204" s="377"/>
      <c r="H204" s="377">
        <v>756.56</v>
      </c>
      <c r="I204" s="322"/>
      <c r="J204" s="418"/>
    </row>
    <row r="205" spans="1:12" s="113" customFormat="1" x14ac:dyDescent="0.25">
      <c r="A205" s="255">
        <v>323</v>
      </c>
      <c r="B205" s="256"/>
      <c r="C205" s="257"/>
      <c r="D205" s="61" t="s">
        <v>172</v>
      </c>
      <c r="E205" s="377">
        <f>SUM(E206+E207)</f>
        <v>3238.24</v>
      </c>
      <c r="F205" s="377">
        <v>3730</v>
      </c>
      <c r="G205" s="377">
        <f>SUM(G206+G207)</f>
        <v>0</v>
      </c>
      <c r="H205" s="377">
        <f>SUM(H206+H207)</f>
        <v>3729.98</v>
      </c>
      <c r="I205" s="322"/>
      <c r="J205" s="418"/>
    </row>
    <row r="206" spans="1:12" s="113" customFormat="1" x14ac:dyDescent="0.25">
      <c r="A206" s="196">
        <v>3231</v>
      </c>
      <c r="B206" s="197"/>
      <c r="C206" s="198"/>
      <c r="D206" s="23" t="s">
        <v>221</v>
      </c>
      <c r="E206" s="369">
        <v>1909.5</v>
      </c>
      <c r="F206" s="369"/>
      <c r="G206" s="369"/>
      <c r="H206" s="369">
        <v>2129</v>
      </c>
      <c r="I206" s="85">
        <f t="shared" si="44"/>
        <v>111.49515579994763</v>
      </c>
      <c r="J206" s="418" t="e">
        <f t="shared" si="42"/>
        <v>#DIV/0!</v>
      </c>
    </row>
    <row r="207" spans="1:12" s="113" customFormat="1" x14ac:dyDescent="0.25">
      <c r="A207" s="196">
        <v>3239</v>
      </c>
      <c r="B207" s="197"/>
      <c r="C207" s="198"/>
      <c r="D207" s="23" t="s">
        <v>181</v>
      </c>
      <c r="E207" s="369">
        <v>1328.74</v>
      </c>
      <c r="F207" s="369"/>
      <c r="G207" s="369"/>
      <c r="H207" s="369">
        <v>1600.98</v>
      </c>
      <c r="I207" s="85">
        <f t="shared" si="44"/>
        <v>120.48858316901728</v>
      </c>
      <c r="J207" s="418" t="e">
        <f t="shared" si="42"/>
        <v>#DIV/0!</v>
      </c>
    </row>
    <row r="208" spans="1:12" s="113" customFormat="1" ht="25.5" x14ac:dyDescent="0.25">
      <c r="A208" s="235">
        <v>329</v>
      </c>
      <c r="B208" s="236"/>
      <c r="C208" s="237"/>
      <c r="D208" s="61" t="s">
        <v>182</v>
      </c>
      <c r="E208" s="367">
        <f>SUM(E209)</f>
        <v>72.44</v>
      </c>
      <c r="F208" s="367">
        <v>108</v>
      </c>
      <c r="G208" s="367">
        <f t="shared" ref="G208:H208" si="59">SUM(G209)</f>
        <v>0</v>
      </c>
      <c r="H208" s="367">
        <f t="shared" si="59"/>
        <v>108.23</v>
      </c>
      <c r="I208" s="322">
        <f t="shared" si="44"/>
        <v>149.40640530093873</v>
      </c>
      <c r="J208" s="418">
        <f t="shared" si="42"/>
        <v>100.21296296296296</v>
      </c>
    </row>
    <row r="209" spans="1:10" s="113" customFormat="1" ht="25.5" x14ac:dyDescent="0.25">
      <c r="A209" s="196">
        <v>3299</v>
      </c>
      <c r="B209" s="197"/>
      <c r="C209" s="198"/>
      <c r="D209" s="23" t="s">
        <v>182</v>
      </c>
      <c r="E209" s="369">
        <v>72.44</v>
      </c>
      <c r="F209" s="369"/>
      <c r="G209" s="369"/>
      <c r="H209" s="369">
        <v>108.23</v>
      </c>
      <c r="I209" s="85">
        <f t="shared" si="44"/>
        <v>149.40640530093873</v>
      </c>
      <c r="J209" s="418" t="e">
        <f t="shared" si="42"/>
        <v>#DIV/0!</v>
      </c>
    </row>
    <row r="210" spans="1:10" ht="14.45" customHeight="1" x14ac:dyDescent="0.25">
      <c r="A210" s="573" t="s">
        <v>86</v>
      </c>
      <c r="B210" s="574"/>
      <c r="C210" s="575"/>
      <c r="D210" s="59" t="s">
        <v>87</v>
      </c>
      <c r="E210" s="374">
        <f t="shared" ref="E210:H212" si="60">SUM(E211)</f>
        <v>0</v>
      </c>
      <c r="F210" s="350">
        <f t="shared" si="60"/>
        <v>0</v>
      </c>
      <c r="G210" s="374">
        <f t="shared" si="60"/>
        <v>0</v>
      </c>
      <c r="H210" s="350">
        <f t="shared" si="60"/>
        <v>0</v>
      </c>
      <c r="I210" s="321" t="e">
        <f t="shared" si="44"/>
        <v>#DIV/0!</v>
      </c>
      <c r="J210" s="420" t="e">
        <f t="shared" si="42"/>
        <v>#DIV/0!</v>
      </c>
    </row>
    <row r="211" spans="1:10" x14ac:dyDescent="0.25">
      <c r="A211" s="576" t="s">
        <v>88</v>
      </c>
      <c r="B211" s="577"/>
      <c r="C211" s="578"/>
      <c r="D211" s="429" t="s">
        <v>65</v>
      </c>
      <c r="E211" s="422">
        <f t="shared" si="60"/>
        <v>0</v>
      </c>
      <c r="F211" s="422">
        <f t="shared" si="60"/>
        <v>0</v>
      </c>
      <c r="G211" s="422">
        <f t="shared" si="60"/>
        <v>0</v>
      </c>
      <c r="H211" s="422">
        <f t="shared" si="60"/>
        <v>0</v>
      </c>
      <c r="I211" s="181" t="e">
        <f t="shared" si="44"/>
        <v>#DIV/0!</v>
      </c>
      <c r="J211" s="389" t="e">
        <f t="shared" si="42"/>
        <v>#DIV/0!</v>
      </c>
    </row>
    <row r="212" spans="1:10" x14ac:dyDescent="0.25">
      <c r="A212" s="265">
        <v>3</v>
      </c>
      <c r="B212" s="248"/>
      <c r="C212" s="249"/>
      <c r="D212" s="266" t="s">
        <v>6</v>
      </c>
      <c r="E212" s="375">
        <f t="shared" si="60"/>
        <v>0</v>
      </c>
      <c r="F212" s="375">
        <f t="shared" si="60"/>
        <v>0</v>
      </c>
      <c r="G212" s="375">
        <f t="shared" si="60"/>
        <v>0</v>
      </c>
      <c r="H212" s="375">
        <f t="shared" si="60"/>
        <v>0</v>
      </c>
      <c r="I212" s="319" t="e">
        <f t="shared" si="44"/>
        <v>#DIV/0!</v>
      </c>
      <c r="J212" s="439" t="e">
        <f t="shared" si="42"/>
        <v>#DIV/0!</v>
      </c>
    </row>
    <row r="213" spans="1:10" x14ac:dyDescent="0.25">
      <c r="A213" s="241">
        <v>32</v>
      </c>
      <c r="B213" s="242"/>
      <c r="C213" s="243"/>
      <c r="D213" s="264" t="s">
        <v>15</v>
      </c>
      <c r="E213" s="376">
        <f>SUM(E214+E215)</f>
        <v>0</v>
      </c>
      <c r="F213" s="376">
        <f>SUM(F214+F215)</f>
        <v>0</v>
      </c>
      <c r="G213" s="376">
        <f>SUM(G214+G215)</f>
        <v>0</v>
      </c>
      <c r="H213" s="376">
        <f>SUM(H214+H215)</f>
        <v>0</v>
      </c>
      <c r="I213" s="318" t="e">
        <f t="shared" si="44"/>
        <v>#DIV/0!</v>
      </c>
      <c r="J213" s="438" t="e">
        <f t="shared" si="42"/>
        <v>#DIV/0!</v>
      </c>
    </row>
    <row r="214" spans="1:10" s="113" customFormat="1" x14ac:dyDescent="0.25">
      <c r="A214" s="231">
        <v>323</v>
      </c>
      <c r="B214" s="203"/>
      <c r="C214" s="204"/>
      <c r="D214" s="276" t="s">
        <v>172</v>
      </c>
      <c r="E214" s="367"/>
      <c r="F214" s="367"/>
      <c r="G214" s="367"/>
      <c r="H214" s="367"/>
      <c r="I214" s="322" t="e">
        <f t="shared" si="44"/>
        <v>#DIV/0!</v>
      </c>
      <c r="J214" s="418" t="e">
        <f t="shared" si="42"/>
        <v>#DIV/0!</v>
      </c>
    </row>
    <row r="215" spans="1:10" s="113" customFormat="1" x14ac:dyDescent="0.25">
      <c r="A215" s="232">
        <v>3237</v>
      </c>
      <c r="B215" s="233"/>
      <c r="C215" s="234"/>
      <c r="D215" s="275" t="s">
        <v>224</v>
      </c>
      <c r="E215" s="369"/>
      <c r="F215" s="369"/>
      <c r="G215" s="369"/>
      <c r="H215" s="369"/>
      <c r="I215" s="85" t="e">
        <f t="shared" si="44"/>
        <v>#DIV/0!</v>
      </c>
      <c r="J215" s="418" t="e">
        <f t="shared" si="42"/>
        <v>#DIV/0!</v>
      </c>
    </row>
    <row r="216" spans="1:10" ht="25.5" x14ac:dyDescent="0.25">
      <c r="A216" s="558" t="s">
        <v>89</v>
      </c>
      <c r="B216" s="559"/>
      <c r="C216" s="560"/>
      <c r="D216" s="59" t="s">
        <v>90</v>
      </c>
      <c r="E216" s="350">
        <f>SUM(E217)</f>
        <v>0</v>
      </c>
      <c r="F216" s="350">
        <f>SUM(F217)</f>
        <v>14200</v>
      </c>
      <c r="G216" s="374">
        <f>SUM(G217)</f>
        <v>0</v>
      </c>
      <c r="H216" s="380">
        <f>SUM(H217)</f>
        <v>0</v>
      </c>
      <c r="I216" s="321" t="e">
        <f t="shared" si="44"/>
        <v>#DIV/0!</v>
      </c>
      <c r="J216" s="420">
        <f t="shared" si="42"/>
        <v>0</v>
      </c>
    </row>
    <row r="217" spans="1:10" ht="25.5" x14ac:dyDescent="0.25">
      <c r="A217" s="588" t="s">
        <v>75</v>
      </c>
      <c r="B217" s="589"/>
      <c r="C217" s="590"/>
      <c r="D217" s="431" t="s">
        <v>95</v>
      </c>
      <c r="E217" s="422">
        <f>SUM(E218+E222)</f>
        <v>0</v>
      </c>
      <c r="F217" s="422">
        <f>SUM(F218+F222)</f>
        <v>14200</v>
      </c>
      <c r="G217" s="422">
        <f>SUM(G218+G222)</f>
        <v>0</v>
      </c>
      <c r="H217" s="422">
        <f>SUM(H218+H222)</f>
        <v>0</v>
      </c>
      <c r="I217" s="181" t="e">
        <f t="shared" si="44"/>
        <v>#DIV/0!</v>
      </c>
      <c r="J217" s="389">
        <f t="shared" si="42"/>
        <v>0</v>
      </c>
    </row>
    <row r="218" spans="1:10" x14ac:dyDescent="0.25">
      <c r="A218" s="594">
        <v>3</v>
      </c>
      <c r="B218" s="595"/>
      <c r="C218" s="596"/>
      <c r="D218" s="284" t="s">
        <v>6</v>
      </c>
      <c r="E218" s="375">
        <f>SUM(E219)</f>
        <v>0</v>
      </c>
      <c r="F218" s="375">
        <f>SUM(F219)</f>
        <v>13300</v>
      </c>
      <c r="G218" s="375">
        <f>SUM(G219)</f>
        <v>0</v>
      </c>
      <c r="H218" s="375">
        <f>SUM(H219)</f>
        <v>0</v>
      </c>
      <c r="I218" s="319" t="e">
        <f t="shared" si="44"/>
        <v>#DIV/0!</v>
      </c>
      <c r="J218" s="439">
        <f t="shared" si="42"/>
        <v>0</v>
      </c>
    </row>
    <row r="219" spans="1:10" ht="38.25" x14ac:dyDescent="0.25">
      <c r="A219" s="597">
        <v>37</v>
      </c>
      <c r="B219" s="598"/>
      <c r="C219" s="599"/>
      <c r="D219" s="280" t="s">
        <v>46</v>
      </c>
      <c r="E219" s="376">
        <f>SUM(E220)</f>
        <v>0</v>
      </c>
      <c r="F219" s="376">
        <f t="shared" ref="F219:H219" si="61">SUM(F220)</f>
        <v>13300</v>
      </c>
      <c r="G219" s="376">
        <f t="shared" si="61"/>
        <v>0</v>
      </c>
      <c r="H219" s="376">
        <f t="shared" si="61"/>
        <v>0</v>
      </c>
      <c r="I219" s="318" t="e">
        <f t="shared" si="44"/>
        <v>#DIV/0!</v>
      </c>
      <c r="J219" s="438">
        <f t="shared" si="42"/>
        <v>0</v>
      </c>
    </row>
    <row r="220" spans="1:10" s="113" customFormat="1" ht="25.5" x14ac:dyDescent="0.25">
      <c r="A220" s="258">
        <v>372</v>
      </c>
      <c r="B220" s="259"/>
      <c r="C220" s="260"/>
      <c r="D220" s="190" t="s">
        <v>228</v>
      </c>
      <c r="E220" s="367">
        <f>SUM(E221)</f>
        <v>0</v>
      </c>
      <c r="F220" s="367">
        <v>13300</v>
      </c>
      <c r="G220" s="367">
        <f t="shared" ref="G220:H220" si="62">SUM(G221)</f>
        <v>0</v>
      </c>
      <c r="H220" s="367">
        <f t="shared" si="62"/>
        <v>0</v>
      </c>
      <c r="I220" s="322" t="e">
        <f t="shared" si="44"/>
        <v>#DIV/0!</v>
      </c>
      <c r="J220" s="418">
        <f t="shared" si="42"/>
        <v>0</v>
      </c>
    </row>
    <row r="221" spans="1:10" s="113" customFormat="1" ht="25.5" x14ac:dyDescent="0.25">
      <c r="A221" s="261">
        <v>3722</v>
      </c>
      <c r="B221" s="262"/>
      <c r="C221" s="263"/>
      <c r="D221" s="191" t="s">
        <v>233</v>
      </c>
      <c r="E221" s="369"/>
      <c r="F221" s="369"/>
      <c r="G221" s="369"/>
      <c r="H221" s="369"/>
      <c r="I221" s="85" t="e">
        <f t="shared" si="44"/>
        <v>#DIV/0!</v>
      </c>
      <c r="J221" s="418" t="e">
        <f t="shared" ref="J221:J286" si="63">SUM(H221/F221*100)</f>
        <v>#DIV/0!</v>
      </c>
    </row>
    <row r="222" spans="1:10" ht="25.5" x14ac:dyDescent="0.25">
      <c r="A222" s="594">
        <v>4</v>
      </c>
      <c r="B222" s="595"/>
      <c r="C222" s="596"/>
      <c r="D222" s="284" t="s">
        <v>8</v>
      </c>
      <c r="E222" s="375">
        <f>SUM(E223)</f>
        <v>0</v>
      </c>
      <c r="F222" s="375">
        <f t="shared" ref="F222:H224" si="64">SUM(F223)</f>
        <v>900</v>
      </c>
      <c r="G222" s="375">
        <f t="shared" si="64"/>
        <v>0</v>
      </c>
      <c r="H222" s="375">
        <f t="shared" si="64"/>
        <v>0</v>
      </c>
      <c r="I222" s="319" t="e">
        <f t="shared" si="44"/>
        <v>#DIV/0!</v>
      </c>
      <c r="J222" s="439">
        <f t="shared" si="63"/>
        <v>0</v>
      </c>
    </row>
    <row r="223" spans="1:10" ht="25.5" x14ac:dyDescent="0.25">
      <c r="A223" s="597">
        <v>42</v>
      </c>
      <c r="B223" s="598"/>
      <c r="C223" s="599"/>
      <c r="D223" s="172" t="s">
        <v>22</v>
      </c>
      <c r="E223" s="376">
        <f>SUM(E224)</f>
        <v>0</v>
      </c>
      <c r="F223" s="376">
        <f t="shared" si="64"/>
        <v>900</v>
      </c>
      <c r="G223" s="376">
        <f t="shared" si="64"/>
        <v>0</v>
      </c>
      <c r="H223" s="376">
        <f t="shared" si="64"/>
        <v>0</v>
      </c>
      <c r="I223" s="318" t="e">
        <f t="shared" si="44"/>
        <v>#DIV/0!</v>
      </c>
      <c r="J223" s="438">
        <f t="shared" si="63"/>
        <v>0</v>
      </c>
    </row>
    <row r="224" spans="1:10" s="113" customFormat="1" ht="25.5" x14ac:dyDescent="0.25">
      <c r="A224" s="258">
        <v>424</v>
      </c>
      <c r="B224" s="259"/>
      <c r="C224" s="260"/>
      <c r="D224" s="61" t="s">
        <v>200</v>
      </c>
      <c r="E224" s="367">
        <f>SUM(E225)</f>
        <v>0</v>
      </c>
      <c r="F224" s="367">
        <v>900</v>
      </c>
      <c r="G224" s="367">
        <f t="shared" si="64"/>
        <v>0</v>
      </c>
      <c r="H224" s="367">
        <f t="shared" si="64"/>
        <v>0</v>
      </c>
      <c r="I224" s="322" t="e">
        <f t="shared" si="44"/>
        <v>#DIV/0!</v>
      </c>
      <c r="J224" s="418">
        <f t="shared" si="63"/>
        <v>0</v>
      </c>
    </row>
    <row r="225" spans="1:10" s="113" customFormat="1" x14ac:dyDescent="0.25">
      <c r="A225" s="261">
        <v>4241</v>
      </c>
      <c r="B225" s="262"/>
      <c r="C225" s="263"/>
      <c r="D225" s="23" t="s">
        <v>201</v>
      </c>
      <c r="E225" s="369"/>
      <c r="F225" s="369"/>
      <c r="G225" s="369"/>
      <c r="H225" s="369"/>
      <c r="I225" s="85" t="e">
        <f t="shared" si="44"/>
        <v>#DIV/0!</v>
      </c>
      <c r="J225" s="418" t="e">
        <f t="shared" si="63"/>
        <v>#DIV/0!</v>
      </c>
    </row>
    <row r="226" spans="1:10" x14ac:dyDescent="0.25">
      <c r="A226" s="573" t="s">
        <v>92</v>
      </c>
      <c r="B226" s="574"/>
      <c r="C226" s="575"/>
      <c r="D226" s="59" t="s">
        <v>96</v>
      </c>
      <c r="E226" s="350">
        <f>SUM(E227)</f>
        <v>0</v>
      </c>
      <c r="F226" s="374">
        <f>SUM(F227)</f>
        <v>0</v>
      </c>
      <c r="G226" s="374">
        <f>SUM(G227)</f>
        <v>0</v>
      </c>
      <c r="H226" s="350">
        <f>SUM(H227)</f>
        <v>0</v>
      </c>
      <c r="I226" s="321" t="e">
        <f t="shared" ref="I226:I332" si="65">SUM(H226/E226*100)</f>
        <v>#DIV/0!</v>
      </c>
      <c r="J226" s="420" t="e">
        <f t="shared" si="63"/>
        <v>#DIV/0!</v>
      </c>
    </row>
    <row r="227" spans="1:10" ht="25.5" x14ac:dyDescent="0.25">
      <c r="A227" s="600" t="s">
        <v>75</v>
      </c>
      <c r="B227" s="600"/>
      <c r="C227" s="600"/>
      <c r="D227" s="431" t="s">
        <v>95</v>
      </c>
      <c r="E227" s="422">
        <f>SUM(E228+E232)</f>
        <v>0</v>
      </c>
      <c r="F227" s="422">
        <f>SUM(F228+F234)</f>
        <v>0</v>
      </c>
      <c r="G227" s="422">
        <f>SUM(G228+G232)</f>
        <v>0</v>
      </c>
      <c r="H227" s="422">
        <f>SUM(H228+H232)</f>
        <v>0</v>
      </c>
      <c r="I227" s="181" t="e">
        <f t="shared" si="65"/>
        <v>#DIV/0!</v>
      </c>
      <c r="J227" s="389" t="e">
        <f t="shared" si="63"/>
        <v>#DIV/0!</v>
      </c>
    </row>
    <row r="228" spans="1:10" x14ac:dyDescent="0.25">
      <c r="A228" s="601">
        <v>3</v>
      </c>
      <c r="B228" s="601"/>
      <c r="C228" s="601"/>
      <c r="D228" s="284" t="s">
        <v>6</v>
      </c>
      <c r="E228" s="375">
        <f>SUM(E229)</f>
        <v>0</v>
      </c>
      <c r="F228" s="375">
        <f t="shared" ref="F228:H228" si="66">SUM(F229)</f>
        <v>0</v>
      </c>
      <c r="G228" s="375">
        <f t="shared" si="66"/>
        <v>0</v>
      </c>
      <c r="H228" s="375">
        <f t="shared" si="66"/>
        <v>0</v>
      </c>
      <c r="I228" s="319" t="e">
        <f t="shared" si="65"/>
        <v>#DIV/0!</v>
      </c>
      <c r="J228" s="439" t="e">
        <f t="shared" si="63"/>
        <v>#DIV/0!</v>
      </c>
    </row>
    <row r="229" spans="1:10" x14ac:dyDescent="0.25">
      <c r="A229" s="296">
        <v>32</v>
      </c>
      <c r="B229" s="297"/>
      <c r="C229" s="298"/>
      <c r="D229" s="299" t="s">
        <v>15</v>
      </c>
      <c r="E229" s="376"/>
      <c r="F229" s="376">
        <f>SUM(F230)</f>
        <v>0</v>
      </c>
      <c r="G229" s="376">
        <f>SUM(G230)</f>
        <v>0</v>
      </c>
      <c r="H229" s="376">
        <f>SUM(H231)</f>
        <v>0</v>
      </c>
      <c r="I229" s="318" t="e">
        <f t="shared" si="65"/>
        <v>#DIV/0!</v>
      </c>
      <c r="J229" s="438" t="e">
        <f t="shared" si="63"/>
        <v>#DIV/0!</v>
      </c>
    </row>
    <row r="230" spans="1:10" s="113" customFormat="1" x14ac:dyDescent="0.25">
      <c r="A230" s="293">
        <v>322</v>
      </c>
      <c r="B230" s="294"/>
      <c r="C230" s="295"/>
      <c r="D230" s="172" t="s">
        <v>165</v>
      </c>
      <c r="E230" s="353">
        <f>SUM(E231)</f>
        <v>0</v>
      </c>
      <c r="F230" s="353">
        <f t="shared" ref="F230:H230" si="67">SUM(F231)</f>
        <v>0</v>
      </c>
      <c r="G230" s="353">
        <f t="shared" si="67"/>
        <v>0</v>
      </c>
      <c r="H230" s="381">
        <f t="shared" si="67"/>
        <v>0</v>
      </c>
      <c r="I230" s="322" t="e">
        <f>SUM(#REF!/H230*100)</f>
        <v>#REF!</v>
      </c>
      <c r="J230" s="418" t="e">
        <f t="shared" si="63"/>
        <v>#DIV/0!</v>
      </c>
    </row>
    <row r="231" spans="1:10" s="113" customFormat="1" ht="25.5" x14ac:dyDescent="0.25">
      <c r="A231" s="290">
        <v>3221</v>
      </c>
      <c r="B231" s="291"/>
      <c r="C231" s="292"/>
      <c r="D231" s="289" t="s">
        <v>218</v>
      </c>
      <c r="E231" s="369"/>
      <c r="F231" s="369"/>
      <c r="G231" s="369"/>
      <c r="H231" s="369"/>
      <c r="I231" s="85" t="e">
        <f t="shared" si="65"/>
        <v>#DIV/0!</v>
      </c>
      <c r="J231" s="418" t="e">
        <f t="shared" si="63"/>
        <v>#DIV/0!</v>
      </c>
    </row>
    <row r="232" spans="1:10" ht="25.5" x14ac:dyDescent="0.25">
      <c r="A232" s="281">
        <v>4</v>
      </c>
      <c r="B232" s="282"/>
      <c r="C232" s="283"/>
      <c r="D232" s="254" t="s">
        <v>8</v>
      </c>
      <c r="E232" s="375">
        <f>SUM(E233)</f>
        <v>0</v>
      </c>
      <c r="F232" s="375">
        <f t="shared" ref="F232:H234" si="68">SUM(F233)</f>
        <v>0</v>
      </c>
      <c r="G232" s="375">
        <f t="shared" si="68"/>
        <v>0</v>
      </c>
      <c r="H232" s="375">
        <f t="shared" si="68"/>
        <v>0</v>
      </c>
      <c r="I232" s="319" t="e">
        <f t="shared" si="65"/>
        <v>#DIV/0!</v>
      </c>
      <c r="J232" s="439" t="e">
        <f t="shared" si="63"/>
        <v>#DIV/0!</v>
      </c>
    </row>
    <row r="233" spans="1:10" s="113" customFormat="1" ht="25.5" x14ac:dyDescent="0.25">
      <c r="A233" s="312">
        <v>42</v>
      </c>
      <c r="B233" s="313"/>
      <c r="C233" s="314"/>
      <c r="D233" s="172" t="s">
        <v>22</v>
      </c>
      <c r="E233" s="376">
        <f>SUM(E234)</f>
        <v>0</v>
      </c>
      <c r="F233" s="376">
        <f t="shared" si="68"/>
        <v>0</v>
      </c>
      <c r="G233" s="376">
        <f t="shared" si="68"/>
        <v>0</v>
      </c>
      <c r="H233" s="376">
        <f t="shared" si="68"/>
        <v>0</v>
      </c>
      <c r="I233" s="318" t="e">
        <f t="shared" si="65"/>
        <v>#DIV/0!</v>
      </c>
      <c r="J233" s="438" t="e">
        <f t="shared" si="63"/>
        <v>#DIV/0!</v>
      </c>
    </row>
    <row r="234" spans="1:10" x14ac:dyDescent="0.25">
      <c r="A234" s="602">
        <v>422</v>
      </c>
      <c r="B234" s="602"/>
      <c r="C234" s="602"/>
      <c r="D234" s="61" t="s">
        <v>229</v>
      </c>
      <c r="E234" s="367">
        <f>SUM(E235)</f>
        <v>0</v>
      </c>
      <c r="F234" s="367">
        <f t="shared" si="68"/>
        <v>0</v>
      </c>
      <c r="G234" s="367">
        <f t="shared" si="68"/>
        <v>0</v>
      </c>
      <c r="H234" s="367">
        <f t="shared" si="68"/>
        <v>0</v>
      </c>
      <c r="I234" s="322" t="e">
        <f t="shared" si="65"/>
        <v>#DIV/0!</v>
      </c>
      <c r="J234" s="418" t="e">
        <f t="shared" si="63"/>
        <v>#DIV/0!</v>
      </c>
    </row>
    <row r="235" spans="1:10" s="113" customFormat="1" x14ac:dyDescent="0.25">
      <c r="A235" s="268">
        <v>4221</v>
      </c>
      <c r="B235" s="269"/>
      <c r="C235" s="270"/>
      <c r="D235" s="275" t="s">
        <v>220</v>
      </c>
      <c r="E235" s="369"/>
      <c r="F235" s="369"/>
      <c r="G235" s="382"/>
      <c r="H235" s="369"/>
      <c r="I235" s="85" t="e">
        <f t="shared" si="65"/>
        <v>#DIV/0!</v>
      </c>
      <c r="J235" s="418" t="e">
        <f t="shared" si="63"/>
        <v>#DIV/0!</v>
      </c>
    </row>
    <row r="236" spans="1:10" ht="25.5" x14ac:dyDescent="0.25">
      <c r="A236" s="603" t="s">
        <v>93</v>
      </c>
      <c r="B236" s="603"/>
      <c r="C236" s="603"/>
      <c r="D236" s="59" t="s">
        <v>98</v>
      </c>
      <c r="E236" s="350">
        <f>SUM(E237+E247+E266)</f>
        <v>5212.7000000000007</v>
      </c>
      <c r="F236" s="350">
        <f t="shared" ref="F236:H236" si="69">SUM(F237+F247+F266)</f>
        <v>5860</v>
      </c>
      <c r="G236" s="350">
        <f t="shared" si="69"/>
        <v>0</v>
      </c>
      <c r="H236" s="350">
        <f t="shared" si="69"/>
        <v>2715.28</v>
      </c>
      <c r="I236" s="321">
        <f t="shared" si="65"/>
        <v>52.08970399217295</v>
      </c>
      <c r="J236" s="420">
        <f t="shared" si="63"/>
        <v>46.335836177474405</v>
      </c>
    </row>
    <row r="237" spans="1:10" ht="25.5" x14ac:dyDescent="0.25">
      <c r="A237" s="600" t="s">
        <v>99</v>
      </c>
      <c r="B237" s="600"/>
      <c r="C237" s="600"/>
      <c r="D237" s="431" t="s">
        <v>100</v>
      </c>
      <c r="E237" s="422">
        <f t="shared" ref="E237:H238" si="70">SUM(E238)</f>
        <v>2727.61</v>
      </c>
      <c r="F237" s="422">
        <f t="shared" si="70"/>
        <v>4600</v>
      </c>
      <c r="G237" s="422">
        <f t="shared" si="70"/>
        <v>0</v>
      </c>
      <c r="H237" s="422">
        <f t="shared" si="70"/>
        <v>2555.2800000000002</v>
      </c>
      <c r="I237" s="181">
        <f t="shared" si="65"/>
        <v>93.682014657520682</v>
      </c>
      <c r="J237" s="389">
        <f t="shared" si="63"/>
        <v>55.549565217391304</v>
      </c>
    </row>
    <row r="238" spans="1:10" x14ac:dyDescent="0.25">
      <c r="A238" s="604">
        <v>3</v>
      </c>
      <c r="B238" s="604"/>
      <c r="C238" s="604"/>
      <c r="D238" s="284" t="s">
        <v>6</v>
      </c>
      <c r="E238" s="375">
        <f>SUM(E240+E245)</f>
        <v>2727.61</v>
      </c>
      <c r="F238" s="375">
        <f t="shared" si="70"/>
        <v>4600</v>
      </c>
      <c r="G238" s="375">
        <f t="shared" si="70"/>
        <v>0</v>
      </c>
      <c r="H238" s="375">
        <f t="shared" si="70"/>
        <v>2555.2800000000002</v>
      </c>
      <c r="I238" s="319">
        <f t="shared" si="65"/>
        <v>93.682014657520682</v>
      </c>
      <c r="J238" s="439">
        <f t="shared" si="63"/>
        <v>55.549565217391304</v>
      </c>
    </row>
    <row r="239" spans="1:10" x14ac:dyDescent="0.25">
      <c r="A239" s="605">
        <v>32</v>
      </c>
      <c r="B239" s="605"/>
      <c r="C239" s="605"/>
      <c r="D239" s="280" t="s">
        <v>15</v>
      </c>
      <c r="E239" s="376">
        <f>SUM(E240+E245)</f>
        <v>2727.61</v>
      </c>
      <c r="F239" s="376">
        <f t="shared" ref="F239:G239" si="71">SUM(F240+F245)</f>
        <v>4600</v>
      </c>
      <c r="G239" s="376">
        <f t="shared" si="71"/>
        <v>0</v>
      </c>
      <c r="H239" s="376">
        <f>SUM(H240+H245)</f>
        <v>2555.2800000000002</v>
      </c>
      <c r="I239" s="318">
        <f t="shared" si="65"/>
        <v>93.682014657520682</v>
      </c>
      <c r="J239" s="438">
        <f t="shared" si="63"/>
        <v>55.549565217391304</v>
      </c>
    </row>
    <row r="240" spans="1:10" s="113" customFormat="1" x14ac:dyDescent="0.25">
      <c r="A240" s="258">
        <v>323</v>
      </c>
      <c r="B240" s="259"/>
      <c r="C240" s="260"/>
      <c r="D240" s="308" t="s">
        <v>172</v>
      </c>
      <c r="E240" s="367">
        <f>SUM(E241+E242+E243+E244)</f>
        <v>2673.61</v>
      </c>
      <c r="F240" s="367">
        <v>3200</v>
      </c>
      <c r="G240" s="367">
        <f t="shared" ref="G240" si="72">SUM(G241)</f>
        <v>0</v>
      </c>
      <c r="H240" s="367">
        <f>SUM(H241+H242+H243+H244)</f>
        <v>2439</v>
      </c>
      <c r="I240" s="322">
        <f t="shared" si="65"/>
        <v>91.224972976612136</v>
      </c>
      <c r="J240" s="418">
        <f t="shared" si="63"/>
        <v>76.21875</v>
      </c>
    </row>
    <row r="241" spans="1:10" s="113" customFormat="1" x14ac:dyDescent="0.25">
      <c r="A241" s="300">
        <v>3231</v>
      </c>
      <c r="B241" s="301"/>
      <c r="C241" s="302"/>
      <c r="D241" s="315" t="s">
        <v>221</v>
      </c>
      <c r="E241" s="369">
        <v>2497.86</v>
      </c>
      <c r="F241" s="369"/>
      <c r="G241" s="382"/>
      <c r="H241" s="369">
        <v>1384</v>
      </c>
      <c r="I241" s="85">
        <f t="shared" si="65"/>
        <v>55.407428759017719</v>
      </c>
      <c r="J241" s="418" t="e">
        <f t="shared" si="63"/>
        <v>#DIV/0!</v>
      </c>
    </row>
    <row r="242" spans="1:10" s="113" customFormat="1" x14ac:dyDescent="0.25">
      <c r="A242" s="300">
        <v>3232</v>
      </c>
      <c r="B242" s="301"/>
      <c r="C242" s="270"/>
      <c r="D242" s="315" t="s">
        <v>250</v>
      </c>
      <c r="E242" s="368">
        <v>175.75</v>
      </c>
      <c r="F242" s="368"/>
      <c r="G242" s="403"/>
      <c r="H242" s="368"/>
      <c r="I242" s="85"/>
      <c r="J242" s="418" t="e">
        <f t="shared" si="63"/>
        <v>#DIV/0!</v>
      </c>
    </row>
    <row r="243" spans="1:10" s="113" customFormat="1" x14ac:dyDescent="0.25">
      <c r="A243" s="300">
        <v>3236</v>
      </c>
      <c r="B243" s="301"/>
      <c r="C243" s="270"/>
      <c r="D243" s="315" t="s">
        <v>223</v>
      </c>
      <c r="E243" s="368"/>
      <c r="F243" s="368"/>
      <c r="G243" s="403"/>
      <c r="H243" s="368">
        <v>1055</v>
      </c>
      <c r="I243" s="85"/>
      <c r="J243" s="418"/>
    </row>
    <row r="244" spans="1:10" s="113" customFormat="1" x14ac:dyDescent="0.25">
      <c r="A244" s="300">
        <v>3239</v>
      </c>
      <c r="B244" s="301"/>
      <c r="C244" s="270"/>
      <c r="D244" s="315" t="s">
        <v>181</v>
      </c>
      <c r="E244" s="368"/>
      <c r="F244" s="368"/>
      <c r="G244" s="403"/>
      <c r="H244" s="368"/>
      <c r="I244" s="85"/>
      <c r="J244" s="418"/>
    </row>
    <row r="245" spans="1:10" s="113" customFormat="1" ht="25.5" x14ac:dyDescent="0.25">
      <c r="A245" s="309">
        <v>329</v>
      </c>
      <c r="B245" s="310"/>
      <c r="C245" s="310"/>
      <c r="D245" s="60" t="s">
        <v>182</v>
      </c>
      <c r="E245" s="366">
        <f>SUM(E246)</f>
        <v>54</v>
      </c>
      <c r="F245" s="366">
        <v>1400</v>
      </c>
      <c r="G245" s="366">
        <f t="shared" ref="G245:H245" si="73">SUM(G246)</f>
        <v>0</v>
      </c>
      <c r="H245" s="366">
        <f t="shared" si="73"/>
        <v>116.28</v>
      </c>
      <c r="I245" s="322">
        <f t="shared" si="65"/>
        <v>215.33333333333334</v>
      </c>
      <c r="J245" s="418">
        <f t="shared" si="63"/>
        <v>8.305714285714286</v>
      </c>
    </row>
    <row r="246" spans="1:10" s="113" customFormat="1" ht="25.5" x14ac:dyDescent="0.25">
      <c r="A246" s="300">
        <v>3299</v>
      </c>
      <c r="B246" s="301"/>
      <c r="C246" s="302"/>
      <c r="D246" s="325" t="s">
        <v>182</v>
      </c>
      <c r="E246" s="369">
        <v>54</v>
      </c>
      <c r="F246" s="369"/>
      <c r="G246" s="382"/>
      <c r="H246" s="369">
        <v>116.28</v>
      </c>
      <c r="I246" s="85">
        <f t="shared" si="65"/>
        <v>215.33333333333334</v>
      </c>
      <c r="J246" s="418" t="e">
        <f t="shared" si="63"/>
        <v>#DIV/0!</v>
      </c>
    </row>
    <row r="247" spans="1:10" x14ac:dyDescent="0.25">
      <c r="A247" s="606" t="s">
        <v>101</v>
      </c>
      <c r="B247" s="606"/>
      <c r="C247" s="606"/>
      <c r="D247" s="431" t="s">
        <v>102</v>
      </c>
      <c r="E247" s="422">
        <f>SUM(E248+E260)</f>
        <v>2485.09</v>
      </c>
      <c r="F247" s="422">
        <f t="shared" ref="F247:H247" si="74">SUM(F248+F260)</f>
        <v>1100</v>
      </c>
      <c r="G247" s="422">
        <f t="shared" si="74"/>
        <v>0</v>
      </c>
      <c r="H247" s="422">
        <f t="shared" si="74"/>
        <v>0</v>
      </c>
      <c r="I247" s="181">
        <f t="shared" si="65"/>
        <v>0</v>
      </c>
      <c r="J247" s="389">
        <f t="shared" si="63"/>
        <v>0</v>
      </c>
    </row>
    <row r="248" spans="1:10" x14ac:dyDescent="0.25">
      <c r="A248" s="281">
        <v>3</v>
      </c>
      <c r="B248" s="282"/>
      <c r="C248" s="283"/>
      <c r="D248" s="254" t="s">
        <v>6</v>
      </c>
      <c r="E248" s="375">
        <f>SUM(E249)</f>
        <v>2485.09</v>
      </c>
      <c r="F248" s="375">
        <f t="shared" ref="F248:H248" si="75">SUM(F249)</f>
        <v>100</v>
      </c>
      <c r="G248" s="375">
        <f t="shared" si="75"/>
        <v>0</v>
      </c>
      <c r="H248" s="375">
        <f t="shared" si="75"/>
        <v>0</v>
      </c>
      <c r="I248" s="319">
        <f t="shared" si="65"/>
        <v>0</v>
      </c>
      <c r="J248" s="439">
        <f t="shared" si="63"/>
        <v>0</v>
      </c>
    </row>
    <row r="249" spans="1:10" s="113" customFormat="1" x14ac:dyDescent="0.25">
      <c r="A249" s="277">
        <v>32</v>
      </c>
      <c r="B249" s="278"/>
      <c r="C249" s="279"/>
      <c r="D249" s="299" t="s">
        <v>15</v>
      </c>
      <c r="E249" s="376">
        <f>SUM(E250+E252+E255+E258)</f>
        <v>2485.09</v>
      </c>
      <c r="F249" s="376">
        <f>SUM(F250+F252+F255+F258)</f>
        <v>100</v>
      </c>
      <c r="G249" s="376">
        <f>SUM(G250+G252+G255+G258)</f>
        <v>0</v>
      </c>
      <c r="H249" s="376">
        <f>SUM(H250+H252+H255+H258)</f>
        <v>0</v>
      </c>
      <c r="I249" s="318">
        <f t="shared" si="65"/>
        <v>0</v>
      </c>
      <c r="J249" s="438">
        <f t="shared" si="63"/>
        <v>0</v>
      </c>
    </row>
    <row r="250" spans="1:10" x14ac:dyDescent="0.25">
      <c r="A250" s="258">
        <v>321</v>
      </c>
      <c r="B250" s="259"/>
      <c r="C250" s="260"/>
      <c r="D250" s="308" t="s">
        <v>161</v>
      </c>
      <c r="E250" s="367">
        <f>SUM(E251)</f>
        <v>0</v>
      </c>
      <c r="F250" s="367"/>
      <c r="G250" s="367">
        <f t="shared" ref="G250:H250" si="76">SUM(G251)</f>
        <v>0</v>
      </c>
      <c r="H250" s="367">
        <f t="shared" si="76"/>
        <v>0</v>
      </c>
      <c r="I250" s="322" t="e">
        <f t="shared" si="65"/>
        <v>#DIV/0!</v>
      </c>
      <c r="J250" s="418" t="e">
        <f t="shared" si="63"/>
        <v>#DIV/0!</v>
      </c>
    </row>
    <row r="251" spans="1:10" s="113" customFormat="1" x14ac:dyDescent="0.25">
      <c r="A251" s="300">
        <v>3211</v>
      </c>
      <c r="B251" s="301"/>
      <c r="C251" s="302"/>
      <c r="D251" s="289" t="s">
        <v>162</v>
      </c>
      <c r="E251" s="369"/>
      <c r="F251" s="369"/>
      <c r="G251" s="382"/>
      <c r="H251" s="369"/>
      <c r="I251" s="85" t="e">
        <f t="shared" si="65"/>
        <v>#DIV/0!</v>
      </c>
      <c r="J251" s="418" t="e">
        <f t="shared" si="63"/>
        <v>#DIV/0!</v>
      </c>
    </row>
    <row r="252" spans="1:10" s="113" customFormat="1" x14ac:dyDescent="0.25">
      <c r="A252" s="309">
        <v>322</v>
      </c>
      <c r="B252" s="310"/>
      <c r="C252" s="311"/>
      <c r="D252" s="308" t="s">
        <v>165</v>
      </c>
      <c r="E252" s="367">
        <f>SUM(E253+E254)</f>
        <v>1171.3699999999999</v>
      </c>
      <c r="F252" s="367"/>
      <c r="G252" s="367">
        <f t="shared" ref="G252:H252" si="77">SUM(G253+G254)</f>
        <v>0</v>
      </c>
      <c r="H252" s="367">
        <f t="shared" si="77"/>
        <v>0</v>
      </c>
      <c r="I252" s="322">
        <f t="shared" si="65"/>
        <v>0</v>
      </c>
      <c r="J252" s="418" t="e">
        <f t="shared" si="63"/>
        <v>#DIV/0!</v>
      </c>
    </row>
    <row r="253" spans="1:10" s="113" customFormat="1" ht="25.5" x14ac:dyDescent="0.25">
      <c r="A253" s="300">
        <v>3221</v>
      </c>
      <c r="B253" s="301"/>
      <c r="C253" s="302"/>
      <c r="D253" s="289" t="s">
        <v>218</v>
      </c>
      <c r="E253" s="369">
        <v>1171.3699999999999</v>
      </c>
      <c r="F253" s="369"/>
      <c r="G253" s="382"/>
      <c r="H253" s="369"/>
      <c r="I253" s="85">
        <f t="shared" si="65"/>
        <v>0</v>
      </c>
      <c r="J253" s="418" t="e">
        <f t="shared" si="63"/>
        <v>#DIV/0!</v>
      </c>
    </row>
    <row r="254" spans="1:10" s="113" customFormat="1" x14ac:dyDescent="0.25">
      <c r="A254" s="300">
        <v>3225</v>
      </c>
      <c r="B254" s="301"/>
      <c r="C254" s="302"/>
      <c r="D254" s="289" t="s">
        <v>219</v>
      </c>
      <c r="E254" s="369"/>
      <c r="F254" s="369"/>
      <c r="G254" s="382"/>
      <c r="H254" s="369"/>
      <c r="I254" s="85" t="e">
        <f t="shared" si="65"/>
        <v>#DIV/0!</v>
      </c>
      <c r="J254" s="418" t="e">
        <f t="shared" si="63"/>
        <v>#DIV/0!</v>
      </c>
    </row>
    <row r="255" spans="1:10" s="113" customFormat="1" x14ac:dyDescent="0.25">
      <c r="A255" s="309">
        <v>323</v>
      </c>
      <c r="B255" s="310"/>
      <c r="C255" s="311"/>
      <c r="D255" s="308" t="s">
        <v>172</v>
      </c>
      <c r="E255" s="367">
        <f>SUM(E256+E257)</f>
        <v>1313.72</v>
      </c>
      <c r="F255" s="367">
        <v>100</v>
      </c>
      <c r="G255" s="367">
        <f>SUM(G257)</f>
        <v>0</v>
      </c>
      <c r="H255" s="367">
        <f>SUM(H256+H257)</f>
        <v>0</v>
      </c>
      <c r="I255" s="322">
        <f t="shared" si="65"/>
        <v>0</v>
      </c>
      <c r="J255" s="418">
        <f t="shared" si="63"/>
        <v>0</v>
      </c>
    </row>
    <row r="256" spans="1:10" s="113" customFormat="1" x14ac:dyDescent="0.25">
      <c r="A256" s="309">
        <v>3237</v>
      </c>
      <c r="B256" s="310"/>
      <c r="C256" s="311"/>
      <c r="D256" s="276" t="s">
        <v>224</v>
      </c>
      <c r="E256" s="367">
        <v>1300.72</v>
      </c>
      <c r="F256" s="367"/>
      <c r="G256" s="367"/>
      <c r="H256" s="367"/>
      <c r="I256" s="322"/>
      <c r="J256" s="418" t="e">
        <f t="shared" si="63"/>
        <v>#DIV/0!</v>
      </c>
    </row>
    <row r="257" spans="1:10" s="113" customFormat="1" x14ac:dyDescent="0.25">
      <c r="A257" s="309">
        <v>3239</v>
      </c>
      <c r="B257" s="310"/>
      <c r="C257" s="311"/>
      <c r="D257" s="308" t="s">
        <v>181</v>
      </c>
      <c r="E257" s="367">
        <v>13</v>
      </c>
      <c r="F257" s="367"/>
      <c r="G257" s="367"/>
      <c r="H257" s="367"/>
      <c r="I257" s="322"/>
      <c r="J257" s="418" t="e">
        <f t="shared" si="63"/>
        <v>#DIV/0!</v>
      </c>
    </row>
    <row r="258" spans="1:10" s="113" customFormat="1" ht="25.5" x14ac:dyDescent="0.25">
      <c r="A258" s="309">
        <v>329</v>
      </c>
      <c r="B258" s="310"/>
      <c r="C258" s="311"/>
      <c r="D258" s="308" t="s">
        <v>182</v>
      </c>
      <c r="E258" s="367">
        <f>SUM(E259)</f>
        <v>0</v>
      </c>
      <c r="F258" s="367"/>
      <c r="G258" s="367">
        <f>SUM(G259)</f>
        <v>0</v>
      </c>
      <c r="H258" s="367">
        <f>SUM(H259)</f>
        <v>0</v>
      </c>
      <c r="I258" s="322"/>
      <c r="J258" s="418" t="e">
        <f t="shared" si="63"/>
        <v>#DIV/0!</v>
      </c>
    </row>
    <row r="259" spans="1:10" s="113" customFormat="1" x14ac:dyDescent="0.25">
      <c r="A259" s="300">
        <v>3299</v>
      </c>
      <c r="B259" s="301"/>
      <c r="C259" s="302"/>
      <c r="D259" s="289" t="s">
        <v>181</v>
      </c>
      <c r="E259" s="369"/>
      <c r="F259" s="369"/>
      <c r="G259" s="382"/>
      <c r="H259" s="369">
        <v>0</v>
      </c>
      <c r="I259" s="85" t="e">
        <f t="shared" si="65"/>
        <v>#DIV/0!</v>
      </c>
      <c r="J259" s="418" t="e">
        <f t="shared" si="63"/>
        <v>#DIV/0!</v>
      </c>
    </row>
    <row r="260" spans="1:10" ht="25.5" x14ac:dyDescent="0.25">
      <c r="A260" s="607">
        <v>4</v>
      </c>
      <c r="B260" s="607"/>
      <c r="C260" s="607"/>
      <c r="D260" s="284" t="s">
        <v>8</v>
      </c>
      <c r="E260" s="375">
        <f>SUM(E261+E264)</f>
        <v>0</v>
      </c>
      <c r="F260" s="375">
        <f t="shared" ref="F260:H261" si="78">SUM(F261)</f>
        <v>1000</v>
      </c>
      <c r="G260" s="375">
        <f t="shared" si="78"/>
        <v>0</v>
      </c>
      <c r="H260" s="375">
        <f>SUM(H261+H264)</f>
        <v>0</v>
      </c>
      <c r="I260" s="319" t="e">
        <f t="shared" si="65"/>
        <v>#DIV/0!</v>
      </c>
      <c r="J260" s="439">
        <f t="shared" si="63"/>
        <v>0</v>
      </c>
    </row>
    <row r="261" spans="1:10" ht="25.5" x14ac:dyDescent="0.25">
      <c r="A261" s="605">
        <v>42</v>
      </c>
      <c r="B261" s="605"/>
      <c r="C261" s="605"/>
      <c r="D261" s="172" t="s">
        <v>22</v>
      </c>
      <c r="E261" s="376">
        <f>SUM(E262)</f>
        <v>0</v>
      </c>
      <c r="F261" s="376">
        <f>SUM(F262+F264)</f>
        <v>1000</v>
      </c>
      <c r="G261" s="376">
        <f t="shared" si="78"/>
        <v>0</v>
      </c>
      <c r="H261" s="376">
        <f t="shared" si="78"/>
        <v>0</v>
      </c>
      <c r="I261" s="318" t="e">
        <f t="shared" si="65"/>
        <v>#DIV/0!</v>
      </c>
      <c r="J261" s="438">
        <f t="shared" si="63"/>
        <v>0</v>
      </c>
    </row>
    <row r="262" spans="1:10" s="113" customFormat="1" x14ac:dyDescent="0.25">
      <c r="A262" s="258">
        <v>422</v>
      </c>
      <c r="B262" s="259"/>
      <c r="C262" s="260"/>
      <c r="D262" s="276" t="s">
        <v>229</v>
      </c>
      <c r="E262" s="367">
        <f>SUM(E265)</f>
        <v>0</v>
      </c>
      <c r="F262" s="367">
        <v>800</v>
      </c>
      <c r="G262" s="367">
        <f>SUM(G265)</f>
        <v>0</v>
      </c>
      <c r="H262" s="367">
        <f>SUM(H265)</f>
        <v>0</v>
      </c>
      <c r="I262" s="322" t="e">
        <f t="shared" si="65"/>
        <v>#DIV/0!</v>
      </c>
      <c r="J262" s="418">
        <f t="shared" si="63"/>
        <v>0</v>
      </c>
    </row>
    <row r="263" spans="1:10" s="113" customFormat="1" x14ac:dyDescent="0.25">
      <c r="A263" s="258">
        <v>4221</v>
      </c>
      <c r="B263" s="259"/>
      <c r="C263" s="260"/>
      <c r="D263" s="276" t="s">
        <v>220</v>
      </c>
      <c r="E263" s="367"/>
      <c r="F263" s="367"/>
      <c r="G263" s="367"/>
      <c r="H263" s="367"/>
      <c r="I263" s="322"/>
      <c r="J263" s="418" t="e">
        <f t="shared" si="63"/>
        <v>#DIV/0!</v>
      </c>
    </row>
    <row r="264" spans="1:10" s="113" customFormat="1" ht="25.5" x14ac:dyDescent="0.25">
      <c r="A264" s="258">
        <v>424</v>
      </c>
      <c r="B264" s="259"/>
      <c r="C264" s="260"/>
      <c r="D264" s="276" t="s">
        <v>200</v>
      </c>
      <c r="E264" s="367">
        <f>SUM(E265)</f>
        <v>0</v>
      </c>
      <c r="F264" s="367">
        <v>200</v>
      </c>
      <c r="G264" s="367"/>
      <c r="H264" s="367"/>
      <c r="I264" s="322"/>
      <c r="J264" s="418">
        <f t="shared" si="63"/>
        <v>0</v>
      </c>
    </row>
    <row r="265" spans="1:10" s="113" customFormat="1" x14ac:dyDescent="0.25">
      <c r="A265" s="268">
        <v>4241</v>
      </c>
      <c r="B265" s="269"/>
      <c r="C265" s="270"/>
      <c r="D265" s="275" t="s">
        <v>201</v>
      </c>
      <c r="E265" s="369"/>
      <c r="F265" s="369"/>
      <c r="G265" s="382"/>
      <c r="H265" s="369"/>
      <c r="I265" s="85" t="e">
        <f t="shared" si="65"/>
        <v>#DIV/0!</v>
      </c>
      <c r="J265" s="418" t="e">
        <f t="shared" si="63"/>
        <v>#DIV/0!</v>
      </c>
    </row>
    <row r="266" spans="1:10" s="113" customFormat="1" ht="25.5" x14ac:dyDescent="0.25">
      <c r="A266" s="606" t="s">
        <v>237</v>
      </c>
      <c r="B266" s="606"/>
      <c r="C266" s="606"/>
      <c r="D266" s="431" t="s">
        <v>238</v>
      </c>
      <c r="E266" s="422">
        <f>SUM(E267+E279)</f>
        <v>0</v>
      </c>
      <c r="F266" s="422">
        <f t="shared" ref="F266:H266" si="79">SUM(F267+F279)</f>
        <v>160</v>
      </c>
      <c r="G266" s="422">
        <f t="shared" si="79"/>
        <v>0</v>
      </c>
      <c r="H266" s="422">
        <f t="shared" si="79"/>
        <v>160</v>
      </c>
      <c r="I266" s="181" t="e">
        <f t="shared" si="65"/>
        <v>#DIV/0!</v>
      </c>
      <c r="J266" s="389">
        <f t="shared" si="63"/>
        <v>100</v>
      </c>
    </row>
    <row r="267" spans="1:10" s="113" customFormat="1" x14ac:dyDescent="0.25">
      <c r="A267" s="281">
        <v>3</v>
      </c>
      <c r="B267" s="282"/>
      <c r="C267" s="283"/>
      <c r="D267" s="254" t="s">
        <v>6</v>
      </c>
      <c r="E267" s="375">
        <f>SUM(E268)</f>
        <v>0</v>
      </c>
      <c r="F267" s="375">
        <f t="shared" ref="F267:H267" si="80">SUM(F268)</f>
        <v>160</v>
      </c>
      <c r="G267" s="375">
        <f t="shared" si="80"/>
        <v>0</v>
      </c>
      <c r="H267" s="375">
        <f t="shared" si="80"/>
        <v>160</v>
      </c>
      <c r="I267" s="319" t="e">
        <f t="shared" si="65"/>
        <v>#DIV/0!</v>
      </c>
      <c r="J267" s="439">
        <f t="shared" si="63"/>
        <v>100</v>
      </c>
    </row>
    <row r="268" spans="1:10" s="113" customFormat="1" x14ac:dyDescent="0.25">
      <c r="A268" s="277">
        <v>32</v>
      </c>
      <c r="B268" s="278"/>
      <c r="C268" s="279"/>
      <c r="D268" s="299" t="s">
        <v>15</v>
      </c>
      <c r="E268" s="376">
        <f>SUM(E269+E271+E274+E277)</f>
        <v>0</v>
      </c>
      <c r="F268" s="376">
        <f>SUM(F269+F271+F2291+F277)</f>
        <v>160</v>
      </c>
      <c r="G268" s="376">
        <f>SUM(G269+G271+G274+G277)</f>
        <v>0</v>
      </c>
      <c r="H268" s="376">
        <f>SUM(H269+H271+H274+H277)</f>
        <v>160</v>
      </c>
      <c r="I268" s="318" t="e">
        <f t="shared" si="65"/>
        <v>#DIV/0!</v>
      </c>
      <c r="J268" s="438">
        <f t="shared" si="63"/>
        <v>100</v>
      </c>
    </row>
    <row r="269" spans="1:10" s="113" customFormat="1" x14ac:dyDescent="0.25">
      <c r="A269" s="258">
        <v>321</v>
      </c>
      <c r="B269" s="259"/>
      <c r="C269" s="260"/>
      <c r="D269" s="308" t="s">
        <v>161</v>
      </c>
      <c r="E269" s="367">
        <f>SUM(E270)</f>
        <v>0</v>
      </c>
      <c r="F269" s="367">
        <f t="shared" ref="F269:H269" si="81">SUM(F270)</f>
        <v>0</v>
      </c>
      <c r="G269" s="367">
        <f t="shared" si="81"/>
        <v>0</v>
      </c>
      <c r="H269" s="367">
        <f t="shared" si="81"/>
        <v>0</v>
      </c>
      <c r="I269" s="322" t="e">
        <f t="shared" si="65"/>
        <v>#DIV/0!</v>
      </c>
      <c r="J269" s="418" t="e">
        <f t="shared" si="63"/>
        <v>#DIV/0!</v>
      </c>
    </row>
    <row r="270" spans="1:10" x14ac:dyDescent="0.25">
      <c r="A270" s="300">
        <v>3211</v>
      </c>
      <c r="B270" s="301"/>
      <c r="C270" s="302"/>
      <c r="D270" s="289" t="s">
        <v>162</v>
      </c>
      <c r="E270" s="369"/>
      <c r="F270" s="369"/>
      <c r="G270" s="382"/>
      <c r="H270" s="369"/>
      <c r="I270" s="85" t="e">
        <f t="shared" si="65"/>
        <v>#DIV/0!</v>
      </c>
      <c r="J270" s="418" t="e">
        <f t="shared" si="63"/>
        <v>#DIV/0!</v>
      </c>
    </row>
    <row r="271" spans="1:10" x14ac:dyDescent="0.25">
      <c r="A271" s="309">
        <v>322</v>
      </c>
      <c r="B271" s="310"/>
      <c r="C271" s="311"/>
      <c r="D271" s="308" t="s">
        <v>165</v>
      </c>
      <c r="E271" s="367">
        <f>SUM(E272+E273)</f>
        <v>0</v>
      </c>
      <c r="F271" s="367">
        <f t="shared" ref="F271:H271" si="82">SUM(F272+F273)</f>
        <v>0</v>
      </c>
      <c r="G271" s="367">
        <f t="shared" si="82"/>
        <v>0</v>
      </c>
      <c r="H271" s="367">
        <f t="shared" si="82"/>
        <v>0</v>
      </c>
      <c r="I271" s="322" t="e">
        <f t="shared" si="65"/>
        <v>#DIV/0!</v>
      </c>
      <c r="J271" s="418" t="e">
        <f t="shared" si="63"/>
        <v>#DIV/0!</v>
      </c>
    </row>
    <row r="272" spans="1:10" ht="25.5" x14ac:dyDescent="0.25">
      <c r="A272" s="300">
        <v>3221</v>
      </c>
      <c r="B272" s="301"/>
      <c r="C272" s="302"/>
      <c r="D272" s="289" t="s">
        <v>218</v>
      </c>
      <c r="E272" s="369"/>
      <c r="F272" s="369"/>
      <c r="G272" s="382"/>
      <c r="H272" s="369"/>
      <c r="I272" s="85" t="e">
        <f t="shared" si="65"/>
        <v>#DIV/0!</v>
      </c>
      <c r="J272" s="418" t="e">
        <f t="shared" si="63"/>
        <v>#DIV/0!</v>
      </c>
    </row>
    <row r="273" spans="1:12" x14ac:dyDescent="0.25">
      <c r="A273" s="300">
        <v>3225</v>
      </c>
      <c r="B273" s="301"/>
      <c r="C273" s="302"/>
      <c r="D273" s="289" t="s">
        <v>219</v>
      </c>
      <c r="E273" s="369"/>
      <c r="F273" s="369"/>
      <c r="G273" s="382"/>
      <c r="H273" s="369"/>
      <c r="I273" s="85" t="e">
        <f t="shared" si="65"/>
        <v>#DIV/0!</v>
      </c>
      <c r="J273" s="418" t="e">
        <f t="shared" si="63"/>
        <v>#DIV/0!</v>
      </c>
    </row>
    <row r="274" spans="1:12" s="113" customFormat="1" x14ac:dyDescent="0.25">
      <c r="A274" s="309">
        <v>323</v>
      </c>
      <c r="B274" s="310"/>
      <c r="C274" s="311"/>
      <c r="D274" s="308" t="s">
        <v>172</v>
      </c>
      <c r="E274" s="352">
        <f>SUM(E275+E276)</f>
        <v>0</v>
      </c>
      <c r="F274" s="352">
        <f>SUM(F275+F276)</f>
        <v>0</v>
      </c>
      <c r="G274" s="352">
        <f>SUM(G275+G276)</f>
        <v>0</v>
      </c>
      <c r="H274" s="352">
        <f>SUM(H275+H276)</f>
        <v>0</v>
      </c>
      <c r="I274" s="322" t="e">
        <f>SUM(H274/F274*100)</f>
        <v>#DIV/0!</v>
      </c>
      <c r="J274" s="418" t="e">
        <f t="shared" si="63"/>
        <v>#DIV/0!</v>
      </c>
    </row>
    <row r="275" spans="1:12" s="113" customFormat="1" x14ac:dyDescent="0.25">
      <c r="A275" s="309">
        <v>3232</v>
      </c>
      <c r="B275" s="310"/>
      <c r="C275" s="311"/>
      <c r="D275" s="308" t="s">
        <v>250</v>
      </c>
      <c r="E275" s="352"/>
      <c r="F275" s="352"/>
      <c r="G275" s="352"/>
      <c r="H275" s="352"/>
      <c r="I275" s="322"/>
      <c r="J275" s="418" t="e">
        <f t="shared" si="63"/>
        <v>#DIV/0!</v>
      </c>
    </row>
    <row r="276" spans="1:12" s="113" customFormat="1" x14ac:dyDescent="0.25">
      <c r="A276" s="309">
        <v>3239</v>
      </c>
      <c r="B276" s="310"/>
      <c r="C276" s="311"/>
      <c r="D276" s="308" t="s">
        <v>181</v>
      </c>
      <c r="E276" s="352"/>
      <c r="F276" s="352"/>
      <c r="G276" s="352"/>
      <c r="H276" s="352"/>
      <c r="I276" s="322"/>
      <c r="J276" s="418" t="e">
        <f t="shared" si="63"/>
        <v>#DIV/0!</v>
      </c>
    </row>
    <row r="277" spans="1:12" ht="25.5" x14ac:dyDescent="0.25">
      <c r="A277" s="309">
        <v>329</v>
      </c>
      <c r="B277" s="310"/>
      <c r="C277" s="311"/>
      <c r="D277" s="308" t="s">
        <v>251</v>
      </c>
      <c r="E277" s="352">
        <f>SUM(E278)</f>
        <v>0</v>
      </c>
      <c r="F277" s="352">
        <f>SUM(F278)</f>
        <v>160</v>
      </c>
      <c r="G277" s="352">
        <f>SUM(G278)</f>
        <v>0</v>
      </c>
      <c r="H277" s="352">
        <f>SUM(H278)</f>
        <v>160</v>
      </c>
      <c r="I277" s="322"/>
      <c r="J277" s="418">
        <f t="shared" si="63"/>
        <v>100</v>
      </c>
    </row>
    <row r="278" spans="1:12" ht="25.5" x14ac:dyDescent="0.25">
      <c r="A278" s="300">
        <v>3299</v>
      </c>
      <c r="B278" s="301"/>
      <c r="C278" s="302"/>
      <c r="D278" s="289" t="s">
        <v>182</v>
      </c>
      <c r="E278" s="369"/>
      <c r="F278" s="369">
        <v>160</v>
      </c>
      <c r="G278" s="382"/>
      <c r="H278" s="369">
        <v>160</v>
      </c>
      <c r="I278" s="85" t="e">
        <f t="shared" si="65"/>
        <v>#DIV/0!</v>
      </c>
      <c r="J278" s="418">
        <f t="shared" si="63"/>
        <v>100</v>
      </c>
    </row>
    <row r="279" spans="1:12" ht="25.5" x14ac:dyDescent="0.25">
      <c r="A279" s="607">
        <v>4</v>
      </c>
      <c r="B279" s="607"/>
      <c r="C279" s="607"/>
      <c r="D279" s="284" t="s">
        <v>8</v>
      </c>
      <c r="E279" s="375">
        <f>SUM(E280)</f>
        <v>0</v>
      </c>
      <c r="F279" s="375">
        <f t="shared" ref="F279:H281" si="83">SUM(F280)</f>
        <v>0</v>
      </c>
      <c r="G279" s="375">
        <f t="shared" si="83"/>
        <v>0</v>
      </c>
      <c r="H279" s="375">
        <f t="shared" si="83"/>
        <v>0</v>
      </c>
      <c r="I279" s="319" t="e">
        <f t="shared" si="65"/>
        <v>#DIV/0!</v>
      </c>
      <c r="J279" s="439" t="e">
        <f t="shared" si="63"/>
        <v>#DIV/0!</v>
      </c>
    </row>
    <row r="280" spans="1:12" ht="25.5" x14ac:dyDescent="0.25">
      <c r="A280" s="605">
        <v>42</v>
      </c>
      <c r="B280" s="605"/>
      <c r="C280" s="605"/>
      <c r="D280" s="172" t="s">
        <v>22</v>
      </c>
      <c r="E280" s="376">
        <f>SUM(E281)</f>
        <v>0</v>
      </c>
      <c r="F280" s="376">
        <f t="shared" si="83"/>
        <v>0</v>
      </c>
      <c r="G280" s="376">
        <f t="shared" si="83"/>
        <v>0</v>
      </c>
      <c r="H280" s="376">
        <f t="shared" si="83"/>
        <v>0</v>
      </c>
      <c r="I280" s="318" t="e">
        <f t="shared" si="65"/>
        <v>#DIV/0!</v>
      </c>
      <c r="J280" s="438" t="e">
        <f t="shared" si="63"/>
        <v>#DIV/0!</v>
      </c>
    </row>
    <row r="281" spans="1:12" x14ac:dyDescent="0.25">
      <c r="A281" s="258">
        <v>422</v>
      </c>
      <c r="B281" s="259"/>
      <c r="C281" s="260"/>
      <c r="D281" s="276" t="s">
        <v>229</v>
      </c>
      <c r="E281" s="367">
        <f>SUM(E282)</f>
        <v>0</v>
      </c>
      <c r="F281" s="367">
        <f t="shared" si="83"/>
        <v>0</v>
      </c>
      <c r="G281" s="367">
        <f t="shared" si="83"/>
        <v>0</v>
      </c>
      <c r="H281" s="367">
        <f t="shared" si="83"/>
        <v>0</v>
      </c>
      <c r="I281" s="322" t="e">
        <f t="shared" si="65"/>
        <v>#DIV/0!</v>
      </c>
      <c r="J281" s="418" t="e">
        <f t="shared" si="63"/>
        <v>#DIV/0!</v>
      </c>
    </row>
    <row r="282" spans="1:12" x14ac:dyDescent="0.25">
      <c r="A282" s="268">
        <v>4221</v>
      </c>
      <c r="B282" s="269"/>
      <c r="C282" s="270"/>
      <c r="D282" s="275" t="s">
        <v>220</v>
      </c>
      <c r="E282" s="369"/>
      <c r="F282" s="369"/>
      <c r="G282" s="382"/>
      <c r="H282" s="369"/>
      <c r="I282" s="85" t="e">
        <f t="shared" si="65"/>
        <v>#DIV/0!</v>
      </c>
      <c r="J282" s="418" t="e">
        <f t="shared" si="63"/>
        <v>#DIV/0!</v>
      </c>
    </row>
    <row r="283" spans="1:12" ht="25.5" x14ac:dyDescent="0.25">
      <c r="A283" s="603" t="s">
        <v>94</v>
      </c>
      <c r="B283" s="603"/>
      <c r="C283" s="603"/>
      <c r="D283" s="59" t="s">
        <v>103</v>
      </c>
      <c r="E283" s="374">
        <f>SUM(E284+E329)</f>
        <v>8424.01</v>
      </c>
      <c r="F283" s="374">
        <f>SUM(F284+F329)</f>
        <v>20042</v>
      </c>
      <c r="G283" s="374">
        <f>SUM(G284+G329)</f>
        <v>0</v>
      </c>
      <c r="H283" s="374">
        <f>SUM(H284+H329)</f>
        <v>10891.65</v>
      </c>
      <c r="I283" s="321">
        <f t="shared" si="65"/>
        <v>129.29293768644624</v>
      </c>
      <c r="J283" s="420">
        <f t="shared" si="63"/>
        <v>54.344127332601531</v>
      </c>
    </row>
    <row r="284" spans="1:12" ht="25.5" x14ac:dyDescent="0.25">
      <c r="A284" s="600" t="s">
        <v>104</v>
      </c>
      <c r="B284" s="600"/>
      <c r="C284" s="600"/>
      <c r="D284" s="431" t="s">
        <v>105</v>
      </c>
      <c r="E284" s="422">
        <f>SUM(E285+E323)</f>
        <v>8424.01</v>
      </c>
      <c r="F284" s="422">
        <f>SUM(F285+F323)</f>
        <v>18001</v>
      </c>
      <c r="G284" s="422">
        <f>SUM(G285+G323)</f>
        <v>0</v>
      </c>
      <c r="H284" s="422">
        <f>SUM(H285+H323)</f>
        <v>8850.4699999999993</v>
      </c>
      <c r="I284" s="181">
        <f t="shared" si="65"/>
        <v>105.06243463623616</v>
      </c>
      <c r="J284" s="389">
        <f t="shared" si="63"/>
        <v>49.166546302983164</v>
      </c>
      <c r="L284" s="91"/>
    </row>
    <row r="285" spans="1:12" s="113" customFormat="1" x14ac:dyDescent="0.25">
      <c r="A285" s="281">
        <v>3</v>
      </c>
      <c r="B285" s="282"/>
      <c r="C285" s="283"/>
      <c r="D285" s="254" t="s">
        <v>6</v>
      </c>
      <c r="E285" s="375">
        <f>SUM(E286+E289+E315+E319)</f>
        <v>8140.130000000001</v>
      </c>
      <c r="F285" s="375">
        <f>SUM(F286+F289+F315+F319+F321)</f>
        <v>13151</v>
      </c>
      <c r="G285" s="375">
        <f>SUM(G286+G289+G315)</f>
        <v>0</v>
      </c>
      <c r="H285" s="375">
        <f>SUM(H286+H289+H315+H319+H321)</f>
        <v>8364.34</v>
      </c>
      <c r="I285" s="319">
        <f t="shared" si="65"/>
        <v>102.75437861557492</v>
      </c>
      <c r="J285" s="439">
        <f t="shared" si="63"/>
        <v>63.602311611284314</v>
      </c>
      <c r="L285" s="91"/>
    </row>
    <row r="286" spans="1:12" s="113" customFormat="1" x14ac:dyDescent="0.25">
      <c r="A286" s="400">
        <v>31</v>
      </c>
      <c r="B286" s="401"/>
      <c r="C286" s="402"/>
      <c r="D286" s="299" t="s">
        <v>7</v>
      </c>
      <c r="E286" s="376">
        <f>SUM(E287+E288)</f>
        <v>1589.51</v>
      </c>
      <c r="F286" s="376">
        <f>SUM(F287+F288)</f>
        <v>500</v>
      </c>
      <c r="G286" s="376">
        <f>SUM(G287+G288)</f>
        <v>0</v>
      </c>
      <c r="H286" s="376">
        <f>SUM(H287+H288)</f>
        <v>0</v>
      </c>
      <c r="I286" s="318"/>
      <c r="J286" s="438">
        <f t="shared" si="63"/>
        <v>0</v>
      </c>
      <c r="L286" s="91"/>
    </row>
    <row r="287" spans="1:12" s="113" customFormat="1" x14ac:dyDescent="0.25">
      <c r="A287" s="258">
        <v>3111</v>
      </c>
      <c r="B287" s="259"/>
      <c r="C287" s="260"/>
      <c r="D287" s="308" t="s">
        <v>155</v>
      </c>
      <c r="E287" s="367">
        <v>1541.43</v>
      </c>
      <c r="F287" s="367">
        <v>500</v>
      </c>
      <c r="G287" s="367"/>
      <c r="H287" s="367"/>
      <c r="I287" s="322"/>
      <c r="J287" s="418">
        <f t="shared" ref="J287:J356" si="84">SUM(H287/F287*100)</f>
        <v>0</v>
      </c>
      <c r="L287" s="91"/>
    </row>
    <row r="288" spans="1:12" x14ac:dyDescent="0.25">
      <c r="A288" s="258">
        <v>3132</v>
      </c>
      <c r="B288" s="259"/>
      <c r="C288" s="260"/>
      <c r="D288" s="308" t="s">
        <v>253</v>
      </c>
      <c r="E288" s="367">
        <v>48.08</v>
      </c>
      <c r="F288" s="367"/>
      <c r="G288" s="367"/>
      <c r="H288" s="367"/>
      <c r="I288" s="322"/>
      <c r="J288" s="418" t="e">
        <f t="shared" si="84"/>
        <v>#DIV/0!</v>
      </c>
    </row>
    <row r="289" spans="1:10" x14ac:dyDescent="0.25">
      <c r="A289" s="277">
        <v>32</v>
      </c>
      <c r="B289" s="278"/>
      <c r="C289" s="279"/>
      <c r="D289" s="299" t="s">
        <v>15</v>
      </c>
      <c r="E289" s="376">
        <f>SUM(E290+E294+E301+E310)</f>
        <v>6521.7400000000007</v>
      </c>
      <c r="F289" s="376">
        <f>SUM(F290+F294+F301+F310)</f>
        <v>12601</v>
      </c>
      <c r="G289" s="376">
        <f>SUM(G290+G294+G301)</f>
        <v>0</v>
      </c>
      <c r="H289" s="376">
        <f>SUM(H290+H294+H301+H310)</f>
        <v>8351.9</v>
      </c>
      <c r="I289" s="318">
        <f t="shared" si="65"/>
        <v>128.06244959167336</v>
      </c>
      <c r="J289" s="438">
        <f t="shared" si="84"/>
        <v>66.279660344417096</v>
      </c>
    </row>
    <row r="290" spans="1:10" x14ac:dyDescent="0.25">
      <c r="A290" s="258">
        <v>321</v>
      </c>
      <c r="B290" s="259"/>
      <c r="C290" s="260"/>
      <c r="D290" s="308" t="s">
        <v>161</v>
      </c>
      <c r="E290" s="367">
        <f>SUM(E291+E292+E293)</f>
        <v>358.83</v>
      </c>
      <c r="F290" s="367">
        <v>1500</v>
      </c>
      <c r="G290" s="367">
        <f>SUM(G291+G292+G293)</f>
        <v>0</v>
      </c>
      <c r="H290" s="367">
        <f>SUM(H291+H292+H293)</f>
        <v>1142.5999999999999</v>
      </c>
      <c r="I290" s="322">
        <f t="shared" si="65"/>
        <v>318.42376612880747</v>
      </c>
      <c r="J290" s="418">
        <f t="shared" si="84"/>
        <v>76.173333333333332</v>
      </c>
    </row>
    <row r="291" spans="1:10" s="113" customFormat="1" x14ac:dyDescent="0.25">
      <c r="A291" s="300">
        <v>3211</v>
      </c>
      <c r="B291" s="301"/>
      <c r="C291" s="302"/>
      <c r="D291" s="289" t="s">
        <v>162</v>
      </c>
      <c r="E291" s="369"/>
      <c r="F291" s="369"/>
      <c r="G291" s="382"/>
      <c r="H291" s="369">
        <v>132.6</v>
      </c>
      <c r="I291" s="85" t="e">
        <f t="shared" si="65"/>
        <v>#DIV/0!</v>
      </c>
      <c r="J291" s="418" t="e">
        <f t="shared" si="84"/>
        <v>#DIV/0!</v>
      </c>
    </row>
    <row r="292" spans="1:10" s="113" customFormat="1" x14ac:dyDescent="0.25">
      <c r="A292" s="300">
        <v>3213</v>
      </c>
      <c r="B292" s="301"/>
      <c r="C292" s="302"/>
      <c r="D292" s="289" t="s">
        <v>215</v>
      </c>
      <c r="E292" s="369">
        <v>79.63</v>
      </c>
      <c r="F292" s="369"/>
      <c r="G292" s="382"/>
      <c r="H292" s="369">
        <v>80</v>
      </c>
      <c r="I292" s="85"/>
      <c r="J292" s="418" t="e">
        <f t="shared" si="84"/>
        <v>#DIV/0!</v>
      </c>
    </row>
    <row r="293" spans="1:10" s="113" customFormat="1" ht="25.5" x14ac:dyDescent="0.25">
      <c r="A293" s="300">
        <v>3214</v>
      </c>
      <c r="B293" s="301"/>
      <c r="C293" s="302"/>
      <c r="D293" s="289" t="s">
        <v>216</v>
      </c>
      <c r="E293" s="369">
        <v>279.2</v>
      </c>
      <c r="F293" s="369"/>
      <c r="G293" s="382"/>
      <c r="H293" s="369">
        <v>930</v>
      </c>
      <c r="I293" s="85"/>
      <c r="J293" s="418" t="e">
        <f t="shared" si="84"/>
        <v>#DIV/0!</v>
      </c>
    </row>
    <row r="294" spans="1:10" x14ac:dyDescent="0.25">
      <c r="A294" s="309">
        <v>322</v>
      </c>
      <c r="B294" s="310"/>
      <c r="C294" s="311"/>
      <c r="D294" s="308" t="s">
        <v>165</v>
      </c>
      <c r="E294" s="367">
        <f>SUM(E295+E296+E297+E298+E299+E300)</f>
        <v>3528.92</v>
      </c>
      <c r="F294" s="367">
        <v>2201</v>
      </c>
      <c r="G294" s="367">
        <f>SUM(G295+G297+G298+G299+G300)</f>
        <v>0</v>
      </c>
      <c r="H294" s="367">
        <f>SUM(H295+H296+H297+H298+H299+H300)</f>
        <v>1432.6</v>
      </c>
      <c r="I294" s="322">
        <f t="shared" si="65"/>
        <v>40.5959897078993</v>
      </c>
      <c r="J294" s="418">
        <f t="shared" si="84"/>
        <v>65.088596092685137</v>
      </c>
    </row>
    <row r="295" spans="1:10" s="113" customFormat="1" ht="25.5" x14ac:dyDescent="0.25">
      <c r="A295" s="300">
        <v>3221</v>
      </c>
      <c r="B295" s="301"/>
      <c r="C295" s="302"/>
      <c r="D295" s="289" t="s">
        <v>218</v>
      </c>
      <c r="E295" s="369">
        <v>185.44</v>
      </c>
      <c r="F295" s="369"/>
      <c r="G295" s="382"/>
      <c r="H295" s="369">
        <v>430.87</v>
      </c>
      <c r="I295" s="85">
        <f t="shared" si="65"/>
        <v>232.35008628127699</v>
      </c>
      <c r="J295" s="418" t="e">
        <f t="shared" si="84"/>
        <v>#DIV/0!</v>
      </c>
    </row>
    <row r="296" spans="1:10" s="113" customFormat="1" x14ac:dyDescent="0.25">
      <c r="A296" s="300">
        <v>3222</v>
      </c>
      <c r="B296" s="301"/>
      <c r="C296" s="302"/>
      <c r="D296" s="289" t="s">
        <v>271</v>
      </c>
      <c r="E296" s="369">
        <v>2741.77</v>
      </c>
      <c r="F296" s="369"/>
      <c r="G296" s="382"/>
      <c r="H296" s="369">
        <v>121.29</v>
      </c>
      <c r="I296" s="85"/>
      <c r="J296" s="418" t="e">
        <f t="shared" si="84"/>
        <v>#DIV/0!</v>
      </c>
    </row>
    <row r="297" spans="1:10" s="113" customFormat="1" x14ac:dyDescent="0.25">
      <c r="A297" s="300">
        <v>3223</v>
      </c>
      <c r="B297" s="301"/>
      <c r="C297" s="302"/>
      <c r="D297" s="289" t="s">
        <v>168</v>
      </c>
      <c r="E297" s="369"/>
      <c r="F297" s="369"/>
      <c r="G297" s="382"/>
      <c r="H297" s="369"/>
      <c r="I297" s="85"/>
      <c r="J297" s="418" t="e">
        <f t="shared" si="84"/>
        <v>#DIV/0!</v>
      </c>
    </row>
    <row r="298" spans="1:10" x14ac:dyDescent="0.25">
      <c r="A298" s="300">
        <v>3224</v>
      </c>
      <c r="B298" s="301"/>
      <c r="C298" s="302"/>
      <c r="D298" s="289" t="s">
        <v>254</v>
      </c>
      <c r="E298" s="369">
        <v>483.64</v>
      </c>
      <c r="F298" s="369"/>
      <c r="G298" s="382"/>
      <c r="H298" s="369">
        <v>50.2</v>
      </c>
      <c r="I298" s="85"/>
      <c r="J298" s="418" t="e">
        <f t="shared" si="84"/>
        <v>#DIV/0!</v>
      </c>
    </row>
    <row r="299" spans="1:10" s="113" customFormat="1" x14ac:dyDescent="0.25">
      <c r="A299" s="300">
        <v>3225</v>
      </c>
      <c r="B299" s="301"/>
      <c r="C299" s="302"/>
      <c r="D299" s="289" t="s">
        <v>219</v>
      </c>
      <c r="E299" s="369">
        <v>118.07</v>
      </c>
      <c r="F299" s="369"/>
      <c r="G299" s="382"/>
      <c r="H299" s="369">
        <v>504.59</v>
      </c>
      <c r="I299" s="85">
        <f t="shared" si="65"/>
        <v>427.36512238502587</v>
      </c>
      <c r="J299" s="418" t="e">
        <f t="shared" si="84"/>
        <v>#DIV/0!</v>
      </c>
    </row>
    <row r="300" spans="1:10" x14ac:dyDescent="0.25">
      <c r="A300" s="300">
        <v>3227</v>
      </c>
      <c r="B300" s="301"/>
      <c r="C300" s="302"/>
      <c r="D300" s="289" t="s">
        <v>255</v>
      </c>
      <c r="E300" s="369"/>
      <c r="F300" s="369"/>
      <c r="G300" s="382"/>
      <c r="H300" s="369">
        <v>325.64999999999998</v>
      </c>
      <c r="I300" s="85"/>
      <c r="J300" s="418" t="e">
        <f t="shared" si="84"/>
        <v>#DIV/0!</v>
      </c>
    </row>
    <row r="301" spans="1:10" s="113" customFormat="1" x14ac:dyDescent="0.25">
      <c r="A301" s="309">
        <v>323</v>
      </c>
      <c r="B301" s="310"/>
      <c r="C301" s="311"/>
      <c r="D301" s="308" t="s">
        <v>172</v>
      </c>
      <c r="E301" s="367">
        <f>SUM(E302+E303+E304+E305+E306+E307+E308+E309)</f>
        <v>2531.1799999999998</v>
      </c>
      <c r="F301" s="367">
        <v>8100</v>
      </c>
      <c r="G301" s="367">
        <f t="shared" ref="G301" si="85">SUM(G308)</f>
        <v>0</v>
      </c>
      <c r="H301" s="367">
        <f>SUM(H302+H303+H304+H305+H306+H307+H308+H309)</f>
        <v>4857.1799999999994</v>
      </c>
      <c r="I301" s="322">
        <f t="shared" si="65"/>
        <v>191.89389928807907</v>
      </c>
      <c r="J301" s="418">
        <f t="shared" si="84"/>
        <v>59.965185185185177</v>
      </c>
    </row>
    <row r="302" spans="1:10" s="113" customFormat="1" x14ac:dyDescent="0.25">
      <c r="A302" s="309">
        <v>3231</v>
      </c>
      <c r="B302" s="310"/>
      <c r="C302" s="311"/>
      <c r="D302" s="308" t="s">
        <v>256</v>
      </c>
      <c r="E302" s="367">
        <v>1390.6</v>
      </c>
      <c r="F302" s="367"/>
      <c r="G302" s="367"/>
      <c r="H302" s="367">
        <v>623</v>
      </c>
      <c r="I302" s="322"/>
      <c r="J302" s="418" t="e">
        <f t="shared" si="84"/>
        <v>#DIV/0!</v>
      </c>
    </row>
    <row r="303" spans="1:10" s="113" customFormat="1" x14ac:dyDescent="0.25">
      <c r="A303" s="309">
        <v>3232</v>
      </c>
      <c r="B303" s="310"/>
      <c r="C303" s="311"/>
      <c r="D303" s="308" t="s">
        <v>250</v>
      </c>
      <c r="E303" s="367">
        <v>740.3</v>
      </c>
      <c r="F303" s="367"/>
      <c r="G303" s="367"/>
      <c r="H303" s="367">
        <v>3707.92</v>
      </c>
      <c r="I303" s="322"/>
      <c r="J303" s="418" t="e">
        <f t="shared" si="84"/>
        <v>#DIV/0!</v>
      </c>
    </row>
    <row r="304" spans="1:10" s="113" customFormat="1" x14ac:dyDescent="0.25">
      <c r="A304" s="309">
        <v>3233</v>
      </c>
      <c r="B304" s="310"/>
      <c r="C304" s="311"/>
      <c r="D304" s="308" t="s">
        <v>222</v>
      </c>
      <c r="E304" s="367"/>
      <c r="F304" s="367"/>
      <c r="G304" s="367"/>
      <c r="H304" s="367"/>
      <c r="I304" s="322"/>
      <c r="J304" s="418" t="e">
        <f t="shared" si="84"/>
        <v>#DIV/0!</v>
      </c>
    </row>
    <row r="305" spans="1:10" s="113" customFormat="1" x14ac:dyDescent="0.25">
      <c r="A305" s="309">
        <v>3234</v>
      </c>
      <c r="B305" s="310"/>
      <c r="C305" s="311"/>
      <c r="D305" s="308" t="s">
        <v>249</v>
      </c>
      <c r="E305" s="367"/>
      <c r="F305" s="367"/>
      <c r="G305" s="367"/>
      <c r="H305" s="367"/>
      <c r="I305" s="322"/>
      <c r="J305" s="418" t="e">
        <f t="shared" si="84"/>
        <v>#DIV/0!</v>
      </c>
    </row>
    <row r="306" spans="1:10" s="113" customFormat="1" x14ac:dyDescent="0.25">
      <c r="A306" s="309">
        <v>3236</v>
      </c>
      <c r="B306" s="310"/>
      <c r="C306" s="311"/>
      <c r="D306" s="308" t="s">
        <v>223</v>
      </c>
      <c r="E306" s="367"/>
      <c r="F306" s="367"/>
      <c r="G306" s="367"/>
      <c r="H306" s="367"/>
      <c r="I306" s="322"/>
      <c r="J306" s="418" t="e">
        <f t="shared" si="84"/>
        <v>#DIV/0!</v>
      </c>
    </row>
    <row r="307" spans="1:10" x14ac:dyDescent="0.25">
      <c r="A307" s="309">
        <v>3237</v>
      </c>
      <c r="B307" s="310"/>
      <c r="C307" s="311"/>
      <c r="D307" s="308" t="s">
        <v>224</v>
      </c>
      <c r="E307" s="367">
        <v>121.92</v>
      </c>
      <c r="F307" s="367"/>
      <c r="G307" s="367"/>
      <c r="H307" s="367">
        <v>223.98</v>
      </c>
      <c r="I307" s="322"/>
      <c r="J307" s="418" t="e">
        <f t="shared" si="84"/>
        <v>#DIV/0!</v>
      </c>
    </row>
    <row r="308" spans="1:10" s="113" customFormat="1" x14ac:dyDescent="0.25">
      <c r="A308" s="300">
        <v>3238</v>
      </c>
      <c r="B308" s="301"/>
      <c r="C308" s="302"/>
      <c r="D308" s="289" t="s">
        <v>180</v>
      </c>
      <c r="E308" s="369"/>
      <c r="F308" s="369"/>
      <c r="G308" s="382"/>
      <c r="H308" s="369">
        <v>156.25</v>
      </c>
      <c r="I308" s="85" t="e">
        <f t="shared" si="65"/>
        <v>#DIV/0!</v>
      </c>
      <c r="J308" s="418" t="e">
        <f t="shared" si="84"/>
        <v>#DIV/0!</v>
      </c>
    </row>
    <row r="309" spans="1:10" s="113" customFormat="1" x14ac:dyDescent="0.25">
      <c r="A309" s="300">
        <v>3239</v>
      </c>
      <c r="B309" s="301"/>
      <c r="C309" s="302"/>
      <c r="D309" s="289" t="s">
        <v>181</v>
      </c>
      <c r="E309" s="369">
        <v>278.36</v>
      </c>
      <c r="F309" s="369"/>
      <c r="G309" s="382"/>
      <c r="H309" s="369">
        <v>146.03</v>
      </c>
      <c r="I309" s="85"/>
      <c r="J309" s="418" t="e">
        <f t="shared" si="84"/>
        <v>#DIV/0!</v>
      </c>
    </row>
    <row r="310" spans="1:10" s="113" customFormat="1" ht="25.5" x14ac:dyDescent="0.25">
      <c r="A310" s="300">
        <v>329</v>
      </c>
      <c r="B310" s="301"/>
      <c r="C310" s="302"/>
      <c r="D310" s="289" t="s">
        <v>182</v>
      </c>
      <c r="E310" s="369">
        <f>SUM(E311+E313+E314)</f>
        <v>102.81</v>
      </c>
      <c r="F310" s="369">
        <v>800</v>
      </c>
      <c r="G310" s="382">
        <f>SUM(G311+G313+G314)</f>
        <v>0</v>
      </c>
      <c r="H310" s="369">
        <f>SUM(H311+H312+H313+H314)</f>
        <v>919.52</v>
      </c>
      <c r="I310" s="85"/>
      <c r="J310" s="418">
        <f t="shared" si="84"/>
        <v>114.94</v>
      </c>
    </row>
    <row r="311" spans="1:10" s="113" customFormat="1" x14ac:dyDescent="0.25">
      <c r="A311" s="300">
        <v>3292</v>
      </c>
      <c r="B311" s="301"/>
      <c r="C311" s="302"/>
      <c r="D311" s="289" t="s">
        <v>184</v>
      </c>
      <c r="E311" s="369"/>
      <c r="F311" s="369"/>
      <c r="G311" s="382"/>
      <c r="H311" s="369"/>
      <c r="I311" s="85"/>
      <c r="J311" s="418" t="e">
        <f t="shared" si="84"/>
        <v>#DIV/0!</v>
      </c>
    </row>
    <row r="312" spans="1:10" s="113" customFormat="1" x14ac:dyDescent="0.25">
      <c r="A312" s="300">
        <v>3295</v>
      </c>
      <c r="B312" s="301"/>
      <c r="C312" s="302"/>
      <c r="D312" s="289" t="s">
        <v>288</v>
      </c>
      <c r="E312" s="369"/>
      <c r="F312" s="369"/>
      <c r="G312" s="382"/>
      <c r="H312" s="369">
        <v>33.18</v>
      </c>
      <c r="I312" s="85"/>
      <c r="J312" s="418"/>
    </row>
    <row r="313" spans="1:10" s="113" customFormat="1" x14ac:dyDescent="0.25">
      <c r="A313" s="300">
        <v>3296</v>
      </c>
      <c r="B313" s="301"/>
      <c r="C313" s="302"/>
      <c r="D313" s="289" t="s">
        <v>188</v>
      </c>
      <c r="E313" s="369"/>
      <c r="F313" s="369"/>
      <c r="G313" s="382"/>
      <c r="H313" s="369"/>
      <c r="I313" s="85"/>
      <c r="J313" s="418" t="e">
        <f t="shared" si="84"/>
        <v>#DIV/0!</v>
      </c>
    </row>
    <row r="314" spans="1:10" s="113" customFormat="1" ht="25.5" x14ac:dyDescent="0.25">
      <c r="A314" s="300">
        <v>3299</v>
      </c>
      <c r="B314" s="301"/>
      <c r="C314" s="302"/>
      <c r="D314" s="289" t="s">
        <v>182</v>
      </c>
      <c r="E314" s="369">
        <v>102.81</v>
      </c>
      <c r="F314" s="369"/>
      <c r="G314" s="382"/>
      <c r="H314" s="369">
        <v>886.34</v>
      </c>
      <c r="I314" s="85"/>
      <c r="J314" s="418" t="e">
        <f t="shared" si="84"/>
        <v>#DIV/0!</v>
      </c>
    </row>
    <row r="315" spans="1:10" s="113" customFormat="1" x14ac:dyDescent="0.25">
      <c r="A315" s="300">
        <v>34</v>
      </c>
      <c r="B315" s="301"/>
      <c r="C315" s="302"/>
      <c r="D315" s="289" t="s">
        <v>48</v>
      </c>
      <c r="E315" s="369">
        <f>SUM(E316)</f>
        <v>24.87</v>
      </c>
      <c r="F315" s="369">
        <f>SUM(F316)</f>
        <v>50</v>
      </c>
      <c r="G315" s="382">
        <f>SUM(G316)</f>
        <v>0</v>
      </c>
      <c r="H315" s="369">
        <f>SUM(H316)</f>
        <v>1.36</v>
      </c>
      <c r="I315" s="85"/>
      <c r="J315" s="418">
        <f t="shared" si="84"/>
        <v>2.72</v>
      </c>
    </row>
    <row r="316" spans="1:10" s="113" customFormat="1" x14ac:dyDescent="0.25">
      <c r="A316" s="300">
        <v>343</v>
      </c>
      <c r="B316" s="301"/>
      <c r="C316" s="302"/>
      <c r="D316" s="289" t="s">
        <v>206</v>
      </c>
      <c r="E316" s="369">
        <f>SUM(E317+E318)</f>
        <v>24.87</v>
      </c>
      <c r="F316" s="369">
        <v>50</v>
      </c>
      <c r="G316" s="382">
        <f>SUM(G317+G318)</f>
        <v>0</v>
      </c>
      <c r="H316" s="369">
        <f>SUM(H317+H318)</f>
        <v>1.36</v>
      </c>
      <c r="I316" s="85"/>
      <c r="J316" s="418">
        <f t="shared" si="84"/>
        <v>2.72</v>
      </c>
    </row>
    <row r="317" spans="1:10" s="113" customFormat="1" ht="25.5" x14ac:dyDescent="0.25">
      <c r="A317" s="300">
        <v>3431</v>
      </c>
      <c r="B317" s="301"/>
      <c r="C317" s="302"/>
      <c r="D317" s="289" t="s">
        <v>189</v>
      </c>
      <c r="E317" s="369"/>
      <c r="F317" s="369"/>
      <c r="G317" s="382"/>
      <c r="H317" s="369"/>
      <c r="I317" s="85"/>
      <c r="J317" s="418" t="e">
        <f t="shared" si="84"/>
        <v>#DIV/0!</v>
      </c>
    </row>
    <row r="318" spans="1:10" s="113" customFormat="1" x14ac:dyDescent="0.25">
      <c r="A318" s="300">
        <v>3433</v>
      </c>
      <c r="B318" s="301"/>
      <c r="C318" s="302"/>
      <c r="D318" s="289" t="s">
        <v>257</v>
      </c>
      <c r="E318" s="369">
        <v>24.87</v>
      </c>
      <c r="F318" s="369"/>
      <c r="G318" s="382"/>
      <c r="H318" s="369">
        <v>1.36</v>
      </c>
      <c r="I318" s="85"/>
      <c r="J318" s="418" t="e">
        <f t="shared" si="84"/>
        <v>#DIV/0!</v>
      </c>
    </row>
    <row r="319" spans="1:10" s="113" customFormat="1" ht="38.25" x14ac:dyDescent="0.25">
      <c r="A319" s="300">
        <v>37</v>
      </c>
      <c r="B319" s="301"/>
      <c r="C319" s="302"/>
      <c r="D319" s="289" t="s">
        <v>46</v>
      </c>
      <c r="E319" s="369">
        <f>SUM(E320)</f>
        <v>4.01</v>
      </c>
      <c r="F319" s="369">
        <f>SUM(F320)</f>
        <v>0</v>
      </c>
      <c r="G319" s="382"/>
      <c r="H319" s="369">
        <f>SUM(H320)</f>
        <v>0</v>
      </c>
      <c r="I319" s="85"/>
      <c r="J319" s="418" t="e">
        <f t="shared" si="84"/>
        <v>#DIV/0!</v>
      </c>
    </row>
    <row r="320" spans="1:10" s="113" customFormat="1" ht="38.25" x14ac:dyDescent="0.25">
      <c r="A320" s="300">
        <v>3722</v>
      </c>
      <c r="B320" s="301"/>
      <c r="C320" s="302"/>
      <c r="D320" s="289" t="s">
        <v>46</v>
      </c>
      <c r="E320" s="369">
        <v>4.01</v>
      </c>
      <c r="F320" s="369"/>
      <c r="G320" s="382"/>
      <c r="H320" s="369"/>
      <c r="I320" s="85"/>
      <c r="J320" s="418" t="e">
        <f t="shared" si="84"/>
        <v>#DIV/0!</v>
      </c>
    </row>
    <row r="321" spans="1:10" s="113" customFormat="1" x14ac:dyDescent="0.25">
      <c r="A321" s="300">
        <v>38</v>
      </c>
      <c r="B321" s="301"/>
      <c r="C321" s="302"/>
      <c r="D321" s="289" t="s">
        <v>157</v>
      </c>
      <c r="E321" s="369">
        <f>SUM(E322)</f>
        <v>0</v>
      </c>
      <c r="F321" s="369">
        <f>SUM(F322)</f>
        <v>0</v>
      </c>
      <c r="G321" s="382">
        <f>SUM(G322)</f>
        <v>0</v>
      </c>
      <c r="H321" s="369">
        <f>SUM(H322)</f>
        <v>11.08</v>
      </c>
      <c r="I321" s="85"/>
      <c r="J321" s="418"/>
    </row>
    <row r="322" spans="1:10" s="113" customFormat="1" x14ac:dyDescent="0.25">
      <c r="A322" s="300">
        <v>3812</v>
      </c>
      <c r="B322" s="301"/>
      <c r="C322" s="302"/>
      <c r="D322" s="289" t="s">
        <v>193</v>
      </c>
      <c r="E322" s="369"/>
      <c r="F322" s="369"/>
      <c r="G322" s="382"/>
      <c r="H322" s="369">
        <v>11.08</v>
      </c>
      <c r="I322" s="85"/>
      <c r="J322" s="418"/>
    </row>
    <row r="323" spans="1:10" s="113" customFormat="1" ht="25.5" x14ac:dyDescent="0.25">
      <c r="A323" s="300">
        <v>4</v>
      </c>
      <c r="B323" s="301"/>
      <c r="C323" s="302"/>
      <c r="D323" s="289" t="s">
        <v>8</v>
      </c>
      <c r="E323" s="369">
        <f>SUM(E324+E327)</f>
        <v>283.88</v>
      </c>
      <c r="F323" s="369">
        <f>SUM(F325+F327)</f>
        <v>4850</v>
      </c>
      <c r="G323" s="382">
        <f>SUM(G325+G327)</f>
        <v>0</v>
      </c>
      <c r="H323" s="369">
        <f>SUM(H324+H327)</f>
        <v>486.13</v>
      </c>
      <c r="I323" s="85"/>
      <c r="J323" s="418">
        <f t="shared" si="84"/>
        <v>10.023298969072165</v>
      </c>
    </row>
    <row r="324" spans="1:10" s="113" customFormat="1" ht="25.5" x14ac:dyDescent="0.25">
      <c r="A324" s="300">
        <v>42</v>
      </c>
      <c r="B324" s="301"/>
      <c r="C324" s="302"/>
      <c r="D324" s="289" t="s">
        <v>8</v>
      </c>
      <c r="E324" s="369">
        <f>SUM(E325+E326)</f>
        <v>283.88</v>
      </c>
      <c r="F324" s="369"/>
      <c r="G324" s="382"/>
      <c r="H324" s="369">
        <f>SUM(H325+H326)</f>
        <v>486.13</v>
      </c>
      <c r="I324" s="85"/>
      <c r="J324" s="418"/>
    </row>
    <row r="325" spans="1:10" s="113" customFormat="1" x14ac:dyDescent="0.25">
      <c r="A325" s="300">
        <v>4221</v>
      </c>
      <c r="B325" s="301"/>
      <c r="C325" s="302"/>
      <c r="D325" s="289" t="s">
        <v>220</v>
      </c>
      <c r="E325" s="369">
        <v>283.88</v>
      </c>
      <c r="F325" s="369">
        <v>4850</v>
      </c>
      <c r="G325" s="382">
        <f>SUM(G326)</f>
        <v>0</v>
      </c>
      <c r="H325" s="369">
        <v>486.13</v>
      </c>
      <c r="I325" s="85"/>
      <c r="J325" s="418">
        <f t="shared" si="84"/>
        <v>10.023298969072165</v>
      </c>
    </row>
    <row r="326" spans="1:10" s="113" customFormat="1" ht="25.5" x14ac:dyDescent="0.25">
      <c r="A326" s="300">
        <v>4241</v>
      </c>
      <c r="B326" s="301"/>
      <c r="C326" s="302"/>
      <c r="D326" s="289" t="s">
        <v>200</v>
      </c>
      <c r="E326" s="369"/>
      <c r="F326" s="369"/>
      <c r="G326" s="382"/>
      <c r="H326" s="369"/>
      <c r="I326" s="85"/>
      <c r="J326" s="418" t="e">
        <f t="shared" si="84"/>
        <v>#DIV/0!</v>
      </c>
    </row>
    <row r="327" spans="1:10" s="113" customFormat="1" ht="25.5" x14ac:dyDescent="0.25">
      <c r="A327" s="300">
        <v>45</v>
      </c>
      <c r="B327" s="301"/>
      <c r="C327" s="302"/>
      <c r="D327" s="289" t="s">
        <v>47</v>
      </c>
      <c r="E327" s="369">
        <f>SUM(E328)</f>
        <v>0</v>
      </c>
      <c r="F327" s="369">
        <f>SUM(F328)</f>
        <v>0</v>
      </c>
      <c r="G327" s="382">
        <f>SUM(G328)</f>
        <v>0</v>
      </c>
      <c r="H327" s="369">
        <f>SUM(H328)</f>
        <v>0</v>
      </c>
      <c r="I327" s="85"/>
      <c r="J327" s="418" t="e">
        <f t="shared" si="84"/>
        <v>#DIV/0!</v>
      </c>
    </row>
    <row r="328" spans="1:10" ht="25.5" x14ac:dyDescent="0.25">
      <c r="A328" s="300">
        <v>4511</v>
      </c>
      <c r="B328" s="301"/>
      <c r="C328" s="302"/>
      <c r="D328" s="289" t="s">
        <v>232</v>
      </c>
      <c r="E328" s="369"/>
      <c r="F328" s="369"/>
      <c r="G328" s="382"/>
      <c r="H328" s="369">
        <v>0</v>
      </c>
      <c r="I328" s="85"/>
      <c r="J328" s="418" t="e">
        <f t="shared" si="84"/>
        <v>#DIV/0!</v>
      </c>
    </row>
    <row r="329" spans="1:10" s="113" customFormat="1" ht="25.5" x14ac:dyDescent="0.25">
      <c r="A329" s="600" t="s">
        <v>239</v>
      </c>
      <c r="B329" s="600"/>
      <c r="C329" s="600"/>
      <c r="D329" s="431" t="s">
        <v>240</v>
      </c>
      <c r="E329" s="422">
        <f>SUM(E330)</f>
        <v>0</v>
      </c>
      <c r="F329" s="422">
        <f>SUM(F330)</f>
        <v>2041</v>
      </c>
      <c r="G329" s="422">
        <f t="shared" ref="G329" si="86">SUM(G339)</f>
        <v>0</v>
      </c>
      <c r="H329" s="422">
        <f>SUM(H331+H340)</f>
        <v>2041.18</v>
      </c>
      <c r="I329" s="181" t="e">
        <f t="shared" si="65"/>
        <v>#DIV/0!</v>
      </c>
      <c r="J329" s="389">
        <f t="shared" si="84"/>
        <v>100.00881920627145</v>
      </c>
    </row>
    <row r="330" spans="1:10" s="113" customFormat="1" x14ac:dyDescent="0.25">
      <c r="A330" s="281">
        <v>3</v>
      </c>
      <c r="B330" s="282"/>
      <c r="C330" s="283"/>
      <c r="D330" s="254" t="s">
        <v>6</v>
      </c>
      <c r="E330" s="375">
        <f>SUM(E331+E340)</f>
        <v>0</v>
      </c>
      <c r="F330" s="375">
        <f t="shared" ref="F330:H330" si="87">SUM(F331+F340)</f>
        <v>2041</v>
      </c>
      <c r="G330" s="375">
        <f t="shared" si="87"/>
        <v>0</v>
      </c>
      <c r="H330" s="375">
        <f t="shared" si="87"/>
        <v>2041.18</v>
      </c>
      <c r="I330" s="319" t="e">
        <f t="shared" si="65"/>
        <v>#DIV/0!</v>
      </c>
      <c r="J330" s="439">
        <f t="shared" si="84"/>
        <v>100.00881920627145</v>
      </c>
    </row>
    <row r="331" spans="1:10" s="113" customFormat="1" x14ac:dyDescent="0.25">
      <c r="A331" s="277">
        <v>32</v>
      </c>
      <c r="B331" s="278"/>
      <c r="C331" s="279"/>
      <c r="D331" s="299" t="s">
        <v>15</v>
      </c>
      <c r="E331" s="376">
        <f>SUM(E332+E334+E337)</f>
        <v>0</v>
      </c>
      <c r="F331" s="376">
        <f t="shared" ref="F331:H331" si="88">SUM(F332+F334+F337)</f>
        <v>2041</v>
      </c>
      <c r="G331" s="376">
        <f t="shared" si="88"/>
        <v>0</v>
      </c>
      <c r="H331" s="376">
        <f t="shared" si="88"/>
        <v>2041.18</v>
      </c>
      <c r="I331" s="318" t="e">
        <f t="shared" si="65"/>
        <v>#DIV/0!</v>
      </c>
      <c r="J331" s="438">
        <f t="shared" si="84"/>
        <v>100.00881920627145</v>
      </c>
    </row>
    <row r="332" spans="1:10" s="113" customFormat="1" x14ac:dyDescent="0.25">
      <c r="A332" s="258">
        <v>321</v>
      </c>
      <c r="B332" s="259"/>
      <c r="C332" s="260"/>
      <c r="D332" s="308" t="s">
        <v>161</v>
      </c>
      <c r="E332" s="367">
        <f>SUM(E333)</f>
        <v>0</v>
      </c>
      <c r="F332" s="367">
        <f t="shared" ref="F332:H332" si="89">SUM(F333)</f>
        <v>0</v>
      </c>
      <c r="G332" s="367">
        <f t="shared" si="89"/>
        <v>0</v>
      </c>
      <c r="H332" s="367">
        <f t="shared" si="89"/>
        <v>0</v>
      </c>
      <c r="I332" s="322" t="e">
        <f t="shared" si="65"/>
        <v>#DIV/0!</v>
      </c>
      <c r="J332" s="418" t="e">
        <f t="shared" si="84"/>
        <v>#DIV/0!</v>
      </c>
    </row>
    <row r="333" spans="1:10" x14ac:dyDescent="0.25">
      <c r="A333" s="300">
        <v>3211</v>
      </c>
      <c r="B333" s="301"/>
      <c r="C333" s="302"/>
      <c r="D333" s="289" t="s">
        <v>162</v>
      </c>
      <c r="E333" s="369"/>
      <c r="F333" s="369"/>
      <c r="G333" s="382"/>
      <c r="H333" s="369"/>
      <c r="I333" s="85" t="e">
        <f t="shared" ref="I333:I397" si="90">SUM(H333/E333*100)</f>
        <v>#DIV/0!</v>
      </c>
      <c r="J333" s="418" t="e">
        <f t="shared" si="84"/>
        <v>#DIV/0!</v>
      </c>
    </row>
    <row r="334" spans="1:10" x14ac:dyDescent="0.25">
      <c r="A334" s="309">
        <v>322</v>
      </c>
      <c r="B334" s="310"/>
      <c r="C334" s="311"/>
      <c r="D334" s="308" t="s">
        <v>165</v>
      </c>
      <c r="E334" s="367">
        <f>SUM(E335+E336)</f>
        <v>0</v>
      </c>
      <c r="F334" s="367">
        <f t="shared" ref="F334:H334" si="91">SUM(F335+F336)</f>
        <v>0</v>
      </c>
      <c r="G334" s="367">
        <f t="shared" si="91"/>
        <v>0</v>
      </c>
      <c r="H334" s="367">
        <f t="shared" si="91"/>
        <v>0</v>
      </c>
      <c r="I334" s="322" t="e">
        <f t="shared" si="90"/>
        <v>#DIV/0!</v>
      </c>
      <c r="J334" s="418" t="e">
        <f t="shared" si="84"/>
        <v>#DIV/0!</v>
      </c>
    </row>
    <row r="335" spans="1:10" ht="25.5" x14ac:dyDescent="0.25">
      <c r="A335" s="300">
        <v>3221</v>
      </c>
      <c r="B335" s="301"/>
      <c r="C335" s="302"/>
      <c r="D335" s="289" t="s">
        <v>218</v>
      </c>
      <c r="E335" s="369"/>
      <c r="F335" s="369"/>
      <c r="G335" s="382"/>
      <c r="H335" s="369"/>
      <c r="I335" s="85" t="e">
        <f t="shared" si="90"/>
        <v>#DIV/0!</v>
      </c>
      <c r="J335" s="418" t="e">
        <f t="shared" si="84"/>
        <v>#DIV/0!</v>
      </c>
    </row>
    <row r="336" spans="1:10" x14ac:dyDescent="0.25">
      <c r="A336" s="300">
        <v>3223</v>
      </c>
      <c r="B336" s="301"/>
      <c r="C336" s="302"/>
      <c r="D336" s="289" t="s">
        <v>168</v>
      </c>
      <c r="E336" s="369"/>
      <c r="F336" s="369"/>
      <c r="G336" s="382"/>
      <c r="H336" s="369"/>
      <c r="I336" s="85" t="e">
        <f t="shared" si="90"/>
        <v>#DIV/0!</v>
      </c>
      <c r="J336" s="418" t="e">
        <f t="shared" si="84"/>
        <v>#DIV/0!</v>
      </c>
    </row>
    <row r="337" spans="1:12" x14ac:dyDescent="0.25">
      <c r="A337" s="309">
        <v>323</v>
      </c>
      <c r="B337" s="310"/>
      <c r="C337" s="311"/>
      <c r="D337" s="308" t="s">
        <v>172</v>
      </c>
      <c r="E337" s="367">
        <f>SUM(E339)</f>
        <v>0</v>
      </c>
      <c r="F337" s="367">
        <f>SUM(F338)</f>
        <v>2041</v>
      </c>
      <c r="G337" s="367">
        <f t="shared" ref="G337" si="92">SUM(G339)</f>
        <v>0</v>
      </c>
      <c r="H337" s="367">
        <f>SUM(H338+H339)</f>
        <v>2041.18</v>
      </c>
      <c r="I337" s="322" t="e">
        <f t="shared" si="90"/>
        <v>#DIV/0!</v>
      </c>
      <c r="J337" s="418">
        <f t="shared" si="84"/>
        <v>100.00881920627145</v>
      </c>
    </row>
    <row r="338" spans="1:12" s="113" customFormat="1" ht="25.5" x14ac:dyDescent="0.25">
      <c r="A338" s="309">
        <v>3232</v>
      </c>
      <c r="B338" s="310"/>
      <c r="C338" s="311"/>
      <c r="D338" s="308" t="s">
        <v>174</v>
      </c>
      <c r="E338" s="367"/>
      <c r="F338" s="367">
        <v>2041</v>
      </c>
      <c r="G338" s="367"/>
      <c r="H338" s="367">
        <v>2041.18</v>
      </c>
      <c r="I338" s="322"/>
      <c r="J338" s="418"/>
    </row>
    <row r="339" spans="1:12" x14ac:dyDescent="0.25">
      <c r="A339" s="300">
        <v>3239</v>
      </c>
      <c r="B339" s="301"/>
      <c r="C339" s="302"/>
      <c r="D339" s="289" t="s">
        <v>181</v>
      </c>
      <c r="E339" s="369"/>
      <c r="F339" s="369"/>
      <c r="G339" s="382"/>
      <c r="H339" s="369"/>
      <c r="I339" s="85" t="e">
        <f t="shared" si="90"/>
        <v>#DIV/0!</v>
      </c>
      <c r="J339" s="418" t="e">
        <f t="shared" si="84"/>
        <v>#DIV/0!</v>
      </c>
    </row>
    <row r="340" spans="1:12" x14ac:dyDescent="0.25">
      <c r="A340" s="608">
        <v>34</v>
      </c>
      <c r="B340" s="608"/>
      <c r="C340" s="608"/>
      <c r="D340" s="280" t="s">
        <v>48</v>
      </c>
      <c r="E340" s="376">
        <f>SUM(E341)</f>
        <v>0</v>
      </c>
      <c r="F340" s="376">
        <f t="shared" ref="F340:H341" si="93">SUM(F341)</f>
        <v>0</v>
      </c>
      <c r="G340" s="376">
        <f t="shared" si="93"/>
        <v>0</v>
      </c>
      <c r="H340" s="376">
        <f t="shared" si="93"/>
        <v>0</v>
      </c>
      <c r="I340" s="318" t="e">
        <f t="shared" si="90"/>
        <v>#DIV/0!</v>
      </c>
      <c r="J340" s="438" t="e">
        <f t="shared" si="84"/>
        <v>#DIV/0!</v>
      </c>
    </row>
    <row r="341" spans="1:12" s="113" customFormat="1" x14ac:dyDescent="0.25">
      <c r="A341" s="609">
        <v>343</v>
      </c>
      <c r="B341" s="609"/>
      <c r="C341" s="609"/>
      <c r="D341" s="60" t="s">
        <v>206</v>
      </c>
      <c r="E341" s="367">
        <f>SUM(E342)</f>
        <v>0</v>
      </c>
      <c r="F341" s="367">
        <f t="shared" si="93"/>
        <v>0</v>
      </c>
      <c r="G341" s="367">
        <f t="shared" si="93"/>
        <v>0</v>
      </c>
      <c r="H341" s="367">
        <f t="shared" si="93"/>
        <v>0</v>
      </c>
      <c r="I341" s="322" t="e">
        <f t="shared" si="90"/>
        <v>#DIV/0!</v>
      </c>
      <c r="J341" s="418" t="e">
        <f t="shared" si="84"/>
        <v>#DIV/0!</v>
      </c>
    </row>
    <row r="342" spans="1:12" x14ac:dyDescent="0.25">
      <c r="A342" s="268">
        <v>3433</v>
      </c>
      <c r="B342" s="269"/>
      <c r="C342" s="270"/>
      <c r="D342" s="289" t="s">
        <v>191</v>
      </c>
      <c r="E342" s="369"/>
      <c r="F342" s="369"/>
      <c r="G342" s="382"/>
      <c r="H342" s="369"/>
      <c r="I342" s="85" t="e">
        <f t="shared" si="90"/>
        <v>#DIV/0!</v>
      </c>
      <c r="J342" s="418" t="e">
        <f t="shared" si="84"/>
        <v>#DIV/0!</v>
      </c>
    </row>
    <row r="343" spans="1:12" ht="25.5" x14ac:dyDescent="0.25">
      <c r="A343" s="603" t="s">
        <v>97</v>
      </c>
      <c r="B343" s="603"/>
      <c r="C343" s="603"/>
      <c r="D343" s="59" t="s">
        <v>106</v>
      </c>
      <c r="E343" s="350">
        <f t="shared" ref="E343:H347" si="94">SUM(E344)</f>
        <v>33172.29</v>
      </c>
      <c r="F343" s="350">
        <f t="shared" si="94"/>
        <v>64638</v>
      </c>
      <c r="G343" s="350">
        <f t="shared" si="94"/>
        <v>0</v>
      </c>
      <c r="H343" s="350">
        <f t="shared" si="94"/>
        <v>33014.65</v>
      </c>
      <c r="I343" s="321">
        <f t="shared" si="90"/>
        <v>99.524784089370982</v>
      </c>
      <c r="J343" s="420">
        <f t="shared" si="84"/>
        <v>51.076224511897031</v>
      </c>
    </row>
    <row r="344" spans="1:12" ht="25.5" x14ac:dyDescent="0.25">
      <c r="A344" s="600" t="s">
        <v>91</v>
      </c>
      <c r="B344" s="600"/>
      <c r="C344" s="600"/>
      <c r="D344" s="431" t="s">
        <v>95</v>
      </c>
      <c r="E344" s="422">
        <f t="shared" si="94"/>
        <v>33172.29</v>
      </c>
      <c r="F344" s="422">
        <f t="shared" si="94"/>
        <v>64638</v>
      </c>
      <c r="G344" s="422">
        <f t="shared" si="94"/>
        <v>0</v>
      </c>
      <c r="H344" s="422">
        <f t="shared" si="94"/>
        <v>33014.65</v>
      </c>
      <c r="I344" s="181">
        <f t="shared" si="90"/>
        <v>99.524784089370982</v>
      </c>
      <c r="J344" s="389">
        <f t="shared" si="84"/>
        <v>51.076224511897031</v>
      </c>
    </row>
    <row r="345" spans="1:12" x14ac:dyDescent="0.25">
      <c r="A345" s="604">
        <v>3</v>
      </c>
      <c r="B345" s="604"/>
      <c r="C345" s="604"/>
      <c r="D345" s="284" t="s">
        <v>6</v>
      </c>
      <c r="E345" s="375">
        <f t="shared" si="94"/>
        <v>33172.29</v>
      </c>
      <c r="F345" s="375">
        <f t="shared" si="94"/>
        <v>64638</v>
      </c>
      <c r="G345" s="375">
        <f t="shared" si="94"/>
        <v>0</v>
      </c>
      <c r="H345" s="375">
        <f t="shared" si="94"/>
        <v>33014.65</v>
      </c>
      <c r="I345" s="319">
        <f t="shared" si="90"/>
        <v>99.524784089370982</v>
      </c>
      <c r="J345" s="439">
        <f t="shared" si="84"/>
        <v>51.076224511897031</v>
      </c>
    </row>
    <row r="346" spans="1:12" x14ac:dyDescent="0.25">
      <c r="A346" s="605">
        <v>32</v>
      </c>
      <c r="B346" s="605"/>
      <c r="C346" s="605"/>
      <c r="D346" s="280" t="s">
        <v>15</v>
      </c>
      <c r="E346" s="376">
        <f>SUM(E347)</f>
        <v>33172.29</v>
      </c>
      <c r="F346" s="376">
        <f t="shared" si="94"/>
        <v>64638</v>
      </c>
      <c r="G346" s="376">
        <f t="shared" si="94"/>
        <v>0</v>
      </c>
      <c r="H346" s="376">
        <f t="shared" si="94"/>
        <v>33014.65</v>
      </c>
      <c r="I346" s="318">
        <f t="shared" si="90"/>
        <v>99.524784089370982</v>
      </c>
      <c r="J346" s="438">
        <f t="shared" si="84"/>
        <v>51.076224511897031</v>
      </c>
    </row>
    <row r="347" spans="1:12" s="113" customFormat="1" x14ac:dyDescent="0.25">
      <c r="A347" s="258">
        <v>322</v>
      </c>
      <c r="B347" s="259"/>
      <c r="C347" s="260"/>
      <c r="D347" s="308" t="s">
        <v>165</v>
      </c>
      <c r="E347" s="367">
        <f>SUM(E348)</f>
        <v>33172.29</v>
      </c>
      <c r="F347" s="367">
        <v>64638</v>
      </c>
      <c r="G347" s="367">
        <f t="shared" si="94"/>
        <v>0</v>
      </c>
      <c r="H347" s="367">
        <f t="shared" si="94"/>
        <v>33014.65</v>
      </c>
      <c r="I347" s="322">
        <f t="shared" si="90"/>
        <v>99.524784089370982</v>
      </c>
      <c r="J347" s="418">
        <f t="shared" si="84"/>
        <v>51.076224511897031</v>
      </c>
    </row>
    <row r="348" spans="1:12" s="113" customFormat="1" x14ac:dyDescent="0.25">
      <c r="A348" s="268">
        <v>3222</v>
      </c>
      <c r="B348" s="269"/>
      <c r="C348" s="270"/>
      <c r="D348" s="289" t="s">
        <v>167</v>
      </c>
      <c r="E348" s="369">
        <v>33172.29</v>
      </c>
      <c r="F348" s="369"/>
      <c r="G348" s="382"/>
      <c r="H348" s="369">
        <v>33014.65</v>
      </c>
      <c r="I348" s="85">
        <f t="shared" si="90"/>
        <v>99.524784089370982</v>
      </c>
      <c r="J348" s="418" t="e">
        <f t="shared" si="84"/>
        <v>#DIV/0!</v>
      </c>
    </row>
    <row r="349" spans="1:12" ht="38.25" x14ac:dyDescent="0.25">
      <c r="A349" s="610" t="s">
        <v>118</v>
      </c>
      <c r="B349" s="610"/>
      <c r="C349" s="610"/>
      <c r="D349" s="59" t="s">
        <v>107</v>
      </c>
      <c r="E349" s="374">
        <f>SUM(E350)</f>
        <v>660.08</v>
      </c>
      <c r="F349" s="374">
        <f t="shared" ref="F349:H349" si="95">SUM(F350)</f>
        <v>662</v>
      </c>
      <c r="G349" s="374">
        <f t="shared" si="95"/>
        <v>0</v>
      </c>
      <c r="H349" s="374">
        <f t="shared" si="95"/>
        <v>661.5</v>
      </c>
      <c r="I349" s="321">
        <f t="shared" si="90"/>
        <v>100.21512543934068</v>
      </c>
      <c r="J349" s="420">
        <f t="shared" si="84"/>
        <v>99.924471299093653</v>
      </c>
    </row>
    <row r="350" spans="1:12" ht="25.5" x14ac:dyDescent="0.25">
      <c r="A350" s="432" t="s">
        <v>120</v>
      </c>
      <c r="B350" s="433" t="s">
        <v>119</v>
      </c>
      <c r="C350" s="434"/>
      <c r="D350" s="435" t="s">
        <v>95</v>
      </c>
      <c r="E350" s="422">
        <f>SUM(E351)</f>
        <v>660.08</v>
      </c>
      <c r="F350" s="422">
        <f t="shared" ref="F350:H353" si="96">SUM(F351)</f>
        <v>662</v>
      </c>
      <c r="G350" s="422">
        <f t="shared" si="96"/>
        <v>0</v>
      </c>
      <c r="H350" s="422">
        <f t="shared" si="96"/>
        <v>661.5</v>
      </c>
      <c r="I350" s="181">
        <f t="shared" si="90"/>
        <v>100.21512543934068</v>
      </c>
      <c r="J350" s="389">
        <f t="shared" si="84"/>
        <v>99.924471299093653</v>
      </c>
      <c r="L350" s="97"/>
    </row>
    <row r="351" spans="1:12" x14ac:dyDescent="0.25">
      <c r="A351" s="607">
        <v>3</v>
      </c>
      <c r="B351" s="607"/>
      <c r="C351" s="607"/>
      <c r="D351" s="284" t="s">
        <v>6</v>
      </c>
      <c r="E351" s="375">
        <f>SUM(E352)</f>
        <v>660.08</v>
      </c>
      <c r="F351" s="375">
        <f t="shared" si="96"/>
        <v>662</v>
      </c>
      <c r="G351" s="375">
        <f t="shared" si="96"/>
        <v>0</v>
      </c>
      <c r="H351" s="375">
        <f t="shared" si="96"/>
        <v>661.5</v>
      </c>
      <c r="I351" s="319">
        <f t="shared" si="90"/>
        <v>100.21512543934068</v>
      </c>
      <c r="J351" s="439">
        <f t="shared" si="84"/>
        <v>99.924471299093653</v>
      </c>
    </row>
    <row r="352" spans="1:12" x14ac:dyDescent="0.25">
      <c r="A352" s="605">
        <v>38</v>
      </c>
      <c r="B352" s="605"/>
      <c r="C352" s="605"/>
      <c r="D352" s="280" t="s">
        <v>49</v>
      </c>
      <c r="E352" s="376">
        <f>SUM(E353)</f>
        <v>660.08</v>
      </c>
      <c r="F352" s="376">
        <f t="shared" si="96"/>
        <v>662</v>
      </c>
      <c r="G352" s="376">
        <f t="shared" si="96"/>
        <v>0</v>
      </c>
      <c r="H352" s="376">
        <f t="shared" si="96"/>
        <v>661.5</v>
      </c>
      <c r="I352" s="318">
        <f t="shared" si="90"/>
        <v>100.21512543934068</v>
      </c>
      <c r="J352" s="438">
        <f t="shared" si="84"/>
        <v>99.924471299093653</v>
      </c>
    </row>
    <row r="353" spans="1:10" s="113" customFormat="1" x14ac:dyDescent="0.25">
      <c r="A353" s="258">
        <v>381</v>
      </c>
      <c r="B353" s="259"/>
      <c r="C353" s="260"/>
      <c r="D353" s="308" t="s">
        <v>147</v>
      </c>
      <c r="E353" s="367">
        <f>SUM(E354)</f>
        <v>660.08</v>
      </c>
      <c r="F353" s="367">
        <v>662</v>
      </c>
      <c r="G353" s="367">
        <f t="shared" si="96"/>
        <v>0</v>
      </c>
      <c r="H353" s="367">
        <f t="shared" si="96"/>
        <v>661.5</v>
      </c>
      <c r="I353" s="322">
        <f t="shared" si="90"/>
        <v>100.21512543934068</v>
      </c>
      <c r="J353" s="418">
        <f t="shared" si="84"/>
        <v>99.924471299093653</v>
      </c>
    </row>
    <row r="354" spans="1:10" s="113" customFormat="1" x14ac:dyDescent="0.25">
      <c r="A354" s="268">
        <v>3812</v>
      </c>
      <c r="B354" s="269"/>
      <c r="C354" s="270"/>
      <c r="D354" s="289" t="s">
        <v>193</v>
      </c>
      <c r="E354" s="369">
        <v>660.08</v>
      </c>
      <c r="F354" s="369"/>
      <c r="G354" s="369"/>
      <c r="H354" s="369">
        <v>661.5</v>
      </c>
      <c r="I354" s="85">
        <f t="shared" si="90"/>
        <v>100.21512543934068</v>
      </c>
      <c r="J354" s="418" t="e">
        <f t="shared" si="84"/>
        <v>#DIV/0!</v>
      </c>
    </row>
    <row r="355" spans="1:10" x14ac:dyDescent="0.25">
      <c r="A355" s="603" t="s">
        <v>108</v>
      </c>
      <c r="B355" s="603"/>
      <c r="C355" s="603"/>
      <c r="D355" s="59" t="s">
        <v>109</v>
      </c>
      <c r="E355" s="374">
        <f>SUM(E356+E363+E368)</f>
        <v>13750.669999999998</v>
      </c>
      <c r="F355" s="374">
        <f>SUM(F356+F363+F368)</f>
        <v>40780</v>
      </c>
      <c r="G355" s="374">
        <f>SUM(G356+G363+G368)</f>
        <v>0</v>
      </c>
      <c r="H355" s="374">
        <f>SUM(H356+H363+H368)</f>
        <v>17290.07</v>
      </c>
      <c r="I355" s="321">
        <f t="shared" si="90"/>
        <v>125.7398366770492</v>
      </c>
      <c r="J355" s="420">
        <f t="shared" si="84"/>
        <v>42.398406081412453</v>
      </c>
    </row>
    <row r="356" spans="1:10" x14ac:dyDescent="0.25">
      <c r="A356" s="600" t="s">
        <v>64</v>
      </c>
      <c r="B356" s="600"/>
      <c r="C356" s="600"/>
      <c r="D356" s="431" t="s">
        <v>65</v>
      </c>
      <c r="E356" s="422">
        <f t="shared" ref="E356:H357" si="97">SUM(E357)</f>
        <v>2314.6799999999998</v>
      </c>
      <c r="F356" s="422">
        <f>SUM(F359+F361)</f>
        <v>7072</v>
      </c>
      <c r="G356" s="422">
        <f t="shared" si="97"/>
        <v>0</v>
      </c>
      <c r="H356" s="422">
        <f t="shared" si="97"/>
        <v>2839.21</v>
      </c>
      <c r="I356" s="181">
        <f t="shared" si="90"/>
        <v>122.6610157775589</v>
      </c>
      <c r="J356" s="389">
        <f t="shared" si="84"/>
        <v>40.147200226244344</v>
      </c>
    </row>
    <row r="357" spans="1:10" x14ac:dyDescent="0.25">
      <c r="A357" s="316">
        <v>3</v>
      </c>
      <c r="B357" s="252"/>
      <c r="C357" s="247"/>
      <c r="D357" s="247" t="s">
        <v>6</v>
      </c>
      <c r="E357" s="375">
        <f>SUM(E358)</f>
        <v>2314.6799999999998</v>
      </c>
      <c r="F357" s="375">
        <f t="shared" si="97"/>
        <v>7072</v>
      </c>
      <c r="G357" s="375">
        <f t="shared" si="97"/>
        <v>0</v>
      </c>
      <c r="H357" s="375">
        <f>SUM(H358)</f>
        <v>2839.21</v>
      </c>
      <c r="I357" s="319">
        <f t="shared" si="90"/>
        <v>122.6610157775589</v>
      </c>
      <c r="J357" s="439">
        <f t="shared" ref="J357:J398" si="98">SUM(H357/F357*100)</f>
        <v>40.147200226244344</v>
      </c>
    </row>
    <row r="358" spans="1:10" s="113" customFormat="1" x14ac:dyDescent="0.25">
      <c r="A358" s="271">
        <v>31</v>
      </c>
      <c r="B358" s="272"/>
      <c r="C358" s="273"/>
      <c r="D358" s="273" t="s">
        <v>7</v>
      </c>
      <c r="E358" s="376">
        <f>SUM(E359+E361)</f>
        <v>2314.6799999999998</v>
      </c>
      <c r="F358" s="376">
        <f t="shared" ref="F358:H358" si="99">SUM(F359+F361)</f>
        <v>7072</v>
      </c>
      <c r="G358" s="376">
        <f t="shared" si="99"/>
        <v>0</v>
      </c>
      <c r="H358" s="376">
        <f t="shared" si="99"/>
        <v>2839.21</v>
      </c>
      <c r="I358" s="318">
        <f t="shared" si="90"/>
        <v>122.6610157775589</v>
      </c>
      <c r="J358" s="438">
        <f t="shared" si="98"/>
        <v>40.147200226244344</v>
      </c>
    </row>
    <row r="359" spans="1:10" s="113" customFormat="1" x14ac:dyDescent="0.25">
      <c r="A359" s="199">
        <v>311</v>
      </c>
      <c r="B359" s="200"/>
      <c r="C359" s="190"/>
      <c r="D359" s="190" t="s">
        <v>211</v>
      </c>
      <c r="E359" s="367">
        <f>SUM(E360)</f>
        <v>2239.6799999999998</v>
      </c>
      <c r="F359" s="367">
        <v>6897</v>
      </c>
      <c r="G359" s="367">
        <f t="shared" ref="G359:H359" si="100">SUM(G360)</f>
        <v>0</v>
      </c>
      <c r="H359" s="367">
        <f t="shared" si="100"/>
        <v>2739.21</v>
      </c>
      <c r="I359" s="322">
        <f t="shared" si="90"/>
        <v>122.30363266180883</v>
      </c>
      <c r="J359" s="418">
        <f t="shared" si="98"/>
        <v>39.715963462374951</v>
      </c>
    </row>
    <row r="360" spans="1:10" s="113" customFormat="1" x14ac:dyDescent="0.25">
      <c r="A360" s="201">
        <v>3111</v>
      </c>
      <c r="B360" s="100"/>
      <c r="C360" s="191"/>
      <c r="D360" s="191" t="s">
        <v>155</v>
      </c>
      <c r="E360" s="369">
        <v>2239.6799999999998</v>
      </c>
      <c r="F360" s="369"/>
      <c r="G360" s="369"/>
      <c r="H360" s="369">
        <v>2739.21</v>
      </c>
      <c r="I360" s="85">
        <f t="shared" si="90"/>
        <v>122.30363266180883</v>
      </c>
      <c r="J360" s="418" t="e">
        <f t="shared" si="98"/>
        <v>#DIV/0!</v>
      </c>
    </row>
    <row r="361" spans="1:10" x14ac:dyDescent="0.25">
      <c r="A361" s="199">
        <v>312</v>
      </c>
      <c r="B361" s="200"/>
      <c r="C361" s="190"/>
      <c r="D361" s="190" t="s">
        <v>157</v>
      </c>
      <c r="E361" s="367">
        <f>SUM(E362)</f>
        <v>75</v>
      </c>
      <c r="F361" s="367">
        <v>175</v>
      </c>
      <c r="G361" s="367">
        <f t="shared" ref="G361:H361" si="101">SUM(G362)</f>
        <v>0</v>
      </c>
      <c r="H361" s="367">
        <f t="shared" si="101"/>
        <v>100</v>
      </c>
      <c r="I361" s="324">
        <f t="shared" si="90"/>
        <v>133.33333333333331</v>
      </c>
      <c r="J361" s="418">
        <f t="shared" si="98"/>
        <v>57.142857142857139</v>
      </c>
    </row>
    <row r="362" spans="1:10" s="113" customFormat="1" x14ac:dyDescent="0.25">
      <c r="A362" s="201">
        <v>3121</v>
      </c>
      <c r="B362" s="100"/>
      <c r="C362" s="191"/>
      <c r="D362" s="191" t="s">
        <v>157</v>
      </c>
      <c r="E362" s="369">
        <v>75</v>
      </c>
      <c r="F362" s="369"/>
      <c r="G362" s="369"/>
      <c r="H362" s="369">
        <v>100</v>
      </c>
      <c r="I362" s="85">
        <f t="shared" si="90"/>
        <v>133.33333333333331</v>
      </c>
      <c r="J362" s="418" t="e">
        <f t="shared" si="98"/>
        <v>#DIV/0!</v>
      </c>
    </row>
    <row r="363" spans="1:10" ht="25.5" x14ac:dyDescent="0.25">
      <c r="A363" s="600" t="s">
        <v>99</v>
      </c>
      <c r="B363" s="600"/>
      <c r="C363" s="600"/>
      <c r="D363" s="431" t="s">
        <v>100</v>
      </c>
      <c r="E363" s="422">
        <f t="shared" ref="E363:H365" si="102">SUM(E364)</f>
        <v>4491.8900000000003</v>
      </c>
      <c r="F363" s="422">
        <f t="shared" si="102"/>
        <v>12608</v>
      </c>
      <c r="G363" s="422">
        <f t="shared" si="102"/>
        <v>0</v>
      </c>
      <c r="H363" s="422">
        <f t="shared" si="102"/>
        <v>5933.25</v>
      </c>
      <c r="I363" s="181">
        <f t="shared" si="90"/>
        <v>132.08805202264523</v>
      </c>
      <c r="J363" s="389">
        <f t="shared" si="98"/>
        <v>47.059406725888323</v>
      </c>
    </row>
    <row r="364" spans="1:10" x14ac:dyDescent="0.25">
      <c r="A364" s="604">
        <v>3</v>
      </c>
      <c r="B364" s="604"/>
      <c r="C364" s="604"/>
      <c r="D364" s="284" t="s">
        <v>6</v>
      </c>
      <c r="E364" s="375">
        <f t="shared" si="102"/>
        <v>4491.8900000000003</v>
      </c>
      <c r="F364" s="375">
        <f t="shared" si="102"/>
        <v>12608</v>
      </c>
      <c r="G364" s="375">
        <f t="shared" si="102"/>
        <v>0</v>
      </c>
      <c r="H364" s="375">
        <f t="shared" si="102"/>
        <v>5933.25</v>
      </c>
      <c r="I364" s="319">
        <f t="shared" si="90"/>
        <v>132.08805202264523</v>
      </c>
      <c r="J364" s="439">
        <f t="shared" si="98"/>
        <v>47.059406725888323</v>
      </c>
    </row>
    <row r="365" spans="1:10" x14ac:dyDescent="0.25">
      <c r="A365" s="605">
        <v>32</v>
      </c>
      <c r="B365" s="605"/>
      <c r="C365" s="605"/>
      <c r="D365" s="280" t="s">
        <v>15</v>
      </c>
      <c r="E365" s="376">
        <f>SUM(E366)</f>
        <v>4491.8900000000003</v>
      </c>
      <c r="F365" s="376">
        <f>SUM(F366)</f>
        <v>12608</v>
      </c>
      <c r="G365" s="376">
        <f t="shared" si="102"/>
        <v>0</v>
      </c>
      <c r="H365" s="376">
        <f t="shared" si="102"/>
        <v>5933.25</v>
      </c>
      <c r="I365" s="318">
        <f t="shared" si="90"/>
        <v>132.08805202264523</v>
      </c>
      <c r="J365" s="438">
        <f t="shared" si="98"/>
        <v>47.059406725888323</v>
      </c>
    </row>
    <row r="366" spans="1:10" s="113" customFormat="1" x14ac:dyDescent="0.25">
      <c r="A366" s="258">
        <v>323</v>
      </c>
      <c r="B366" s="259"/>
      <c r="C366" s="260"/>
      <c r="D366" s="308" t="s">
        <v>172</v>
      </c>
      <c r="E366" s="367">
        <f>SUM(E367)</f>
        <v>4491.8900000000003</v>
      </c>
      <c r="F366" s="367">
        <v>12608</v>
      </c>
      <c r="G366" s="367">
        <f>SUM(F367)</f>
        <v>0</v>
      </c>
      <c r="H366" s="367">
        <f>SUM(H367)</f>
        <v>5933.25</v>
      </c>
      <c r="I366" s="322">
        <f t="shared" si="90"/>
        <v>132.08805202264523</v>
      </c>
      <c r="J366" s="418">
        <f t="shared" si="98"/>
        <v>47.059406725888323</v>
      </c>
    </row>
    <row r="367" spans="1:10" s="113" customFormat="1" x14ac:dyDescent="0.25">
      <c r="A367" s="309">
        <v>3239</v>
      </c>
      <c r="B367" s="310"/>
      <c r="C367" s="311"/>
      <c r="D367" s="409" t="s">
        <v>181</v>
      </c>
      <c r="E367" s="367">
        <v>4491.8900000000003</v>
      </c>
      <c r="F367" s="367"/>
      <c r="G367" s="367"/>
      <c r="H367" s="367">
        <v>5933.25</v>
      </c>
      <c r="I367" s="322"/>
      <c r="J367" s="418" t="e">
        <f t="shared" si="98"/>
        <v>#DIV/0!</v>
      </c>
    </row>
    <row r="368" spans="1:10" x14ac:dyDescent="0.25">
      <c r="A368" s="600" t="s">
        <v>110</v>
      </c>
      <c r="B368" s="600"/>
      <c r="C368" s="600"/>
      <c r="D368" s="431" t="s">
        <v>116</v>
      </c>
      <c r="E368" s="436">
        <f>SUM(E369)</f>
        <v>6944.0999999999995</v>
      </c>
      <c r="F368" s="436">
        <f>SUM(F369)</f>
        <v>21100</v>
      </c>
      <c r="G368" s="436">
        <f t="shared" ref="G368:H368" si="103">SUM(G369)</f>
        <v>0</v>
      </c>
      <c r="H368" s="436">
        <f t="shared" si="103"/>
        <v>8517.61</v>
      </c>
      <c r="I368" s="181">
        <f t="shared" si="90"/>
        <v>122.65966791952883</v>
      </c>
      <c r="J368" s="389">
        <f t="shared" si="98"/>
        <v>40.367819905213267</v>
      </c>
    </row>
    <row r="369" spans="1:12" x14ac:dyDescent="0.25">
      <c r="A369" s="316">
        <v>3</v>
      </c>
      <c r="B369" s="252"/>
      <c r="C369" s="247"/>
      <c r="D369" s="247" t="s">
        <v>6</v>
      </c>
      <c r="E369" s="375">
        <f>SUM(E370+E377)</f>
        <v>6944.0999999999995</v>
      </c>
      <c r="F369" s="375">
        <f>SUM(F370+F377)</f>
        <v>21100</v>
      </c>
      <c r="G369" s="375">
        <f t="shared" ref="G369:H369" si="104">SUM(G370+G377)</f>
        <v>0</v>
      </c>
      <c r="H369" s="375">
        <f t="shared" si="104"/>
        <v>8517.61</v>
      </c>
      <c r="I369" s="319">
        <f t="shared" si="90"/>
        <v>122.65966791952883</v>
      </c>
      <c r="J369" s="439">
        <f t="shared" si="98"/>
        <v>40.367819905213267</v>
      </c>
    </row>
    <row r="370" spans="1:12" x14ac:dyDescent="0.25">
      <c r="A370" s="271">
        <v>31</v>
      </c>
      <c r="B370" s="272"/>
      <c r="C370" s="273"/>
      <c r="D370" s="273" t="s">
        <v>7</v>
      </c>
      <c r="E370" s="376">
        <f>SUM(E371+E373+E375)</f>
        <v>6709.62</v>
      </c>
      <c r="F370" s="376">
        <f t="shared" ref="F370:H370" si="105">SUM(F371+F373+F375)</f>
        <v>20313</v>
      </c>
      <c r="G370" s="376">
        <f t="shared" si="105"/>
        <v>0</v>
      </c>
      <c r="H370" s="376">
        <f t="shared" si="105"/>
        <v>8244.01</v>
      </c>
      <c r="I370" s="318">
        <f t="shared" si="90"/>
        <v>122.86850820165674</v>
      </c>
      <c r="J370" s="438">
        <f t="shared" si="98"/>
        <v>40.584896371781618</v>
      </c>
      <c r="L370" s="97"/>
    </row>
    <row r="371" spans="1:12" x14ac:dyDescent="0.25">
      <c r="A371" s="199">
        <v>311</v>
      </c>
      <c r="B371" s="200"/>
      <c r="C371" s="190"/>
      <c r="D371" s="190" t="s">
        <v>211</v>
      </c>
      <c r="E371" s="367">
        <f>SUM(E372)</f>
        <v>5071.9399999999996</v>
      </c>
      <c r="F371" s="367">
        <v>16000</v>
      </c>
      <c r="G371" s="367">
        <f t="shared" ref="G371:H371" si="106">SUM(G372)</f>
        <v>0</v>
      </c>
      <c r="H371" s="367">
        <f t="shared" si="106"/>
        <v>6430.92</v>
      </c>
      <c r="I371" s="322">
        <f t="shared" si="90"/>
        <v>126.79408668083613</v>
      </c>
      <c r="J371" s="418">
        <f t="shared" si="98"/>
        <v>40.193250000000006</v>
      </c>
    </row>
    <row r="372" spans="1:12" s="113" customFormat="1" x14ac:dyDescent="0.25">
      <c r="A372" s="201">
        <v>3111</v>
      </c>
      <c r="B372" s="100"/>
      <c r="C372" s="191"/>
      <c r="D372" s="191" t="s">
        <v>155</v>
      </c>
      <c r="E372" s="369">
        <v>5071.9399999999996</v>
      </c>
      <c r="F372" s="369"/>
      <c r="G372" s="369"/>
      <c r="H372" s="369">
        <v>6430.92</v>
      </c>
      <c r="I372" s="85">
        <f t="shared" si="90"/>
        <v>126.79408668083613</v>
      </c>
      <c r="J372" s="418" t="e">
        <f t="shared" si="98"/>
        <v>#DIV/0!</v>
      </c>
    </row>
    <row r="373" spans="1:12" s="113" customFormat="1" x14ac:dyDescent="0.25">
      <c r="A373" s="199">
        <v>312</v>
      </c>
      <c r="B373" s="200"/>
      <c r="C373" s="190"/>
      <c r="D373" s="190" t="s">
        <v>157</v>
      </c>
      <c r="E373" s="367">
        <f>SUM(E374)</f>
        <v>225</v>
      </c>
      <c r="F373" s="367">
        <v>525</v>
      </c>
      <c r="G373" s="367">
        <f t="shared" ref="G373:H373" si="107">SUM(G374)</f>
        <v>0</v>
      </c>
      <c r="H373" s="367">
        <f t="shared" si="107"/>
        <v>300</v>
      </c>
      <c r="I373" s="322">
        <f t="shared" si="90"/>
        <v>133.33333333333331</v>
      </c>
      <c r="J373" s="418">
        <f t="shared" si="98"/>
        <v>57.142857142857139</v>
      </c>
    </row>
    <row r="374" spans="1:12" s="113" customFormat="1" x14ac:dyDescent="0.25">
      <c r="A374" s="201">
        <v>3121</v>
      </c>
      <c r="B374" s="100"/>
      <c r="C374" s="191"/>
      <c r="D374" s="191" t="s">
        <v>157</v>
      </c>
      <c r="E374" s="369">
        <v>225</v>
      </c>
      <c r="F374" s="369"/>
      <c r="G374" s="369"/>
      <c r="H374" s="369">
        <v>300</v>
      </c>
      <c r="I374" s="85">
        <f t="shared" si="90"/>
        <v>133.33333333333331</v>
      </c>
      <c r="J374" s="418" t="e">
        <f t="shared" si="98"/>
        <v>#DIV/0!</v>
      </c>
    </row>
    <row r="375" spans="1:12" s="113" customFormat="1" x14ac:dyDescent="0.25">
      <c r="A375" s="199">
        <v>313</v>
      </c>
      <c r="B375" s="200"/>
      <c r="C375" s="190"/>
      <c r="D375" s="190" t="s">
        <v>158</v>
      </c>
      <c r="E375" s="367">
        <f>SUM(E376)</f>
        <v>1412.68</v>
      </c>
      <c r="F375" s="367">
        <v>3788</v>
      </c>
      <c r="G375" s="367">
        <f t="shared" ref="G375:H375" si="108">SUM(G376)</f>
        <v>0</v>
      </c>
      <c r="H375" s="367">
        <f t="shared" si="108"/>
        <v>1513.09</v>
      </c>
      <c r="I375" s="322">
        <f t="shared" si="90"/>
        <v>107.10776679785938</v>
      </c>
      <c r="J375" s="418">
        <f t="shared" si="98"/>
        <v>39.944297782470962</v>
      </c>
    </row>
    <row r="376" spans="1:12" s="113" customFormat="1" ht="25.5" x14ac:dyDescent="0.25">
      <c r="A376" s="201">
        <v>3132</v>
      </c>
      <c r="B376" s="100"/>
      <c r="C376" s="191"/>
      <c r="D376" s="191" t="s">
        <v>212</v>
      </c>
      <c r="E376" s="369">
        <v>1412.68</v>
      </c>
      <c r="F376" s="369"/>
      <c r="G376" s="369"/>
      <c r="H376" s="369">
        <v>1513.09</v>
      </c>
      <c r="I376" s="85">
        <f t="shared" si="90"/>
        <v>107.10776679785938</v>
      </c>
      <c r="J376" s="418" t="e">
        <f t="shared" si="98"/>
        <v>#DIV/0!</v>
      </c>
    </row>
    <row r="377" spans="1:12" s="113" customFormat="1" x14ac:dyDescent="0.25">
      <c r="A377" s="271">
        <v>32</v>
      </c>
      <c r="B377" s="272"/>
      <c r="C377" s="273"/>
      <c r="D377" s="273" t="s">
        <v>15</v>
      </c>
      <c r="E377" s="376">
        <f>SUM(E378+E381)</f>
        <v>234.48</v>
      </c>
      <c r="F377" s="376">
        <f>SUM(F378+F379+F380+F381)</f>
        <v>787</v>
      </c>
      <c r="G377" s="376">
        <f t="shared" ref="G377:H377" si="109">SUM(G378+G381)</f>
        <v>0</v>
      </c>
      <c r="H377" s="376">
        <f t="shared" si="109"/>
        <v>273.60000000000002</v>
      </c>
      <c r="I377" s="318">
        <f t="shared" si="90"/>
        <v>116.6837256908905</v>
      </c>
      <c r="J377" s="438">
        <f t="shared" si="98"/>
        <v>34.764930114358329</v>
      </c>
    </row>
    <row r="378" spans="1:12" s="113" customFormat="1" x14ac:dyDescent="0.25">
      <c r="A378" s="199">
        <v>321</v>
      </c>
      <c r="B378" s="200"/>
      <c r="C378" s="190"/>
      <c r="D378" s="190" t="s">
        <v>161</v>
      </c>
      <c r="E378" s="367">
        <f>SUM(E379+E380)</f>
        <v>234.48</v>
      </c>
      <c r="F378" s="367">
        <v>787</v>
      </c>
      <c r="G378" s="367">
        <f t="shared" ref="G378:H378" si="110">SUM(G379+G380)</f>
        <v>0</v>
      </c>
      <c r="H378" s="367">
        <f t="shared" si="110"/>
        <v>273.60000000000002</v>
      </c>
      <c r="I378" s="322">
        <f t="shared" si="90"/>
        <v>116.6837256908905</v>
      </c>
      <c r="J378" s="418">
        <f t="shared" si="98"/>
        <v>34.764930114358329</v>
      </c>
    </row>
    <row r="379" spans="1:12" s="113" customFormat="1" x14ac:dyDescent="0.25">
      <c r="A379" s="317">
        <v>3211</v>
      </c>
      <c r="B379" s="301"/>
      <c r="C379" s="302"/>
      <c r="D379" s="289" t="s">
        <v>162</v>
      </c>
      <c r="E379" s="369"/>
      <c r="F379" s="369"/>
      <c r="G379" s="382"/>
      <c r="H379" s="369"/>
      <c r="I379" s="85" t="e">
        <f t="shared" si="90"/>
        <v>#DIV/0!</v>
      </c>
      <c r="J379" s="418" t="e">
        <f t="shared" si="98"/>
        <v>#DIV/0!</v>
      </c>
    </row>
    <row r="380" spans="1:12" s="113" customFormat="1" ht="25.5" x14ac:dyDescent="0.25">
      <c r="A380" s="201">
        <v>3212</v>
      </c>
      <c r="B380" s="100"/>
      <c r="C380" s="191"/>
      <c r="D380" s="191" t="s">
        <v>213</v>
      </c>
      <c r="E380" s="369">
        <v>234.48</v>
      </c>
      <c r="F380" s="369"/>
      <c r="G380" s="369"/>
      <c r="H380" s="369">
        <v>273.60000000000002</v>
      </c>
      <c r="I380" s="85">
        <f t="shared" si="90"/>
        <v>116.6837256908905</v>
      </c>
      <c r="J380" s="418" t="e">
        <f t="shared" si="98"/>
        <v>#DIV/0!</v>
      </c>
    </row>
    <row r="381" spans="1:12" s="113" customFormat="1" x14ac:dyDescent="0.25">
      <c r="A381" s="309">
        <v>323</v>
      </c>
      <c r="B381" s="310"/>
      <c r="C381" s="311"/>
      <c r="D381" s="308" t="s">
        <v>248</v>
      </c>
      <c r="E381" s="367">
        <f>SUM(E382)</f>
        <v>0</v>
      </c>
      <c r="F381" s="367">
        <f t="shared" ref="F381:H381" si="111">SUM(F382)</f>
        <v>0</v>
      </c>
      <c r="G381" s="367">
        <f t="shared" si="111"/>
        <v>0</v>
      </c>
      <c r="H381" s="367">
        <f t="shared" si="111"/>
        <v>0</v>
      </c>
      <c r="I381" s="322" t="e">
        <f t="shared" si="90"/>
        <v>#DIV/0!</v>
      </c>
      <c r="J381" s="418" t="e">
        <f t="shared" si="98"/>
        <v>#DIV/0!</v>
      </c>
    </row>
    <row r="382" spans="1:12" s="113" customFormat="1" x14ac:dyDescent="0.25">
      <c r="A382" s="300">
        <v>3234</v>
      </c>
      <c r="B382" s="301"/>
      <c r="C382" s="302"/>
      <c r="D382" s="289" t="s">
        <v>249</v>
      </c>
      <c r="E382" s="369"/>
      <c r="F382" s="369"/>
      <c r="G382" s="382"/>
      <c r="H382" s="369"/>
      <c r="I382" s="85" t="e">
        <f t="shared" si="90"/>
        <v>#DIV/0!</v>
      </c>
      <c r="J382" s="418" t="e">
        <f t="shared" si="98"/>
        <v>#DIV/0!</v>
      </c>
    </row>
    <row r="383" spans="1:12" ht="14.45" customHeight="1" x14ac:dyDescent="0.25">
      <c r="A383" s="611" t="s">
        <v>115</v>
      </c>
      <c r="B383" s="612"/>
      <c r="C383" s="613"/>
      <c r="D383" s="50" t="s">
        <v>114</v>
      </c>
      <c r="E383" s="350">
        <f>SUM(E384+E389)</f>
        <v>0</v>
      </c>
      <c r="F383" s="350">
        <f t="shared" ref="F383:H383" si="112">SUM(F384+F389)</f>
        <v>2057</v>
      </c>
      <c r="G383" s="350">
        <f t="shared" si="112"/>
        <v>0</v>
      </c>
      <c r="H383" s="350">
        <f t="shared" si="112"/>
        <v>1526.97</v>
      </c>
      <c r="I383" s="321" t="e">
        <f t="shared" si="90"/>
        <v>#DIV/0!</v>
      </c>
      <c r="J383" s="420">
        <f t="shared" si="98"/>
        <v>74.232863393291211</v>
      </c>
      <c r="L383" s="97"/>
    </row>
    <row r="384" spans="1:12" ht="14.45" customHeight="1" x14ac:dyDescent="0.25">
      <c r="A384" s="588" t="s">
        <v>110</v>
      </c>
      <c r="B384" s="589"/>
      <c r="C384" s="590"/>
      <c r="D384" s="431" t="s">
        <v>116</v>
      </c>
      <c r="E384" s="436">
        <f>SUM(E385)</f>
        <v>0</v>
      </c>
      <c r="F384" s="436">
        <f t="shared" ref="F384:H387" si="113">SUM(F385)</f>
        <v>237</v>
      </c>
      <c r="G384" s="436">
        <f t="shared" si="113"/>
        <v>0</v>
      </c>
      <c r="H384" s="436">
        <f t="shared" si="113"/>
        <v>0</v>
      </c>
      <c r="I384" s="181" t="e">
        <f t="shared" si="90"/>
        <v>#DIV/0!</v>
      </c>
      <c r="J384" s="389">
        <f t="shared" si="98"/>
        <v>0</v>
      </c>
    </row>
    <row r="385" spans="1:10" x14ac:dyDescent="0.25">
      <c r="A385" s="594">
        <v>3</v>
      </c>
      <c r="B385" s="595"/>
      <c r="C385" s="596"/>
      <c r="D385" s="284" t="s">
        <v>6</v>
      </c>
      <c r="E385" s="383">
        <f>SUM(E386)</f>
        <v>0</v>
      </c>
      <c r="F385" s="383">
        <f t="shared" si="113"/>
        <v>237</v>
      </c>
      <c r="G385" s="383">
        <f t="shared" si="113"/>
        <v>0</v>
      </c>
      <c r="H385" s="383">
        <f t="shared" si="113"/>
        <v>0</v>
      </c>
      <c r="I385" s="319" t="e">
        <f t="shared" si="90"/>
        <v>#DIV/0!</v>
      </c>
      <c r="J385" s="439">
        <f t="shared" si="98"/>
        <v>0</v>
      </c>
    </row>
    <row r="386" spans="1:10" x14ac:dyDescent="0.25">
      <c r="A386" s="597">
        <v>32</v>
      </c>
      <c r="B386" s="598"/>
      <c r="C386" s="599"/>
      <c r="D386" s="280" t="s">
        <v>15</v>
      </c>
      <c r="E386" s="384">
        <f>SUM(E387)</f>
        <v>0</v>
      </c>
      <c r="F386" s="384">
        <f t="shared" si="113"/>
        <v>237</v>
      </c>
      <c r="G386" s="384">
        <f t="shared" si="113"/>
        <v>0</v>
      </c>
      <c r="H386" s="384">
        <f t="shared" si="113"/>
        <v>0</v>
      </c>
      <c r="I386" s="318" t="e">
        <f t="shared" si="90"/>
        <v>#DIV/0!</v>
      </c>
      <c r="J386" s="438">
        <f t="shared" si="98"/>
        <v>0</v>
      </c>
    </row>
    <row r="387" spans="1:10" s="91" customFormat="1" x14ac:dyDescent="0.25">
      <c r="A387" s="258">
        <v>322</v>
      </c>
      <c r="B387" s="259"/>
      <c r="C387" s="260"/>
      <c r="D387" s="60" t="s">
        <v>165</v>
      </c>
      <c r="E387" s="385">
        <f>SUM(E388)</f>
        <v>0</v>
      </c>
      <c r="F387" s="385">
        <v>237</v>
      </c>
      <c r="G387" s="385">
        <f t="shared" si="113"/>
        <v>0</v>
      </c>
      <c r="H387" s="385">
        <f t="shared" si="113"/>
        <v>0</v>
      </c>
      <c r="I387" s="322" t="e">
        <f t="shared" si="90"/>
        <v>#DIV/0!</v>
      </c>
      <c r="J387" s="418">
        <f t="shared" si="98"/>
        <v>0</v>
      </c>
    </row>
    <row r="388" spans="1:10" s="97" customFormat="1" x14ac:dyDescent="0.25">
      <c r="A388" s="268">
        <v>3222</v>
      </c>
      <c r="B388" s="269"/>
      <c r="C388" s="270"/>
      <c r="D388" s="42" t="s">
        <v>167</v>
      </c>
      <c r="E388" s="382"/>
      <c r="F388" s="382"/>
      <c r="G388" s="382"/>
      <c r="H388" s="369"/>
      <c r="I388" s="85" t="e">
        <f t="shared" si="90"/>
        <v>#DIV/0!</v>
      </c>
      <c r="J388" s="418" t="e">
        <f t="shared" si="98"/>
        <v>#DIV/0!</v>
      </c>
    </row>
    <row r="389" spans="1:10" ht="14.45" customHeight="1" x14ac:dyDescent="0.25">
      <c r="A389" s="588" t="s">
        <v>66</v>
      </c>
      <c r="B389" s="589"/>
      <c r="C389" s="590"/>
      <c r="D389" s="431" t="s">
        <v>117</v>
      </c>
      <c r="E389" s="436">
        <f>SUM(E390)</f>
        <v>0</v>
      </c>
      <c r="F389" s="436">
        <f t="shared" ref="F389:H390" si="114">SUM(F390)</f>
        <v>1820</v>
      </c>
      <c r="G389" s="436">
        <f t="shared" si="114"/>
        <v>0</v>
      </c>
      <c r="H389" s="436">
        <f t="shared" si="114"/>
        <v>1526.97</v>
      </c>
      <c r="I389" s="181" t="e">
        <f t="shared" si="90"/>
        <v>#DIV/0!</v>
      </c>
      <c r="J389" s="389">
        <f t="shared" si="98"/>
        <v>83.899450549450549</v>
      </c>
    </row>
    <row r="390" spans="1:10" x14ac:dyDescent="0.25">
      <c r="A390" s="594">
        <v>3</v>
      </c>
      <c r="B390" s="595"/>
      <c r="C390" s="596"/>
      <c r="D390" s="284" t="s">
        <v>6</v>
      </c>
      <c r="E390" s="383">
        <f>SUM(E391)</f>
        <v>0</v>
      </c>
      <c r="F390" s="383">
        <f t="shared" si="114"/>
        <v>1820</v>
      </c>
      <c r="G390" s="383">
        <f t="shared" si="114"/>
        <v>0</v>
      </c>
      <c r="H390" s="383">
        <f t="shared" si="114"/>
        <v>1526.97</v>
      </c>
      <c r="I390" s="319" t="e">
        <f t="shared" si="90"/>
        <v>#DIV/0!</v>
      </c>
      <c r="J390" s="439">
        <f t="shared" si="98"/>
        <v>83.899450549450549</v>
      </c>
    </row>
    <row r="391" spans="1:10" x14ac:dyDescent="0.25">
      <c r="A391" s="597">
        <v>32</v>
      </c>
      <c r="B391" s="598"/>
      <c r="C391" s="599"/>
      <c r="D391" s="280" t="s">
        <v>15</v>
      </c>
      <c r="E391" s="384">
        <f>SUM(E392)</f>
        <v>0</v>
      </c>
      <c r="F391" s="384">
        <f t="shared" ref="F391:H392" si="115">SUM(F392)</f>
        <v>1820</v>
      </c>
      <c r="G391" s="384">
        <f t="shared" si="115"/>
        <v>0</v>
      </c>
      <c r="H391" s="384">
        <f t="shared" si="115"/>
        <v>1526.97</v>
      </c>
      <c r="I391" s="318" t="e">
        <f t="shared" si="90"/>
        <v>#DIV/0!</v>
      </c>
      <c r="J391" s="438">
        <f t="shared" si="98"/>
        <v>83.899450549450549</v>
      </c>
    </row>
    <row r="392" spans="1:10" s="113" customFormat="1" x14ac:dyDescent="0.25">
      <c r="A392" s="258">
        <v>322</v>
      </c>
      <c r="B392" s="259"/>
      <c r="C392" s="260"/>
      <c r="D392" s="60" t="s">
        <v>165</v>
      </c>
      <c r="E392" s="385">
        <f>SUM(E393)</f>
        <v>0</v>
      </c>
      <c r="F392" s="385">
        <v>1820</v>
      </c>
      <c r="G392" s="385">
        <f t="shared" si="115"/>
        <v>0</v>
      </c>
      <c r="H392" s="385">
        <f t="shared" si="115"/>
        <v>1526.97</v>
      </c>
      <c r="I392" s="322" t="e">
        <f t="shared" si="90"/>
        <v>#DIV/0!</v>
      </c>
      <c r="J392" s="418">
        <f t="shared" si="98"/>
        <v>83.899450549450549</v>
      </c>
    </row>
    <row r="393" spans="1:10" s="113" customFormat="1" ht="14.45" customHeight="1" x14ac:dyDescent="0.25">
      <c r="A393" s="258">
        <v>3222</v>
      </c>
      <c r="B393" s="259"/>
      <c r="C393" s="260"/>
      <c r="D393" s="60" t="s">
        <v>167</v>
      </c>
      <c r="E393" s="385"/>
      <c r="F393" s="385"/>
      <c r="G393" s="385"/>
      <c r="H393" s="385">
        <v>1526.97</v>
      </c>
      <c r="I393" s="322" t="e">
        <f t="shared" si="90"/>
        <v>#DIV/0!</v>
      </c>
      <c r="J393" s="418" t="e">
        <f t="shared" si="98"/>
        <v>#DIV/0!</v>
      </c>
    </row>
    <row r="394" spans="1:10" s="113" customFormat="1" x14ac:dyDescent="0.25">
      <c r="A394" s="588" t="s">
        <v>258</v>
      </c>
      <c r="B394" s="589"/>
      <c r="C394" s="590"/>
      <c r="D394" s="437" t="s">
        <v>94</v>
      </c>
      <c r="E394" s="436">
        <f>SUM(E395)</f>
        <v>0</v>
      </c>
      <c r="F394" s="436">
        <f t="shared" ref="F394:H394" si="116">SUM(F395)</f>
        <v>90</v>
      </c>
      <c r="G394" s="436">
        <f t="shared" si="116"/>
        <v>0</v>
      </c>
      <c r="H394" s="436">
        <f t="shared" si="116"/>
        <v>0</v>
      </c>
      <c r="I394" s="181" t="e">
        <f t="shared" si="90"/>
        <v>#DIV/0!</v>
      </c>
      <c r="J394" s="389">
        <f t="shared" si="98"/>
        <v>0</v>
      </c>
    </row>
    <row r="395" spans="1:10" x14ac:dyDescent="0.25">
      <c r="A395" s="404">
        <v>3</v>
      </c>
      <c r="B395" s="405"/>
      <c r="C395" s="406"/>
      <c r="D395" s="284" t="s">
        <v>165</v>
      </c>
      <c r="E395" s="383">
        <f>SUM(E396)</f>
        <v>0</v>
      </c>
      <c r="F395" s="383">
        <f>SUM(F396)</f>
        <v>90</v>
      </c>
      <c r="G395" s="383">
        <f>SUM(G396)</f>
        <v>0</v>
      </c>
      <c r="H395" s="383">
        <f>SUM(H396)</f>
        <v>0</v>
      </c>
      <c r="I395" s="319" t="e">
        <f t="shared" si="90"/>
        <v>#DIV/0!</v>
      </c>
      <c r="J395" s="439">
        <f t="shared" si="98"/>
        <v>0</v>
      </c>
    </row>
    <row r="396" spans="1:10" s="113" customFormat="1" x14ac:dyDescent="0.25">
      <c r="A396" s="296">
        <v>32</v>
      </c>
      <c r="B396" s="297"/>
      <c r="C396" s="298"/>
      <c r="D396" s="280" t="s">
        <v>6</v>
      </c>
      <c r="E396" s="384">
        <f>SUM(E397)</f>
        <v>0</v>
      </c>
      <c r="F396" s="384">
        <f>SUM(F397)</f>
        <v>90</v>
      </c>
      <c r="G396" s="384"/>
      <c r="H396" s="376">
        <f>SUM(H397)</f>
        <v>0</v>
      </c>
      <c r="I396" s="318" t="e">
        <f t="shared" si="90"/>
        <v>#DIV/0!</v>
      </c>
      <c r="J396" s="438">
        <f t="shared" si="98"/>
        <v>0</v>
      </c>
    </row>
    <row r="397" spans="1:10" x14ac:dyDescent="0.25">
      <c r="A397" s="258">
        <v>322</v>
      </c>
      <c r="B397" s="259"/>
      <c r="C397" s="260"/>
      <c r="D397" s="308" t="s">
        <v>165</v>
      </c>
      <c r="E397" s="385">
        <f>SUM(E398)</f>
        <v>0</v>
      </c>
      <c r="F397" s="385">
        <v>90</v>
      </c>
      <c r="G397" s="385">
        <f>SUM(G398)</f>
        <v>0</v>
      </c>
      <c r="H397" s="367">
        <f>SUM(H398)</f>
        <v>0</v>
      </c>
      <c r="I397" s="322" t="e">
        <f t="shared" si="90"/>
        <v>#DIV/0!</v>
      </c>
      <c r="J397" s="418">
        <f t="shared" si="98"/>
        <v>0</v>
      </c>
    </row>
    <row r="398" spans="1:10" x14ac:dyDescent="0.25">
      <c r="A398" s="268">
        <v>3224</v>
      </c>
      <c r="B398" s="269"/>
      <c r="C398" s="270"/>
      <c r="D398" s="289" t="s">
        <v>260</v>
      </c>
      <c r="E398" s="382"/>
      <c r="F398" s="382"/>
      <c r="G398" s="382"/>
      <c r="H398" s="369"/>
      <c r="I398" s="85" t="e">
        <f t="shared" ref="I398" si="117">SUM(H398/E398*100)</f>
        <v>#DIV/0!</v>
      </c>
      <c r="J398" s="418" t="e">
        <f t="shared" si="98"/>
        <v>#DIV/0!</v>
      </c>
    </row>
    <row r="399" spans="1:10" x14ac:dyDescent="0.25">
      <c r="E399" s="381"/>
      <c r="F399" s="381"/>
      <c r="G399" s="381"/>
      <c r="H399" s="381"/>
    </row>
    <row r="400" spans="1:10" x14ac:dyDescent="0.25">
      <c r="E400" s="381"/>
      <c r="F400" s="381"/>
      <c r="G400" s="381"/>
      <c r="H400" s="381"/>
    </row>
    <row r="401" spans="5:12" x14ac:dyDescent="0.25">
      <c r="E401" s="381"/>
      <c r="F401" s="381"/>
      <c r="G401" s="381"/>
      <c r="H401" s="381"/>
    </row>
    <row r="402" spans="5:12" x14ac:dyDescent="0.25">
      <c r="E402" s="381"/>
      <c r="F402" s="381"/>
      <c r="G402" s="381"/>
      <c r="H402" s="381"/>
      <c r="L402" s="91"/>
    </row>
  </sheetData>
  <mergeCells count="92">
    <mergeCell ref="A394:C394"/>
    <mergeCell ref="A383:C383"/>
    <mergeCell ref="A363:C363"/>
    <mergeCell ref="A365:C365"/>
    <mergeCell ref="A368:C368"/>
    <mergeCell ref="A364:C364"/>
    <mergeCell ref="A391:C391"/>
    <mergeCell ref="A384:C384"/>
    <mergeCell ref="A385:C385"/>
    <mergeCell ref="A386:C386"/>
    <mergeCell ref="A389:C389"/>
    <mergeCell ref="A390:C390"/>
    <mergeCell ref="A349:C349"/>
    <mergeCell ref="A351:C351"/>
    <mergeCell ref="A352:C352"/>
    <mergeCell ref="A355:C355"/>
    <mergeCell ref="A356:C356"/>
    <mergeCell ref="A343:C343"/>
    <mergeCell ref="A344:C344"/>
    <mergeCell ref="A345:C345"/>
    <mergeCell ref="A346:C346"/>
    <mergeCell ref="A329:C329"/>
    <mergeCell ref="A340:C340"/>
    <mergeCell ref="A341:C341"/>
    <mergeCell ref="A261:C261"/>
    <mergeCell ref="A283:C283"/>
    <mergeCell ref="A284:C284"/>
    <mergeCell ref="A266:C266"/>
    <mergeCell ref="A279:C279"/>
    <mergeCell ref="A280:C280"/>
    <mergeCell ref="A237:C237"/>
    <mergeCell ref="A238:C238"/>
    <mergeCell ref="A239:C239"/>
    <mergeCell ref="A247:C247"/>
    <mergeCell ref="A260:C260"/>
    <mergeCell ref="A226:C226"/>
    <mergeCell ref="A227:C227"/>
    <mergeCell ref="A228:C228"/>
    <mergeCell ref="A234:C234"/>
    <mergeCell ref="A236:C236"/>
    <mergeCell ref="A217:C217"/>
    <mergeCell ref="A218:C218"/>
    <mergeCell ref="A219:C219"/>
    <mergeCell ref="A222:C222"/>
    <mergeCell ref="A223:C223"/>
    <mergeCell ref="A202:C202"/>
    <mergeCell ref="A210:C210"/>
    <mergeCell ref="A211:C211"/>
    <mergeCell ref="A216:C216"/>
    <mergeCell ref="A183:C183"/>
    <mergeCell ref="A193:C193"/>
    <mergeCell ref="A199:C199"/>
    <mergeCell ref="A192:C192"/>
    <mergeCell ref="A194:C194"/>
    <mergeCell ref="A196:C196"/>
    <mergeCell ref="A200:C200"/>
    <mergeCell ref="A201:C201"/>
    <mergeCell ref="A184:C184"/>
    <mergeCell ref="A185:C185"/>
    <mergeCell ref="A189:C189"/>
    <mergeCell ref="A190:C190"/>
    <mergeCell ref="A176:C176"/>
    <mergeCell ref="A177:C177"/>
    <mergeCell ref="A178:C178"/>
    <mergeCell ref="A182:C182"/>
    <mergeCell ref="A131:C131"/>
    <mergeCell ref="A152:C152"/>
    <mergeCell ref="A153:C153"/>
    <mergeCell ref="A156:C156"/>
    <mergeCell ref="A158:C158"/>
    <mergeCell ref="A170:C170"/>
    <mergeCell ref="A171:C171"/>
    <mergeCell ref="A10:C10"/>
    <mergeCell ref="A11:C11"/>
    <mergeCell ref="A5:I5"/>
    <mergeCell ref="A7:C7"/>
    <mergeCell ref="A1:K1"/>
    <mergeCell ref="A12:C12"/>
    <mergeCell ref="A13:C13"/>
    <mergeCell ref="A21:C21"/>
    <mergeCell ref="A14:C14"/>
    <mergeCell ref="A52:C52"/>
    <mergeCell ref="A48:C48"/>
    <mergeCell ref="A49:C49"/>
    <mergeCell ref="A50:C50"/>
    <mergeCell ref="A51:C51"/>
    <mergeCell ref="A85:C85"/>
    <mergeCell ref="A86:C86"/>
    <mergeCell ref="A87:C87"/>
    <mergeCell ref="A121:C121"/>
    <mergeCell ref="A122:C122"/>
    <mergeCell ref="A120:C12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8E71-6C9B-4AD6-82F5-934ABFD006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2024-07-26T08:31:11Z</cp:lastPrinted>
  <dcterms:created xsi:type="dcterms:W3CDTF">2022-08-12T12:51:27Z</dcterms:created>
  <dcterms:modified xsi:type="dcterms:W3CDTF">2024-07-26T08:32:04Z</dcterms:modified>
</cp:coreProperties>
</file>