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BC7D919-FAC5-40B8-A5F4-276E46D3FD12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KONTROLNA TABLICA" sheetId="9" r:id="rId5"/>
  </sheets>
  <definedNames>
    <definedName name="_xlnm.Print_Titles" localSheetId="4">'KONTROLNA TABLICA'!$5:$6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3" l="1"/>
  <c r="G52" i="3" l="1"/>
  <c r="D49" i="9" l="1"/>
  <c r="G14" i="3"/>
  <c r="E41" i="9"/>
  <c r="D41" i="9"/>
  <c r="C41" i="9"/>
  <c r="E43" i="9"/>
  <c r="E42" i="9"/>
  <c r="F100" i="7"/>
  <c r="G176" i="3"/>
  <c r="G172" i="3" l="1"/>
  <c r="G160" i="3"/>
  <c r="G153" i="3"/>
  <c r="G143" i="3"/>
  <c r="G130" i="3"/>
  <c r="G84" i="3"/>
  <c r="G87" i="3"/>
  <c r="G17" i="3"/>
  <c r="F215" i="3"/>
  <c r="H30" i="1" l="1"/>
  <c r="F150" i="7"/>
  <c r="F272" i="7"/>
  <c r="F186" i="7"/>
  <c r="F79" i="7"/>
  <c r="F273" i="7"/>
  <c r="F210" i="7" l="1"/>
  <c r="F276" i="7"/>
  <c r="F251" i="7"/>
  <c r="F254" i="7"/>
  <c r="E98" i="7"/>
  <c r="F114" i="7"/>
  <c r="F109" i="7"/>
  <c r="F105" i="7"/>
  <c r="F103" i="7"/>
  <c r="F196" i="7"/>
  <c r="F195" i="7" s="1"/>
  <c r="F139" i="7"/>
  <c r="F122" i="7"/>
  <c r="F102" i="7" l="1"/>
  <c r="F101" i="7" s="1"/>
  <c r="F99" i="7" s="1"/>
  <c r="F62" i="7"/>
  <c r="E246" i="7"/>
  <c r="E243" i="7" s="1"/>
  <c r="E77" i="7"/>
  <c r="F93" i="7" l="1"/>
  <c r="F92" i="7" s="1"/>
  <c r="F89" i="7"/>
  <c r="F244" i="7"/>
  <c r="F132" i="7"/>
  <c r="F157" i="7"/>
  <c r="F154" i="7"/>
  <c r="G106" i="3" l="1"/>
  <c r="G112" i="3"/>
  <c r="G121" i="3"/>
  <c r="G170" i="3"/>
  <c r="G89" i="3"/>
  <c r="F281" i="7"/>
  <c r="F280" i="7" s="1"/>
  <c r="F278" i="7"/>
  <c r="F264" i="7"/>
  <c r="G229" i="7"/>
  <c r="G212" i="7"/>
  <c r="F179" i="7"/>
  <c r="F203" i="7"/>
  <c r="F202" i="7" s="1"/>
  <c r="F200" i="7"/>
  <c r="F193" i="7"/>
  <c r="F187" i="7"/>
  <c r="F184" i="7"/>
  <c r="E184" i="7"/>
  <c r="F182" i="7"/>
  <c r="E182" i="7"/>
  <c r="F180" i="7"/>
  <c r="G204" i="7"/>
  <c r="G183" i="7"/>
  <c r="G185" i="7"/>
  <c r="F190" i="7"/>
  <c r="F175" i="7"/>
  <c r="F174" i="7" s="1"/>
  <c r="F166" i="7"/>
  <c r="F165" i="7" s="1"/>
  <c r="F160" i="7"/>
  <c r="F152" i="7"/>
  <c r="F147" i="7"/>
  <c r="F125" i="7"/>
  <c r="G169" i="7"/>
  <c r="G172" i="7"/>
  <c r="G148" i="7"/>
  <c r="G146" i="7"/>
  <c r="G144" i="7"/>
  <c r="G118" i="7"/>
  <c r="G97" i="7"/>
  <c r="G58" i="7"/>
  <c r="F87" i="7"/>
  <c r="F86" i="7" s="1"/>
  <c r="F83" i="7"/>
  <c r="F81" i="7"/>
  <c r="F65" i="7"/>
  <c r="F61" i="7" s="1"/>
  <c r="F73" i="7"/>
  <c r="F72" i="7" s="1"/>
  <c r="G72" i="7" s="1"/>
  <c r="F70" i="7"/>
  <c r="F69" i="7" s="1"/>
  <c r="G69" i="7" s="1"/>
  <c r="F77" i="7" l="1"/>
  <c r="F76" i="7" s="1"/>
  <c r="G205" i="7"/>
  <c r="G182" i="7"/>
  <c r="G184" i="7"/>
  <c r="G280" i="7"/>
  <c r="F199" i="7"/>
  <c r="F192" i="7"/>
  <c r="F151" i="7"/>
  <c r="F149" i="7" s="1"/>
  <c r="F78" i="7"/>
  <c r="F68" i="7"/>
  <c r="F67" i="7" s="1"/>
  <c r="F30" i="7"/>
  <c r="F21" i="7"/>
  <c r="F16" i="7"/>
  <c r="F12" i="7"/>
  <c r="F39" i="7"/>
  <c r="F38" i="7" s="1"/>
  <c r="G38" i="7" s="1"/>
  <c r="F50" i="7"/>
  <c r="F49" i="7" s="1"/>
  <c r="G49" i="7" s="1"/>
  <c r="F224" i="7"/>
  <c r="F223" i="7" s="1"/>
  <c r="G223" i="7" s="1"/>
  <c r="F221" i="7"/>
  <c r="F219" i="7"/>
  <c r="F217" i="7"/>
  <c r="F297" i="7"/>
  <c r="F296" i="7" s="1"/>
  <c r="G296" i="7" s="1"/>
  <c r="F294" i="7"/>
  <c r="F292" i="7"/>
  <c r="F246" i="7"/>
  <c r="F243" i="7" s="1"/>
  <c r="F239" i="7"/>
  <c r="F238" i="7" s="1"/>
  <c r="F234" i="7"/>
  <c r="F233" i="7" s="1"/>
  <c r="F274" i="7"/>
  <c r="F271" i="7" s="1"/>
  <c r="F269" i="7"/>
  <c r="F268" i="7" s="1"/>
  <c r="G268" i="7" s="1"/>
  <c r="F266" i="7"/>
  <c r="F259" i="7"/>
  <c r="F258" i="7" s="1"/>
  <c r="G258" i="7" s="1"/>
  <c r="F252" i="7"/>
  <c r="F256" i="7"/>
  <c r="G273" i="7" l="1"/>
  <c r="F250" i="7"/>
  <c r="F249" i="7" s="1"/>
  <c r="F263" i="7"/>
  <c r="F262" i="7" s="1"/>
  <c r="F261" i="7" s="1"/>
  <c r="F232" i="7"/>
  <c r="F231" i="7" s="1"/>
  <c r="G233" i="7"/>
  <c r="F75" i="7"/>
  <c r="F291" i="7"/>
  <c r="F11" i="7"/>
  <c r="F216" i="7"/>
  <c r="D32" i="9"/>
  <c r="C32" i="9"/>
  <c r="D20" i="9"/>
  <c r="C20" i="9"/>
  <c r="D15" i="9"/>
  <c r="C15" i="9"/>
  <c r="D26" i="9"/>
  <c r="C26" i="9"/>
  <c r="D38" i="9"/>
  <c r="C38" i="9"/>
  <c r="G263" i="7" l="1"/>
  <c r="F215" i="7"/>
  <c r="F214" i="7" s="1"/>
  <c r="G251" i="7"/>
  <c r="F290" i="7"/>
  <c r="F288" i="7" s="1"/>
  <c r="F248" i="7"/>
  <c r="F10" i="7"/>
  <c r="D47" i="9"/>
  <c r="C47" i="9"/>
  <c r="E37" i="9"/>
  <c r="E36" i="9"/>
  <c r="E33" i="9"/>
  <c r="D48" i="9"/>
  <c r="C48" i="9"/>
  <c r="E30" i="9"/>
  <c r="D29" i="9"/>
  <c r="E27" i="9"/>
  <c r="E25" i="9"/>
  <c r="E24" i="9"/>
  <c r="D23" i="9"/>
  <c r="C23" i="9"/>
  <c r="E21" i="9"/>
  <c r="E19" i="9"/>
  <c r="C17" i="9"/>
  <c r="D17" i="9"/>
  <c r="E14" i="9"/>
  <c r="E13" i="9"/>
  <c r="D12" i="9"/>
  <c r="C12" i="9"/>
  <c r="G11" i="9"/>
  <c r="F11" i="9"/>
  <c r="F289" i="7" l="1"/>
  <c r="E23" i="9"/>
  <c r="E17" i="9"/>
  <c r="E47" i="9"/>
  <c r="E12" i="9"/>
  <c r="D51" i="9"/>
  <c r="E48" i="9"/>
  <c r="E49" i="9"/>
  <c r="C29" i="9"/>
  <c r="E29" i="9" s="1"/>
  <c r="E18" i="9"/>
  <c r="E31" i="9"/>
  <c r="C51" i="9" l="1"/>
  <c r="E12" i="5"/>
  <c r="E13" i="5"/>
  <c r="H220" i="3"/>
  <c r="H219" i="3"/>
  <c r="H216" i="3"/>
  <c r="H208" i="3"/>
  <c r="H202" i="3"/>
  <c r="H204" i="3"/>
  <c r="H175" i="3"/>
  <c r="H192" i="3"/>
  <c r="H196" i="3"/>
  <c r="H98" i="3"/>
  <c r="H75" i="3"/>
  <c r="G225" i="3"/>
  <c r="G224" i="3" s="1"/>
  <c r="H224" i="3" s="1"/>
  <c r="G228" i="3"/>
  <c r="H227" i="3" s="1"/>
  <c r="G232" i="3"/>
  <c r="G231" i="3" s="1"/>
  <c r="H231" i="3" s="1"/>
  <c r="G235" i="3"/>
  <c r="G234" i="3" s="1"/>
  <c r="H234" i="3" s="1"/>
  <c r="G239" i="3"/>
  <c r="G238" i="3" s="1"/>
  <c r="G237" i="3" s="1"/>
  <c r="G215" i="3"/>
  <c r="G210" i="3"/>
  <c r="G205" i="3" s="1"/>
  <c r="G211" i="3"/>
  <c r="G199" i="3"/>
  <c r="G198" i="3" s="1"/>
  <c r="G194" i="3"/>
  <c r="G193" i="3" s="1"/>
  <c r="H193" i="3" s="1"/>
  <c r="G186" i="3"/>
  <c r="G183" i="3"/>
  <c r="G180" i="3"/>
  <c r="G177" i="3"/>
  <c r="H166" i="3"/>
  <c r="G146" i="3"/>
  <c r="G138" i="3"/>
  <c r="G136" i="3"/>
  <c r="G134" i="3"/>
  <c r="G128" i="3"/>
  <c r="G96" i="3"/>
  <c r="G94" i="3"/>
  <c r="G92" i="3"/>
  <c r="G85" i="3"/>
  <c r="G82" i="3"/>
  <c r="G79" i="3"/>
  <c r="G77" i="3"/>
  <c r="G76" i="3" s="1"/>
  <c r="H76" i="3" s="1"/>
  <c r="G72" i="3"/>
  <c r="G70" i="3"/>
  <c r="G68" i="3"/>
  <c r="G37" i="3"/>
  <c r="G36" i="3" s="1"/>
  <c r="G33" i="3"/>
  <c r="G32" i="3" s="1"/>
  <c r="G169" i="3"/>
  <c r="G42" i="3"/>
  <c r="G41" i="3" s="1"/>
  <c r="G40" i="3" s="1"/>
  <c r="G21" i="3"/>
  <c r="G20" i="3" s="1"/>
  <c r="G101" i="3"/>
  <c r="G100" i="3" s="1"/>
  <c r="H54" i="3"/>
  <c r="G222" i="3"/>
  <c r="H55" i="3"/>
  <c r="H56" i="3"/>
  <c r="H57" i="3"/>
  <c r="H58" i="3"/>
  <c r="G29" i="3"/>
  <c r="G28" i="3" s="1"/>
  <c r="G25" i="3"/>
  <c r="G24" i="3" s="1"/>
  <c r="G126" i="3" l="1"/>
  <c r="G67" i="3"/>
  <c r="G31" i="3"/>
  <c r="G197" i="3"/>
  <c r="G218" i="3"/>
  <c r="H221" i="3"/>
  <c r="G13" i="3"/>
  <c r="G12" i="3" s="1"/>
  <c r="H210" i="3"/>
  <c r="H84" i="3"/>
  <c r="H100" i="3"/>
  <c r="H238" i="3"/>
  <c r="G91" i="3"/>
  <c r="D11" i="5"/>
  <c r="G142" i="3"/>
  <c r="G27" i="3"/>
  <c r="F11" i="1"/>
  <c r="F8" i="1"/>
  <c r="F14" i="1" s="1"/>
  <c r="F30" i="1" s="1"/>
  <c r="G66" i="3" l="1"/>
  <c r="G99" i="3"/>
  <c r="H20" i="3"/>
  <c r="H13" i="3"/>
  <c r="H36" i="3"/>
  <c r="H24" i="3"/>
  <c r="H32" i="3"/>
  <c r="H41" i="3"/>
  <c r="H67" i="3"/>
  <c r="H169" i="3"/>
  <c r="H176" i="3"/>
  <c r="H91" i="3"/>
  <c r="H206" i="3"/>
  <c r="H215" i="3"/>
  <c r="H209" i="3"/>
  <c r="H142" i="3"/>
  <c r="H127" i="3"/>
  <c r="H207" i="3"/>
  <c r="H126" i="3"/>
  <c r="H81" i="3"/>
  <c r="H74" i="3"/>
  <c r="H198" i="3"/>
  <c r="E147" i="7"/>
  <c r="G147" i="7" s="1"/>
  <c r="F171" i="7"/>
  <c r="G178" i="7"/>
  <c r="G165" i="7"/>
  <c r="G151" i="7"/>
  <c r="G174" i="7"/>
  <c r="G101" i="7"/>
  <c r="G61" i="7"/>
  <c r="G55" i="7"/>
  <c r="G45" i="7"/>
  <c r="G11" i="7"/>
  <c r="G216" i="7"/>
  <c r="E232" i="7"/>
  <c r="E231" i="7" s="1"/>
  <c r="G231" i="7" s="1"/>
  <c r="G243" i="7"/>
  <c r="G286" i="7"/>
  <c r="G291" i="7"/>
  <c r="E192" i="7" l="1"/>
  <c r="G192" i="7" s="1"/>
  <c r="G193" i="7"/>
  <c r="G188" i="7"/>
  <c r="E187" i="7"/>
  <c r="G187" i="7" s="1"/>
  <c r="E210" i="7"/>
  <c r="G211" i="7"/>
  <c r="E179" i="7"/>
  <c r="E180" i="7"/>
  <c r="G180" i="7" s="1"/>
  <c r="G181" i="7"/>
  <c r="E199" i="7"/>
  <c r="G199" i="7" s="1"/>
  <c r="G200" i="7"/>
  <c r="E189" i="7"/>
  <c r="G189" i="7" s="1"/>
  <c r="G190" i="7"/>
  <c r="E195" i="7"/>
  <c r="G195" i="7" s="1"/>
  <c r="G196" i="7"/>
  <c r="G102" i="7"/>
  <c r="E150" i="7"/>
  <c r="H52" i="3"/>
  <c r="H53" i="3"/>
  <c r="F27" i="3"/>
  <c r="H27" i="3" s="1"/>
  <c r="H28" i="3"/>
  <c r="F205" i="3"/>
  <c r="H205" i="3" s="1"/>
  <c r="D10" i="5"/>
  <c r="C11" i="5"/>
  <c r="C10" i="5" l="1"/>
  <c r="E10" i="5" s="1"/>
  <c r="E11" i="5"/>
  <c r="F242" i="7"/>
  <c r="F241" i="7" s="1"/>
  <c r="F237" i="7"/>
  <c r="F236" i="7" s="1"/>
  <c r="F228" i="7"/>
  <c r="F227" i="7" s="1"/>
  <c r="F209" i="7"/>
  <c r="F177" i="7"/>
  <c r="F173" i="7"/>
  <c r="F145" i="7"/>
  <c r="F96" i="7"/>
  <c r="F95" i="7" s="1"/>
  <c r="F60" i="7"/>
  <c r="F59" i="7" s="1"/>
  <c r="F57" i="7"/>
  <c r="F56" i="7" s="1"/>
  <c r="F54" i="7"/>
  <c r="F53" i="7" s="1"/>
  <c r="F48" i="7"/>
  <c r="F47" i="7" s="1"/>
  <c r="F44" i="7"/>
  <c r="F43" i="7" s="1"/>
  <c r="F37" i="7"/>
  <c r="F36" i="7" s="1"/>
  <c r="F9" i="7"/>
  <c r="F285" i="7"/>
  <c r="F284" i="7" s="1"/>
  <c r="F283" i="7" l="1"/>
  <c r="F230" i="7"/>
  <c r="F52" i="7"/>
  <c r="F35" i="7"/>
  <c r="F8" i="7"/>
  <c r="F226" i="7"/>
  <c r="F208" i="7"/>
  <c r="F46" i="7"/>
  <c r="F42" i="7"/>
  <c r="H11" i="1"/>
  <c r="H8" i="1"/>
  <c r="G11" i="1"/>
  <c r="G8" i="1"/>
  <c r="G177" i="7"/>
  <c r="E173" i="7"/>
  <c r="G173" i="7" s="1"/>
  <c r="E170" i="7"/>
  <c r="G170" i="7" s="1"/>
  <c r="E149" i="7"/>
  <c r="G149" i="7" s="1"/>
  <c r="E145" i="7"/>
  <c r="G145" i="7" s="1"/>
  <c r="E120" i="7"/>
  <c r="E119" i="7" s="1"/>
  <c r="G99" i="7"/>
  <c r="E95" i="7"/>
  <c r="G95" i="7" s="1"/>
  <c r="E57" i="7"/>
  <c r="E56" i="7" s="1"/>
  <c r="G56" i="7" s="1"/>
  <c r="E54" i="7"/>
  <c r="E53" i="7" s="1"/>
  <c r="G53" i="7" s="1"/>
  <c r="E203" i="7"/>
  <c r="E60" i="7"/>
  <c r="E59" i="7" s="1"/>
  <c r="G59" i="7" s="1"/>
  <c r="G67" i="7"/>
  <c r="E86" i="7"/>
  <c r="G86" i="7" s="1"/>
  <c r="G77" i="7"/>
  <c r="E10" i="7"/>
  <c r="E37" i="7"/>
  <c r="E35" i="7" s="1"/>
  <c r="E44" i="7"/>
  <c r="E42" i="7" s="1"/>
  <c r="E48" i="7"/>
  <c r="E46" i="7" s="1"/>
  <c r="E208" i="7"/>
  <c r="E228" i="7"/>
  <c r="E227" i="7" s="1"/>
  <c r="G227" i="7" s="1"/>
  <c r="E242" i="7"/>
  <c r="E241" i="7" s="1"/>
  <c r="G241" i="7" s="1"/>
  <c r="E215" i="7"/>
  <c r="E290" i="7"/>
  <c r="E289" i="7" s="1"/>
  <c r="G289" i="7" s="1"/>
  <c r="E237" i="7" l="1"/>
  <c r="E236" i="7" s="1"/>
  <c r="G238" i="7"/>
  <c r="E186" i="7"/>
  <c r="E202" i="7"/>
  <c r="G202" i="7" s="1"/>
  <c r="G203" i="7"/>
  <c r="H14" i="1"/>
  <c r="G14" i="1"/>
  <c r="G30" i="1" s="1"/>
  <c r="F213" i="7"/>
  <c r="F207" i="7" s="1"/>
  <c r="E47" i="7"/>
  <c r="G47" i="7" s="1"/>
  <c r="E76" i="7"/>
  <c r="E75" i="7" s="1"/>
  <c r="E226" i="7"/>
  <c r="E213" i="7"/>
  <c r="E214" i="7"/>
  <c r="G214" i="7" s="1"/>
  <c r="E8" i="7"/>
  <c r="E9" i="7"/>
  <c r="G9" i="7" s="1"/>
  <c r="E288" i="7"/>
  <c r="E209" i="7"/>
  <c r="G209" i="7" s="1"/>
  <c r="E36" i="7"/>
  <c r="G36" i="7" s="1"/>
  <c r="E43" i="7"/>
  <c r="G43" i="7" s="1"/>
  <c r="E272" i="7"/>
  <c r="E271" i="7" s="1"/>
  <c r="G271" i="7" s="1"/>
  <c r="E262" i="7"/>
  <c r="E261" i="7" s="1"/>
  <c r="G261" i="7" s="1"/>
  <c r="E230" i="7" l="1"/>
  <c r="G236" i="7"/>
  <c r="E52" i="7"/>
  <c r="E7" i="7" s="1"/>
  <c r="G75" i="7"/>
  <c r="G4" i="7"/>
  <c r="F31" i="3"/>
  <c r="H31" i="3" s="1"/>
  <c r="F12" i="3"/>
  <c r="H12" i="3" s="1"/>
  <c r="G44" i="3"/>
  <c r="G23" i="3"/>
  <c r="F44" i="3"/>
  <c r="F40" i="3"/>
  <c r="H40" i="3" s="1"/>
  <c r="F23" i="3"/>
  <c r="H23" i="3" l="1"/>
  <c r="G11" i="3"/>
  <c r="H44" i="3"/>
  <c r="F11" i="3"/>
  <c r="E250" i="7"/>
  <c r="E249" i="7" s="1"/>
  <c r="E248" i="7" l="1"/>
  <c r="G249" i="7"/>
  <c r="F8" i="3"/>
  <c r="F218" i="3"/>
  <c r="H218" i="3" s="1"/>
  <c r="F99" i="3"/>
  <c r="H99" i="3" s="1"/>
  <c r="F66" i="3"/>
  <c r="H66" i="3" s="1"/>
  <c r="F237" i="3"/>
  <c r="H237" i="3" s="1"/>
  <c r="F197" i="3"/>
  <c r="H197" i="3" s="1"/>
  <c r="E284" i="7" l="1"/>
  <c r="G287" i="7"/>
  <c r="G217" i="3"/>
  <c r="G65" i="3"/>
  <c r="F217" i="3"/>
  <c r="E283" i="7" l="1"/>
  <c r="E207" i="7" s="1"/>
  <c r="E4" i="7" s="1"/>
  <c r="G284" i="7"/>
  <c r="H62" i="3"/>
  <c r="G62" i="3"/>
  <c r="F121" i="7"/>
  <c r="G121" i="7" s="1"/>
  <c r="F120" i="7" l="1"/>
  <c r="F119" i="7" s="1"/>
  <c r="G119" i="7" l="1"/>
  <c r="F98" i="7"/>
  <c r="F7" i="7" s="1"/>
  <c r="F4" i="7" s="1"/>
  <c r="F65" i="3"/>
  <c r="F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F80" authorId="0" shapeId="0" xr:uid="{11EA7F44-84F9-4A57-9717-40AFB093DB43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cop-1.232.431,99
sud.pres.5.441,52
</t>
        </r>
      </text>
    </comment>
  </commentList>
</comments>
</file>

<file path=xl/sharedStrings.xml><?xml version="1.0" encoding="utf-8"?>
<sst xmlns="http://schemas.openxmlformats.org/spreadsheetml/2006/main" count="1026" uniqueCount="241">
  <si>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</si>
  <si>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</si>
  <si>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</si>
  <si>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</si>
  <si>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</si>
  <si>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</si>
  <si>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</si>
  <si>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</si>
  <si>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</si>
  <si>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</si>
  <si>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</si>
  <si>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</si>
  <si>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</si>
  <si>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</si>
  <si>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</si>
  <si>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</si>
  <si>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</si>
  <si>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</si>
  <si>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</si>
  <si>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</si>
  <si>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</si>
  <si>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</si>
  <si>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</si>
  <si>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</si>
  <si>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</si>
  <si>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</si>
  <si>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</si>
  <si>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</si>
  <si>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</si>
  <si>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</si>
  <si>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</si>
  <si>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</si>
  <si>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</si>
  <si>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</si>
  <si>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</si>
  <si>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</si>
  <si>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</si>
  <si>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</si>
  <si>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</si>
  <si>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</si>
  <si>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</si>
  <si>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</si>
  <si>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</si>
  <si>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</si>
  <si>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</si>
  <si>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</si>
  <si>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</si>
  <si>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</si>
  <si>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</si>
  <si>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</si>
  <si>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</si>
  <si>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</si>
  <si>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</si>
  <si>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</si>
  <si>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EUR</t>
  </si>
  <si>
    <t>HZZ PRIPRAVNIK</t>
  </si>
  <si>
    <t>EU</t>
  </si>
  <si>
    <t>Aktivnost 1012-01</t>
  </si>
  <si>
    <t xml:space="preserve"> Materijalni rashodi škola</t>
  </si>
  <si>
    <t xml:space="preserve">Aktivnost 1012-02 </t>
  </si>
  <si>
    <t>Financijski rashodi škola</t>
  </si>
  <si>
    <t xml:space="preserve">Kapitalni projekt 1012-03 </t>
  </si>
  <si>
    <t>Opremanje škola</t>
  </si>
  <si>
    <t>Kapitalni projekt 1012-04</t>
  </si>
  <si>
    <t>Rashodi za dodatna ulaganja na školama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</si>
  <si>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</si>
  <si>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</si>
  <si>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</si>
  <si>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</si>
  <si>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</si>
  <si>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</si>
  <si>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</si>
  <si>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</si>
  <si>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</si>
  <si>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</si>
  <si>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</si>
  <si>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</si>
  <si>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</si>
  <si>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</si>
  <si>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</si>
  <si>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</si>
  <si>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Aktivnost 1013-16</t>
  </si>
  <si>
    <t>Potpora stručnim službama osnovnih škola - logoped</t>
  </si>
  <si>
    <t>Aktivnost 1013-18</t>
  </si>
  <si>
    <t>Centar DaR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</si>
  <si>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</si>
  <si>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</si>
  <si>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</si>
  <si>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</si>
  <si>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</si>
  <si>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</si>
  <si>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</si>
  <si>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</si>
  <si>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</si>
  <si>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VIŠAK KORIŠTEN ZA POKRIĆE RASHODA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</si>
  <si>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</si>
  <si>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</si>
  <si>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</si>
  <si>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</si>
  <si>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</si>
  <si>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</si>
  <si>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Pomoćnici u nastavi - Škola puna mogućnosti 6</t>
  </si>
  <si>
    <t>Izvor financiranja 5402</t>
  </si>
  <si>
    <t>Prehrana učenika u osnovnim školama 5,47 i Šk. shema</t>
  </si>
  <si>
    <t>Financiranje nabave drugih obrazovnih materijala - radne bilježnice</t>
  </si>
  <si>
    <t>Materijalni rashodi - prijevoz</t>
  </si>
  <si>
    <t>31-COP</t>
  </si>
  <si>
    <t>31-MENTORSTVA</t>
  </si>
  <si>
    <t>32-PRIJEVOZ DJELATNIKA COP</t>
  </si>
  <si>
    <t>32-NAKNADA INVALIDI</t>
  </si>
  <si>
    <t>Prihodi za posebne namjene - školska kuhinja</t>
  </si>
  <si>
    <t>Izvor financiranja 9231</t>
  </si>
  <si>
    <t>Izvor financiranja 9241</t>
  </si>
  <si>
    <t>MZO lektira</t>
  </si>
  <si>
    <t>MZO udžbenici</t>
  </si>
  <si>
    <t>Izvor financiranja 9257</t>
  </si>
  <si>
    <t>Rashodi za zaposlene (dar u naravi, pripravnica razlika za osnovicu)</t>
  </si>
  <si>
    <t>Rashodi za zaposlene voditelje ŠSD</t>
  </si>
  <si>
    <t>Izvor financiranja 926103</t>
  </si>
  <si>
    <t xml:space="preserve">Prihodi za posebne namjene </t>
  </si>
  <si>
    <t>EUR*</t>
  </si>
  <si>
    <t xml:space="preserve">PROGRAM 1012 </t>
  </si>
  <si>
    <t>Osnovnoškolsko obrazovanje</t>
  </si>
  <si>
    <t>PROJEKTI</t>
  </si>
  <si>
    <t>Ostale tekuće donacije u naravi</t>
  </si>
  <si>
    <t>Izvor financiranja 925401</t>
  </si>
  <si>
    <t>Projekti</t>
  </si>
  <si>
    <t>Projekti - višak</t>
  </si>
  <si>
    <t xml:space="preserve"> Procjena 2005.</t>
  </si>
  <si>
    <t xml:space="preserve"> Procjena 2006.</t>
  </si>
  <si>
    <t>Oznaka IF</t>
  </si>
  <si>
    <t>RASHODI</t>
  </si>
  <si>
    <t>3</t>
  </si>
  <si>
    <t>Izvršenje prethodne godine</t>
  </si>
  <si>
    <t>Plan tekuće godine</t>
  </si>
  <si>
    <t>Izvršenje tekuće godine</t>
  </si>
  <si>
    <t>Indeks</t>
  </si>
  <si>
    <t>5=4/3*100</t>
  </si>
  <si>
    <t>Naziv</t>
  </si>
  <si>
    <t xml:space="preserve">Izvršenje tekuće godine </t>
  </si>
  <si>
    <t>4=3/2*100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</si>
  <si>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</si>
  <si>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</si>
  <si>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</si>
  <si>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</si>
  <si>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</si>
  <si>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Skupina/podskupina/odjeljak</t>
  </si>
  <si>
    <t>TEKUĆI PRIJENOSI IZMEĐU PROR KORISNIKA ISTOG PRORAČUNA TEMELJEM PRIJENOSA EU SREDSTAVA</t>
  </si>
  <si>
    <t>PRIHODI OD FINANCIJSKE IMOVINE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</si>
  <si>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</si>
  <si>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</si>
  <si>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</si>
  <si>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</si>
  <si>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</si>
  <si>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</si>
  <si>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</si>
  <si>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</si>
  <si>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</si>
  <si>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</si>
  <si>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</si>
  <si>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</si>
  <si>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</si>
  <si>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</si>
  <si>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</si>
  <si>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</si>
  <si>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</si>
  <si>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</si>
  <si>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</si>
  <si>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</si>
  <si>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</si>
  <si>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</si>
  <si>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</si>
  <si>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</si>
  <si>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</si>
  <si>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</si>
  <si>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</si>
  <si>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</si>
  <si>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</si>
  <si>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</si>
  <si>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</si>
  <si>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</si>
  <si>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</si>
  <si>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</si>
  <si>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</si>
  <si>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</si>
  <si>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</si>
  <si>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</si>
  <si>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</si>
  <si>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</si>
  <si>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</si>
  <si>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</si>
  <si>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</si>
  <si>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</si>
  <si>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</si>
  <si>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</si>
  <si>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</si>
  <si>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</si>
  <si>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</si>
  <si>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</si>
  <si>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</si>
  <si>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</si>
  <si>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</si>
  <si>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</si>
  <si>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</si>
  <si>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>Tekući plan</t>
  </si>
  <si>
    <t>4</t>
  </si>
  <si>
    <t>PREGLED UKUPNIH PRIHODA I RASHODA</t>
  </si>
  <si>
    <t>PO IZVORIMA FINANCIRANJA</t>
  </si>
  <si>
    <t>Naziv izvora financiranja</t>
  </si>
  <si>
    <t>INDEKS (3/2*100)</t>
  </si>
  <si>
    <t>OPĆI PRIHODI I PRIMICI</t>
  </si>
  <si>
    <t>PRIHODI</t>
  </si>
  <si>
    <t>VLASTITI PRIHODI</t>
  </si>
  <si>
    <t>PRIHODI ZA POSEBNE NAMJENE</t>
  </si>
  <si>
    <t>POMOĆI</t>
  </si>
  <si>
    <t>DONACIJE</t>
  </si>
  <si>
    <t>UKUPNI PRIHODI</t>
  </si>
  <si>
    <t xml:space="preserve">Izvršenje </t>
  </si>
  <si>
    <t>VIŠAK KORIŠTEN ZA POKRIĆE RASHODA TEK GOD</t>
  </si>
  <si>
    <t>VIŠAK KORIŠTEN ZA RASHODE TEKUĆE GODINE</t>
  </si>
  <si>
    <t>RAZLIKA</t>
  </si>
  <si>
    <t xml:space="preserve">Rashodi za zaposlene </t>
  </si>
  <si>
    <t>Materijalni rashodi (najam dvorane, ost prih)</t>
  </si>
  <si>
    <t>PLAĆE U NARAVI</t>
  </si>
  <si>
    <t>ENERGIJA-PLIN</t>
  </si>
  <si>
    <t>MATERIJAL I DIJELOVI</t>
  </si>
  <si>
    <t>NAKNADE TROŠKOVA ZAPOSLENICIMA</t>
  </si>
  <si>
    <t>SUDSKI SPOROVI-TROŠKOVI PARNIČNOG POSTUPKA</t>
  </si>
  <si>
    <t>NAKNADA ZA PRIJEVOZ</t>
  </si>
  <si>
    <t>Korisnik proračuna              OSNOVNA ŠKOLA KRUNE KRSTIĆA</t>
  </si>
  <si>
    <t>(proračunski)          ZADAR, TRG GOSPE LORETSKE 3</t>
  </si>
  <si>
    <t>Izvanškolske aktivnosti</t>
  </si>
  <si>
    <t>FINANCIJSKI RASHODI-SUDSKE PRESUDE</t>
  </si>
  <si>
    <t>GODIŠNJI IZVJEŠTAJ O IZVRŠENJU FINANCIJSKOG PLANA ZA 2023.g.</t>
  </si>
  <si>
    <t>TROŠKOVI PARNIČNIH POSTUPAKA</t>
  </si>
  <si>
    <t>MATERIJAL I DIJELOVI ZA TEKUĆE ODRŽAVANJE</t>
  </si>
  <si>
    <t>TEKUĆI PRIJENOSI IZMEĐU KORISNIKA</t>
  </si>
  <si>
    <t>PRIHODI OD POZITIVNIH TEČAJNIH RAZLIKA</t>
  </si>
  <si>
    <t>TROŠKOVI PARNIČNOG POSTUPKA</t>
  </si>
  <si>
    <t>EU-SHEMA I PUN</t>
  </si>
  <si>
    <t xml:space="preserve">PRENESENI VIŠAK PRIHODA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</si>
</sst>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6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0"/>
      <color theme="4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</borders>
  <cellStyleXfs count="9">
    <xf numFmtId="0" fontId="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9" fillId="0" borderId="0"/>
  </cellStyleXfs>
  <cellXfs count="31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 shrinkToFit="1"/>
    </xf>
    <xf numFmtId="4" fontId="6" fillId="7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 wrapText="1"/>
    </xf>
    <xf numFmtId="4" fontId="5" fillId="9" borderId="3" xfId="0" applyNumberFormat="1" applyFont="1" applyFill="1" applyBorder="1" applyAlignment="1">
      <alignment horizontal="right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20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0" fontId="9" fillId="0" borderId="4" xfId="0" quotePrefix="1" applyFont="1" applyFill="1" applyBorder="1" applyAlignment="1">
      <alignment horizontal="left" vertical="center" wrapText="1"/>
    </xf>
    <xf numFmtId="4" fontId="27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1" fillId="2" borderId="0" xfId="2" applyFont="1" applyFill="1" applyAlignment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3" fontId="33" fillId="1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4" fillId="4" borderId="3" xfId="0" applyNumberFormat="1" applyFont="1" applyFill="1" applyBorder="1" applyAlignment="1" applyProtection="1">
      <alignment horizontal="center" vertical="center" wrapText="1"/>
    </xf>
    <xf numFmtId="0" fontId="35" fillId="0" borderId="0" xfId="0" applyFont="1"/>
    <xf numFmtId="0" fontId="36" fillId="2" borderId="3" xfId="0" quotePrefix="1" applyFont="1" applyFill="1" applyBorder="1" applyAlignment="1">
      <alignment horizontal="left" vertical="center"/>
    </xf>
    <xf numFmtId="4" fontId="36" fillId="2" borderId="3" xfId="0" applyNumberFormat="1" applyFont="1" applyFill="1" applyBorder="1" applyAlignment="1">
      <alignment horizontal="right"/>
    </xf>
    <xf numFmtId="0" fontId="37" fillId="0" borderId="0" xfId="0" applyFont="1"/>
    <xf numFmtId="0" fontId="38" fillId="2" borderId="3" xfId="0" quotePrefix="1" applyFont="1" applyFill="1" applyBorder="1" applyAlignment="1">
      <alignment horizontal="left" vertical="center"/>
    </xf>
    <xf numFmtId="4" fontId="38" fillId="2" borderId="3" xfId="0" applyNumberFormat="1" applyFont="1" applyFill="1" applyBorder="1" applyAlignment="1">
      <alignment horizontal="right"/>
    </xf>
    <xf numFmtId="0" fontId="29" fillId="0" borderId="0" xfId="0" applyFont="1"/>
    <xf numFmtId="4" fontId="6" fillId="2" borderId="3" xfId="0" applyNumberFormat="1" applyFont="1" applyFill="1" applyBorder="1" applyAlignment="1">
      <alignment horizontal="right"/>
    </xf>
    <xf numFmtId="0" fontId="38" fillId="0" borderId="3" xfId="0" quotePrefix="1" applyFont="1" applyFill="1" applyBorder="1" applyAlignment="1">
      <alignment horizontal="left" vertical="center"/>
    </xf>
    <xf numFmtId="0" fontId="39" fillId="2" borderId="3" xfId="0" quotePrefix="1" applyFont="1" applyFill="1" applyBorder="1" applyAlignment="1">
      <alignment horizontal="left" vertical="center"/>
    </xf>
    <xf numFmtId="0" fontId="38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wrapText="1"/>
    </xf>
    <xf numFmtId="0" fontId="40" fillId="2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shrinkToFit="1"/>
    </xf>
    <xf numFmtId="4" fontId="26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3" fillId="8" borderId="3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6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8" fillId="2" borderId="3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3" fontId="3" fillId="7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6" fillId="7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8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1" fillId="0" borderId="0" xfId="8" applyNumberFormat="1" applyFont="1" applyAlignment="1">
      <alignment horizontal="center"/>
    </xf>
    <xf numFmtId="3" fontId="41" fillId="0" borderId="0" xfId="8" applyNumberFormat="1" applyFont="1"/>
    <xf numFmtId="0" fontId="41" fillId="0" borderId="0" xfId="8" applyFont="1" applyAlignment="1">
      <alignment horizontal="center" wrapText="1"/>
    </xf>
    <xf numFmtId="0" fontId="45" fillId="0" borderId="0" xfId="8" applyFont="1" applyFill="1" applyAlignment="1">
      <alignment horizontal="center" wrapText="1"/>
    </xf>
    <xf numFmtId="3" fontId="46" fillId="0" borderId="5" xfId="8" quotePrefix="1" applyNumberFormat="1" applyFont="1" applyBorder="1" applyAlignment="1">
      <alignment horizontal="left"/>
    </xf>
    <xf numFmtId="3" fontId="41" fillId="0" borderId="7" xfId="8" applyNumberFormat="1" applyFont="1" applyBorder="1"/>
    <xf numFmtId="3" fontId="45" fillId="0" borderId="7" xfId="8" applyNumberFormat="1" applyFont="1" applyFill="1" applyBorder="1" applyAlignment="1">
      <alignment wrapText="1"/>
    </xf>
    <xf numFmtId="3" fontId="41" fillId="0" borderId="7" xfId="8" applyNumberFormat="1" applyFont="1" applyBorder="1" applyAlignment="1">
      <alignment wrapText="1"/>
    </xf>
    <xf numFmtId="3" fontId="41" fillId="0" borderId="0" xfId="8" applyNumberFormat="1" applyFont="1" applyAlignment="1">
      <alignment horizontal="left"/>
    </xf>
    <xf numFmtId="3" fontId="45" fillId="0" borderId="0" xfId="8" applyNumberFormat="1" applyFont="1" applyFill="1" applyAlignment="1">
      <alignment wrapText="1"/>
    </xf>
    <xf numFmtId="3" fontId="41" fillId="0" borderId="0" xfId="8" applyNumberFormat="1" applyFont="1" applyAlignment="1">
      <alignment wrapText="1"/>
    </xf>
    <xf numFmtId="3" fontId="47" fillId="0" borderId="0" xfId="8" quotePrefix="1" applyNumberFormat="1" applyFont="1" applyAlignment="1">
      <alignment horizontal="left"/>
    </xf>
    <xf numFmtId="0" fontId="47" fillId="0" borderId="5" xfId="8" applyNumberFormat="1" applyFont="1" applyBorder="1" applyAlignment="1">
      <alignment horizontal="center"/>
    </xf>
    <xf numFmtId="0" fontId="48" fillId="0" borderId="5" xfId="8" applyNumberFormat="1" applyFont="1" applyFill="1" applyBorder="1" applyAlignment="1">
      <alignment horizontal="center" wrapText="1"/>
    </xf>
    <xf numFmtId="0" fontId="47" fillId="0" borderId="5" xfId="8" applyNumberFormat="1" applyFont="1" applyBorder="1" applyAlignment="1">
      <alignment horizontal="center" wrapText="1"/>
    </xf>
    <xf numFmtId="0" fontId="48" fillId="0" borderId="5" xfId="8" applyNumberFormat="1" applyFont="1" applyFill="1" applyBorder="1" applyAlignment="1">
      <alignment horizontal="center"/>
    </xf>
    <xf numFmtId="49" fontId="47" fillId="0" borderId="5" xfId="8" applyNumberFormat="1" applyFont="1" applyBorder="1" applyAlignment="1">
      <alignment horizontal="center"/>
    </xf>
    <xf numFmtId="0" fontId="47" fillId="0" borderId="2" xfId="8" applyNumberFormat="1" applyFont="1" applyBorder="1" applyAlignment="1">
      <alignment horizontal="center" vertical="center" wrapText="1"/>
    </xf>
    <xf numFmtId="3" fontId="48" fillId="0" borderId="2" xfId="8" applyNumberFormat="1" applyFont="1" applyFill="1" applyBorder="1" applyAlignment="1">
      <alignment horizontal="center" vertical="center" wrapText="1"/>
    </xf>
    <xf numFmtId="3" fontId="47" fillId="0" borderId="2" xfId="8" applyNumberFormat="1" applyFont="1" applyBorder="1" applyAlignment="1">
      <alignment horizontal="center" vertical="center" wrapText="1"/>
    </xf>
    <xf numFmtId="3" fontId="47" fillId="0" borderId="2" xfId="8" quotePrefix="1" applyNumberFormat="1" applyFont="1" applyBorder="1" applyAlignment="1">
      <alignment horizontal="center" wrapText="1"/>
    </xf>
    <xf numFmtId="0" fontId="47" fillId="0" borderId="0" xfId="8" applyNumberFormat="1" applyFont="1" applyBorder="1" applyAlignment="1">
      <alignment horizontal="center" vertical="center" wrapText="1"/>
    </xf>
    <xf numFmtId="3" fontId="48" fillId="0" borderId="0" xfId="8" applyNumberFormat="1" applyFont="1" applyFill="1" applyBorder="1" applyAlignment="1">
      <alignment horizontal="center" vertical="center" wrapText="1"/>
    </xf>
    <xf numFmtId="3" fontId="47" fillId="0" borderId="0" xfId="8" applyNumberFormat="1" applyFont="1" applyAlignment="1">
      <alignment vertical="center"/>
    </xf>
    <xf numFmtId="3" fontId="47" fillId="0" borderId="0" xfId="8" applyNumberFormat="1" applyFont="1"/>
    <xf numFmtId="0" fontId="47" fillId="0" borderId="0" xfId="8" applyNumberFormat="1" applyFont="1" applyAlignment="1">
      <alignment horizontal="center" vertical="center"/>
    </xf>
    <xf numFmtId="4" fontId="48" fillId="0" borderId="0" xfId="8" applyNumberFormat="1" applyFont="1" applyFill="1" applyAlignment="1">
      <alignment vertical="center"/>
    </xf>
    <xf numFmtId="0" fontId="41" fillId="0" borderId="8" xfId="8" applyNumberFormat="1" applyFont="1" applyBorder="1" applyAlignment="1">
      <alignment horizontal="center" vertical="center"/>
    </xf>
    <xf numFmtId="0" fontId="41" fillId="0" borderId="8" xfId="8" applyNumberFormat="1" applyFont="1" applyBorder="1" applyAlignment="1">
      <alignment vertical="center"/>
    </xf>
    <xf numFmtId="4" fontId="45" fillId="0" borderId="8" xfId="8" applyNumberFormat="1" applyFont="1" applyFill="1" applyBorder="1" applyAlignment="1">
      <alignment vertical="center"/>
    </xf>
    <xf numFmtId="4" fontId="41" fillId="0" borderId="0" xfId="8" applyNumberFormat="1" applyFont="1" applyAlignment="1">
      <alignment vertical="center"/>
    </xf>
    <xf numFmtId="0" fontId="41" fillId="0" borderId="8" xfId="8" applyNumberFormat="1" applyFont="1" applyBorder="1" applyAlignment="1">
      <alignment horizontal="left" vertical="center"/>
    </xf>
    <xf numFmtId="4" fontId="41" fillId="0" borderId="8" xfId="8" applyNumberFormat="1" applyFont="1" applyBorder="1" applyAlignment="1">
      <alignment vertical="center"/>
    </xf>
    <xf numFmtId="0" fontId="47" fillId="0" borderId="8" xfId="8" applyNumberFormat="1" applyFont="1" applyBorder="1" applyAlignment="1">
      <alignment horizontal="center" vertical="center"/>
    </xf>
    <xf numFmtId="0" fontId="47" fillId="0" borderId="8" xfId="8" applyNumberFormat="1" applyFont="1" applyBorder="1" applyAlignment="1">
      <alignment vertical="center"/>
    </xf>
    <xf numFmtId="4" fontId="48" fillId="0" borderId="8" xfId="8" applyNumberFormat="1" applyFont="1" applyFill="1" applyBorder="1" applyAlignment="1">
      <alignment vertical="center"/>
    </xf>
    <xf numFmtId="0" fontId="41" fillId="0" borderId="8" xfId="8" quotePrefix="1" applyNumberFormat="1" applyFont="1" applyBorder="1" applyAlignment="1">
      <alignment horizontal="left" vertical="center"/>
    </xf>
    <xf numFmtId="0" fontId="49" fillId="0" borderId="8" xfId="8" applyNumberFormat="1" applyFont="1" applyBorder="1" applyAlignment="1">
      <alignment horizontal="center" vertical="center"/>
    </xf>
    <xf numFmtId="0" fontId="49" fillId="0" borderId="8" xfId="8" applyNumberFormat="1" applyFont="1" applyBorder="1" applyAlignment="1">
      <alignment horizontal="left" vertical="center"/>
    </xf>
    <xf numFmtId="4" fontId="50" fillId="0" borderId="8" xfId="8" applyNumberFormat="1" applyFont="1" applyFill="1" applyBorder="1" applyAlignment="1">
      <alignment vertical="center"/>
    </xf>
    <xf numFmtId="3" fontId="51" fillId="0" borderId="0" xfId="8" applyNumberFormat="1" applyFont="1"/>
    <xf numFmtId="4" fontId="50" fillId="0" borderId="8" xfId="8" applyNumberFormat="1" applyFont="1" applyBorder="1" applyAlignment="1">
      <alignment vertical="center"/>
    </xf>
    <xf numFmtId="0" fontId="48" fillId="0" borderId="8" xfId="8" applyNumberFormat="1" applyFont="1" applyBorder="1" applyAlignment="1">
      <alignment horizontal="center" vertical="center"/>
    </xf>
    <xf numFmtId="0" fontId="48" fillId="0" borderId="8" xfId="8" applyNumberFormat="1" applyFont="1" applyBorder="1" applyAlignment="1">
      <alignment vertical="center"/>
    </xf>
    <xf numFmtId="0" fontId="52" fillId="0" borderId="8" xfId="8" applyNumberFormat="1" applyFont="1" applyBorder="1" applyAlignment="1">
      <alignment horizontal="center" vertical="center"/>
    </xf>
    <xf numFmtId="4" fontId="41" fillId="0" borderId="0" xfId="8" applyNumberFormat="1" applyFont="1"/>
    <xf numFmtId="0" fontId="53" fillId="0" borderId="0" xfId="8" applyNumberFormat="1" applyFont="1" applyAlignment="1">
      <alignment horizontal="center"/>
    </xf>
    <xf numFmtId="0" fontId="53" fillId="0" borderId="0" xfId="8" applyNumberFormat="1" applyFont="1"/>
    <xf numFmtId="3" fontId="53" fillId="0" borderId="0" xfId="8" applyNumberFormat="1" applyFont="1" applyAlignment="1">
      <alignment wrapText="1"/>
    </xf>
    <xf numFmtId="4" fontId="53" fillId="0" borderId="0" xfId="8" applyNumberFormat="1" applyFont="1"/>
    <xf numFmtId="3" fontId="53" fillId="0" borderId="0" xfId="8" applyNumberFormat="1" applyFont="1"/>
    <xf numFmtId="0" fontId="42" fillId="0" borderId="8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vertical="center"/>
    </xf>
    <xf numFmtId="4" fontId="52" fillId="0" borderId="8" xfId="8" applyNumberFormat="1" applyFont="1" applyFill="1" applyBorder="1" applyAlignment="1">
      <alignment vertical="center"/>
    </xf>
    <xf numFmtId="3" fontId="54" fillId="0" borderId="0" xfId="8" applyNumberFormat="1" applyFont="1" applyAlignment="1">
      <alignment vertical="center"/>
    </xf>
    <xf numFmtId="3" fontId="42" fillId="0" borderId="0" xfId="8" applyNumberFormat="1" applyFont="1"/>
    <xf numFmtId="0" fontId="54" fillId="0" borderId="8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horizontal="left" vertical="center"/>
    </xf>
    <xf numFmtId="4" fontId="55" fillId="2" borderId="3" xfId="0" applyNumberFormat="1" applyFont="1" applyFill="1" applyBorder="1" applyAlignment="1">
      <alignment horizontal="right"/>
    </xf>
    <xf numFmtId="0" fontId="56" fillId="0" borderId="0" xfId="0" applyFont="1"/>
    <xf numFmtId="4" fontId="57" fillId="2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9" fillId="0" borderId="3" xfId="0" applyNumberFormat="1" applyFont="1" applyFill="1" applyBorder="1" applyAlignment="1">
      <alignment horizontal="right"/>
    </xf>
    <xf numFmtId="4" fontId="39" fillId="0" borderId="3" xfId="0" applyNumberFormat="1" applyFont="1" applyBorder="1" applyAlignment="1">
      <alignment horizontal="right"/>
    </xf>
    <xf numFmtId="4" fontId="39" fillId="3" borderId="3" xfId="0" applyNumberFormat="1" applyFont="1" applyFill="1" applyBorder="1" applyAlignment="1">
      <alignment horizontal="right"/>
    </xf>
    <xf numFmtId="4" fontId="39" fillId="3" borderId="3" xfId="0" applyNumberFormat="1" applyFont="1" applyFill="1" applyBorder="1" applyAlignment="1" applyProtection="1">
      <alignment horizontal="right" wrapText="1"/>
    </xf>
    <xf numFmtId="4" fontId="39" fillId="4" borderId="1" xfId="0" quotePrefix="1" applyNumberFormat="1" applyFont="1" applyFill="1" applyBorder="1" applyAlignment="1">
      <alignment horizontal="right"/>
    </xf>
    <xf numFmtId="4" fontId="39" fillId="3" borderId="1" xfId="0" quotePrefix="1" applyNumberFormat="1" applyFont="1" applyFill="1" applyBorder="1" applyAlignment="1">
      <alignment horizontal="right"/>
    </xf>
    <xf numFmtId="0" fontId="38" fillId="0" borderId="0" xfId="0" applyFont="1"/>
    <xf numFmtId="0" fontId="36" fillId="2" borderId="4" xfId="0" applyNumberFormat="1" applyFont="1" applyFill="1" applyBorder="1" applyAlignment="1" applyProtection="1">
      <alignment horizontal="left" vertical="center" wrapText="1"/>
    </xf>
    <xf numFmtId="4" fontId="58" fillId="2" borderId="3" xfId="0" applyNumberFormat="1" applyFont="1" applyFill="1" applyBorder="1" applyAlignment="1">
      <alignment horizontal="right"/>
    </xf>
    <xf numFmtId="4" fontId="59" fillId="2" borderId="3" xfId="0" applyNumberFormat="1" applyFont="1" applyFill="1" applyBorder="1" applyAlignment="1">
      <alignment horizontal="right"/>
    </xf>
    <xf numFmtId="0" fontId="40" fillId="2" borderId="4" xfId="0" quotePrefix="1" applyFont="1" applyFill="1" applyBorder="1" applyAlignment="1">
      <alignment horizontal="left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0" fontId="58" fillId="2" borderId="3" xfId="0" quotePrefix="1" applyFont="1" applyFill="1" applyBorder="1" applyAlignment="1">
      <alignment horizontal="left" vertical="center" shrinkToFit="1"/>
    </xf>
    <xf numFmtId="4" fontId="59" fillId="0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 applyProtection="1">
      <alignment horizontal="right"/>
      <protection locked="0"/>
    </xf>
    <xf numFmtId="4" fontId="60" fillId="2" borderId="3" xfId="0" applyNumberFormat="1" applyFont="1" applyFill="1" applyBorder="1" applyAlignment="1">
      <alignment horizontal="right"/>
    </xf>
    <xf numFmtId="0" fontId="58" fillId="2" borderId="3" xfId="0" quotePrefix="1" applyFont="1" applyFill="1" applyBorder="1" applyAlignment="1">
      <alignment horizontal="left" vertical="center" wrapText="1"/>
    </xf>
    <xf numFmtId="4" fontId="59" fillId="2" borderId="3" xfId="0" applyNumberFormat="1" applyFont="1" applyFill="1" applyBorder="1" applyAlignment="1" applyProtection="1">
      <alignment horizontal="right" wrapText="1"/>
    </xf>
    <xf numFmtId="4" fontId="38" fillId="0" borderId="0" xfId="0" applyNumberFormat="1" applyFont="1" applyFill="1" applyBorder="1" applyAlignment="1" applyProtection="1">
      <alignment horizontal="center" vertical="center" wrapText="1"/>
    </xf>
    <xf numFmtId="164" fontId="61" fillId="2" borderId="3" xfId="0" applyNumberFormat="1" applyFont="1" applyFill="1" applyBorder="1" applyAlignment="1">
      <alignment horizontal="right"/>
    </xf>
    <xf numFmtId="164" fontId="36" fillId="2" borderId="3" xfId="0" applyNumberFormat="1" applyFont="1" applyFill="1" applyBorder="1" applyAlignment="1">
      <alignment horizontal="right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0" fontId="64" fillId="2" borderId="3" xfId="0" quotePrefix="1" applyFont="1" applyFill="1" applyBorder="1" applyAlignment="1">
      <alignment horizontal="left" vertical="center"/>
    </xf>
    <xf numFmtId="4" fontId="57" fillId="2" borderId="3" xfId="0" applyNumberFormat="1" applyFont="1" applyFill="1" applyBorder="1" applyAlignment="1">
      <alignment horizontal="center"/>
    </xf>
    <xf numFmtId="4" fontId="57" fillId="0" borderId="3" xfId="0" applyNumberFormat="1" applyFont="1" applyFill="1" applyBorder="1" applyAlignment="1">
      <alignment horizontal="center"/>
    </xf>
    <xf numFmtId="0" fontId="64" fillId="2" borderId="3" xfId="0" quotePrefix="1" applyFont="1" applyFill="1" applyBorder="1" applyAlignment="1">
      <alignment horizontal="left" vertical="center" shrinkToFit="1"/>
    </xf>
    <xf numFmtId="4" fontId="57" fillId="0" borderId="3" xfId="0" applyNumberFormat="1" applyFont="1" applyFill="1" applyBorder="1" applyAlignment="1">
      <alignment horizontal="right"/>
    </xf>
    <xf numFmtId="0" fontId="65" fillId="2" borderId="3" xfId="0" quotePrefix="1" applyFont="1" applyFill="1" applyBorder="1" applyAlignment="1">
      <alignment horizontal="left" vertical="center"/>
    </xf>
    <xf numFmtId="4" fontId="32" fillId="0" borderId="3" xfId="0" applyNumberFormat="1" applyFont="1" applyFill="1" applyBorder="1" applyAlignment="1">
      <alignment horizontal="right"/>
    </xf>
    <xf numFmtId="0" fontId="65" fillId="2" borderId="3" xfId="0" quotePrefix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31" fillId="2" borderId="0" xfId="2" applyFont="1" applyFill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34" fillId="4" borderId="2" xfId="0" applyNumberFormat="1" applyFont="1" applyFill="1" applyBorder="1" applyAlignment="1" applyProtection="1">
      <alignment horizontal="center" vertical="center" wrapText="1"/>
    </xf>
    <xf numFmtId="0" fontId="34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6" fillId="2" borderId="1" xfId="0" applyNumberFormat="1" applyFont="1" applyFill="1" applyBorder="1" applyAlignment="1" applyProtection="1">
      <alignment horizontal="left" vertical="center" wrapText="1"/>
    </xf>
    <xf numFmtId="0" fontId="36" fillId="2" borderId="2" xfId="0" applyNumberFormat="1" applyFont="1" applyFill="1" applyBorder="1" applyAlignment="1" applyProtection="1">
      <alignment horizontal="left" vertical="center" wrapText="1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8" fillId="2" borderId="1" xfId="0" applyNumberFormat="1" applyFont="1" applyFill="1" applyBorder="1" applyAlignment="1" applyProtection="1">
      <alignment horizontal="center" vertical="center" wrapText="1"/>
    </xf>
    <xf numFmtId="0" fontId="38" fillId="2" borderId="2" xfId="0" applyNumberFormat="1" applyFont="1" applyFill="1" applyBorder="1" applyAlignment="1" applyProtection="1">
      <alignment horizontal="center" vertical="center" wrapText="1"/>
    </xf>
    <xf numFmtId="0" fontId="38" fillId="2" borderId="4" xfId="0" applyNumberFormat="1" applyFont="1" applyFill="1" applyBorder="1" applyAlignment="1" applyProtection="1">
      <alignment horizontal="center" vertical="center" wrapText="1"/>
    </xf>
    <xf numFmtId="0" fontId="38" fillId="2" borderId="1" xfId="0" applyNumberFormat="1" applyFont="1" applyFill="1" applyBorder="1" applyAlignment="1" applyProtection="1">
      <alignment horizontal="left" vertical="center" wrapText="1" indent="1"/>
    </xf>
    <xf numFmtId="0" fontId="38" fillId="2" borderId="2" xfId="0" applyNumberFormat="1" applyFont="1" applyFill="1" applyBorder="1" applyAlignment="1" applyProtection="1">
      <alignment horizontal="left" vertical="center" wrapText="1" indent="1"/>
    </xf>
    <xf numFmtId="0" fontId="38" fillId="2" borderId="4" xfId="0" applyNumberFormat="1" applyFont="1" applyFill="1" applyBorder="1" applyAlignment="1" applyProtection="1">
      <alignment horizontal="left" vertical="center" wrapText="1" indent="1"/>
    </xf>
    <xf numFmtId="0" fontId="38" fillId="2" borderId="1" xfId="0" applyNumberFormat="1" applyFont="1" applyFill="1" applyBorder="1" applyAlignment="1" applyProtection="1">
      <alignment horizontal="left" vertical="center" wrapText="1"/>
    </xf>
    <xf numFmtId="0" fontId="38" fillId="2" borderId="2" xfId="0" applyNumberFormat="1" applyFont="1" applyFill="1" applyBorder="1" applyAlignment="1" applyProtection="1">
      <alignment horizontal="left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42" fillId="0" borderId="0" xfId="8" applyNumberFormat="1" applyFont="1" applyAlignment="1">
      <alignment horizontal="center"/>
    </xf>
    <xf numFmtId="0" fontId="43" fillId="0" borderId="0" xfId="8" applyNumberFormat="1" applyFont="1" applyAlignment="1">
      <alignment horizontal="center" wrapText="1"/>
    </xf>
    <xf numFmtId="0" fontId="44" fillId="0" borderId="0" xfId="8" applyFont="1" applyAlignment="1">
      <alignment horizontal="center" wrapText="1"/>
    </xf>
    <xf numFmtId="0" fontId="42" fillId="0" borderId="0" xfId="8" applyFont="1" applyAlignment="1">
      <alignment horizontal="center" wrapText="1"/>
    </xf>
    <xf numFmtId="4" fontId="9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 applyProtection="1">
      <alignment horizontal="center" wrapText="1"/>
    </xf>
    <xf numFmtId="4" fontId="9" fillId="5" borderId="3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>
      <alignment horizontal="center"/>
    </xf>
    <xf numFmtId="3" fontId="38" fillId="2" borderId="3" xfId="0" applyNumberFormat="1" applyFont="1" applyFill="1" applyBorder="1" applyAlignment="1">
      <alignment horizontal="right"/>
    </xf>
    <xf numFmtId="4" fontId="66" fillId="0" borderId="8" xfId="8" applyNumberFormat="1" applyFont="1" applyFill="1" applyBorder="1" applyAlignment="1">
      <alignment vertical="center"/>
    </xf>
    <xf numFmtId="4" fontId="67" fillId="0" borderId="8" xfId="8" applyNumberFormat="1" applyFont="1" applyFill="1" applyBorder="1" applyAlignment="1">
      <alignment vertical="center"/>
    </xf>
    <xf numFmtId="4" fontId="50" fillId="0" borderId="0" xfId="8" applyNumberFormat="1" applyFont="1" applyBorder="1" applyAlignment="1">
      <alignment vertical="center"/>
    </xf>
    <xf numFmtId="4" fontId="57" fillId="5" borderId="3" xfId="0" applyNumberFormat="1" applyFont="1" applyFill="1" applyBorder="1" applyAlignment="1">
      <alignment horizontal="right"/>
    </xf>
  </cellXfs>
  <cellStyles count="9">
    <cellStyle name="Normal 2" xfId="8" xr:uid="{00000000-0005-0000-0000-000001000000}"/>
    <cellStyle name="Normalno" xfId="0" builtinId="0"/>
    <cellStyle name="Normalno 2" xfId="2" xr:uid="{00000000-0005-0000-0000-000002000000}"/>
    <cellStyle name="Normalno 2 2" xfId="3" xr:uid="{00000000-0005-0000-0000-000003000000}"/>
    <cellStyle name="Normalno 3" xfId="4" xr:uid="{00000000-0005-0000-0000-000004000000}"/>
    <cellStyle name="Normalno 3 2" xfId="1" xr:uid="{00000000-0005-0000-0000-000005000000}"/>
    <cellStyle name="Normalno 3 3" xfId="5" xr:uid="{00000000-0005-0000-0000-000006000000}"/>
    <cellStyle name="Normalno 4" xfId="6" xr:uid="{00000000-0005-0000-0000-000007000000}"/>
    <cellStyle name="Obično_List10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7" zoomScale="140" zoomScaleNormal="140" workbookViewId="0">
      <selection activeCell="H27" sqref="H27"/>
    </sheetView>
  </sheetViews>
  <sheetFormatPr defaultRowHeight="15" x14ac:dyDescent="0.25"/>
  <cols>
    <col min="5" max="5" width="25.28515625" customWidth="1"/>
    <col min="6" max="6" width="13.28515625" customWidth="1"/>
    <col min="7" max="7" width="23" customWidth="1"/>
    <col min="8" max="8" width="25.28515625" customWidth="1"/>
  </cols>
  <sheetData>
    <row r="1" spans="1:10" ht="42" customHeight="1" x14ac:dyDescent="0.25">
      <c r="A1" s="250" t="s">
        <v>233</v>
      </c>
      <c r="B1" s="250"/>
      <c r="C1" s="250"/>
      <c r="D1" s="250"/>
      <c r="E1" s="250"/>
      <c r="F1" s="250"/>
      <c r="G1" s="250"/>
      <c r="H1" s="250"/>
      <c r="I1" s="96"/>
      <c r="J1" s="96"/>
    </row>
    <row r="2" spans="1:10" ht="18" customHeight="1" x14ac:dyDescent="0.25">
      <c r="A2" s="5"/>
      <c r="B2" s="5"/>
      <c r="C2" s="5"/>
      <c r="D2" s="5"/>
      <c r="E2" s="5"/>
      <c r="F2" s="24"/>
      <c r="G2" s="5"/>
      <c r="H2" s="5"/>
    </row>
    <row r="3" spans="1:10" ht="15.75" x14ac:dyDescent="0.25">
      <c r="A3" s="236" t="s">
        <v>26</v>
      </c>
      <c r="B3" s="236"/>
      <c r="C3" s="236"/>
      <c r="D3" s="236"/>
      <c r="E3" s="236"/>
      <c r="F3" s="236"/>
      <c r="G3" s="236"/>
      <c r="H3" s="251"/>
    </row>
    <row r="4" spans="1:10" ht="18" x14ac:dyDescent="0.25">
      <c r="A4" s="5"/>
      <c r="B4" s="5"/>
      <c r="C4" s="5"/>
      <c r="D4" s="5"/>
      <c r="E4" s="5"/>
      <c r="F4" s="24"/>
      <c r="G4" s="5"/>
      <c r="H4" s="6"/>
    </row>
    <row r="5" spans="1:10" ht="18" customHeight="1" x14ac:dyDescent="0.25">
      <c r="A5" s="236" t="s">
        <v>30</v>
      </c>
      <c r="B5" s="237"/>
      <c r="C5" s="237"/>
      <c r="D5" s="237"/>
      <c r="E5" s="237"/>
      <c r="F5" s="237"/>
      <c r="G5" s="237"/>
      <c r="H5" s="237"/>
    </row>
    <row r="6" spans="1:10" ht="18" x14ac:dyDescent="0.25">
      <c r="A6" s="1"/>
      <c r="B6" s="2"/>
      <c r="C6" s="2"/>
      <c r="D6" s="2"/>
      <c r="E6" s="7"/>
      <c r="F6" s="7"/>
      <c r="G6" s="8"/>
      <c r="H6" s="33" t="s">
        <v>120</v>
      </c>
    </row>
    <row r="7" spans="1:10" ht="39" x14ac:dyDescent="0.25">
      <c r="A7" s="27"/>
      <c r="B7" s="28"/>
      <c r="C7" s="28"/>
      <c r="D7" s="29"/>
      <c r="E7" s="30"/>
      <c r="F7" s="97" t="s">
        <v>133</v>
      </c>
      <c r="G7" s="4" t="s">
        <v>134</v>
      </c>
      <c r="H7" s="4" t="s">
        <v>135</v>
      </c>
    </row>
    <row r="8" spans="1:10" x14ac:dyDescent="0.25">
      <c r="A8" s="252" t="s">
        <v>0</v>
      </c>
      <c r="B8" s="247"/>
      <c r="C8" s="247"/>
      <c r="D8" s="247"/>
      <c r="E8" s="253"/>
      <c r="F8" s="82">
        <f>F9+F10</f>
        <v>0</v>
      </c>
      <c r="G8" s="205">
        <f>G9+G10</f>
        <v>2320456</v>
      </c>
      <c r="H8" s="205">
        <f t="shared" ref="H8" si="0">H9+H10</f>
        <v>2186601.52</v>
      </c>
    </row>
    <row r="9" spans="1:10" x14ac:dyDescent="0.25">
      <c r="A9" s="244" t="s">
        <v>1</v>
      </c>
      <c r="B9" s="239"/>
      <c r="C9" s="239"/>
      <c r="D9" s="239"/>
      <c r="E9" s="249"/>
      <c r="F9" s="98"/>
      <c r="G9" s="203">
        <v>2320456</v>
      </c>
      <c r="H9" s="203">
        <v>2186601.52</v>
      </c>
    </row>
    <row r="10" spans="1:10" x14ac:dyDescent="0.25">
      <c r="A10" s="254" t="s">
        <v>2</v>
      </c>
      <c r="B10" s="249"/>
      <c r="C10" s="249"/>
      <c r="D10" s="249"/>
      <c r="E10" s="249"/>
      <c r="F10" s="98"/>
      <c r="G10" s="203"/>
      <c r="H10" s="203"/>
    </row>
    <row r="11" spans="1:10" x14ac:dyDescent="0.25">
      <c r="A11" s="34" t="s">
        <v>3</v>
      </c>
      <c r="B11" s="35"/>
      <c r="C11" s="35"/>
      <c r="D11" s="35"/>
      <c r="E11" s="35"/>
      <c r="F11" s="82">
        <f>F12+F13</f>
        <v>0</v>
      </c>
      <c r="G11" s="205">
        <f>G12+G13</f>
        <v>2320456</v>
      </c>
      <c r="H11" s="205">
        <f t="shared" ref="H11" si="1">H12+H13</f>
        <v>2185780.94</v>
      </c>
    </row>
    <row r="12" spans="1:10" x14ac:dyDescent="0.25">
      <c r="A12" s="238" t="s">
        <v>4</v>
      </c>
      <c r="B12" s="239"/>
      <c r="C12" s="239"/>
      <c r="D12" s="239"/>
      <c r="E12" s="239"/>
      <c r="F12" s="52"/>
      <c r="G12" s="203">
        <v>2254418</v>
      </c>
      <c r="H12" s="203">
        <v>2129208.7999999998</v>
      </c>
    </row>
    <row r="13" spans="1:10" x14ac:dyDescent="0.25">
      <c r="A13" s="248" t="s">
        <v>5</v>
      </c>
      <c r="B13" s="249"/>
      <c r="C13" s="249"/>
      <c r="D13" s="249"/>
      <c r="E13" s="249"/>
      <c r="F13" s="98"/>
      <c r="G13" s="204">
        <v>66038</v>
      </c>
      <c r="H13" s="204">
        <v>56572.14</v>
      </c>
    </row>
    <row r="14" spans="1:10" x14ac:dyDescent="0.25">
      <c r="A14" s="246" t="s">
        <v>6</v>
      </c>
      <c r="B14" s="247"/>
      <c r="C14" s="247"/>
      <c r="D14" s="247"/>
      <c r="E14" s="247"/>
      <c r="F14" s="84">
        <f>F8-F11</f>
        <v>0</v>
      </c>
      <c r="G14" s="206">
        <f>G8-G11</f>
        <v>0</v>
      </c>
      <c r="H14" s="206">
        <f t="shared" ref="H14" si="2">H8-H11</f>
        <v>820.58000000007451</v>
      </c>
    </row>
    <row r="15" spans="1:10" ht="18" x14ac:dyDescent="0.25">
      <c r="A15" s="5"/>
      <c r="B15" s="9"/>
      <c r="C15" s="9"/>
      <c r="D15" s="9"/>
      <c r="E15" s="9"/>
      <c r="F15" s="22"/>
      <c r="G15" s="3"/>
      <c r="H15" s="3"/>
    </row>
    <row r="16" spans="1:10" ht="18" customHeight="1" x14ac:dyDescent="0.25">
      <c r="A16" s="236" t="s">
        <v>31</v>
      </c>
      <c r="B16" s="237"/>
      <c r="C16" s="237"/>
      <c r="D16" s="237"/>
      <c r="E16" s="237"/>
      <c r="F16" s="237"/>
      <c r="G16" s="237"/>
      <c r="H16" s="237"/>
    </row>
    <row r="17" spans="1:8" ht="18" x14ac:dyDescent="0.25">
      <c r="A17" s="24"/>
      <c r="B17" s="22"/>
      <c r="C17" s="22"/>
      <c r="D17" s="22"/>
      <c r="E17" s="22"/>
      <c r="F17" s="22"/>
      <c r="G17" s="23"/>
      <c r="H17" s="23"/>
    </row>
    <row r="18" spans="1:8" ht="39" x14ac:dyDescent="0.25">
      <c r="A18" s="27"/>
      <c r="B18" s="28"/>
      <c r="C18" s="28"/>
      <c r="D18" s="29"/>
      <c r="E18" s="30"/>
      <c r="F18" s="97" t="s">
        <v>133</v>
      </c>
      <c r="G18" s="4" t="s">
        <v>134</v>
      </c>
      <c r="H18" s="4" t="s">
        <v>135</v>
      </c>
    </row>
    <row r="19" spans="1:8" ht="15.75" customHeight="1" x14ac:dyDescent="0.25">
      <c r="A19" s="244" t="s">
        <v>8</v>
      </c>
      <c r="B19" s="245"/>
      <c r="C19" s="245"/>
      <c r="D19" s="245"/>
      <c r="E19" s="245"/>
      <c r="F19" s="100"/>
      <c r="G19" s="32"/>
      <c r="H19" s="32"/>
    </row>
    <row r="20" spans="1:8" x14ac:dyDescent="0.25">
      <c r="A20" s="244" t="s">
        <v>9</v>
      </c>
      <c r="B20" s="239"/>
      <c r="C20" s="239"/>
      <c r="D20" s="239"/>
      <c r="E20" s="239"/>
      <c r="F20" s="52"/>
      <c r="G20" s="32"/>
      <c r="H20" s="32"/>
    </row>
    <row r="21" spans="1:8" x14ac:dyDescent="0.25">
      <c r="A21" s="246" t="s">
        <v>10</v>
      </c>
      <c r="B21" s="247"/>
      <c r="C21" s="247"/>
      <c r="D21" s="247"/>
      <c r="E21" s="247"/>
      <c r="F21" s="99"/>
      <c r="G21" s="31">
        <v>0</v>
      </c>
      <c r="H21" s="31">
        <v>0</v>
      </c>
    </row>
    <row r="22" spans="1:8" ht="18" x14ac:dyDescent="0.25">
      <c r="A22" s="21"/>
      <c r="B22" s="22"/>
      <c r="C22" s="22"/>
      <c r="D22" s="22"/>
      <c r="E22" s="22"/>
      <c r="F22" s="22"/>
      <c r="G22" s="23"/>
      <c r="H22" s="23"/>
    </row>
    <row r="23" spans="1:8" ht="18" customHeight="1" x14ac:dyDescent="0.25">
      <c r="A23" s="236" t="s">
        <v>38</v>
      </c>
      <c r="B23" s="237"/>
      <c r="C23" s="237"/>
      <c r="D23" s="237"/>
      <c r="E23" s="237"/>
      <c r="F23" s="237"/>
      <c r="G23" s="237"/>
      <c r="H23" s="237"/>
    </row>
    <row r="24" spans="1:8" ht="18" x14ac:dyDescent="0.25">
      <c r="A24" s="21"/>
      <c r="B24" s="22"/>
      <c r="C24" s="22"/>
      <c r="D24" s="22"/>
      <c r="E24" s="22"/>
      <c r="F24" s="22"/>
      <c r="G24" s="23"/>
      <c r="H24" s="23"/>
    </row>
    <row r="25" spans="1:8" ht="39" x14ac:dyDescent="0.25">
      <c r="A25" s="27"/>
      <c r="B25" s="28"/>
      <c r="C25" s="28"/>
      <c r="D25" s="29"/>
      <c r="E25" s="30"/>
      <c r="F25" s="97" t="s">
        <v>133</v>
      </c>
      <c r="G25" s="4" t="s">
        <v>134</v>
      </c>
      <c r="H25" s="4" t="s">
        <v>135</v>
      </c>
    </row>
    <row r="26" spans="1:8" x14ac:dyDescent="0.25">
      <c r="A26" s="240" t="s">
        <v>32</v>
      </c>
      <c r="B26" s="241"/>
      <c r="C26" s="241"/>
      <c r="D26" s="241"/>
      <c r="E26" s="241"/>
      <c r="F26" s="101"/>
      <c r="G26" s="207">
        <v>13847.8</v>
      </c>
      <c r="H26" s="207">
        <v>13847.8</v>
      </c>
    </row>
    <row r="27" spans="1:8" ht="30" customHeight="1" x14ac:dyDescent="0.25">
      <c r="A27" s="242" t="s">
        <v>7</v>
      </c>
      <c r="B27" s="243"/>
      <c r="C27" s="243"/>
      <c r="D27" s="243"/>
      <c r="E27" s="243"/>
      <c r="F27" s="102"/>
      <c r="G27" s="208">
        <v>13847.8</v>
      </c>
      <c r="H27" s="208">
        <v>13847.8</v>
      </c>
    </row>
    <row r="28" spans="1:8" x14ac:dyDescent="0.25">
      <c r="G28" s="116"/>
      <c r="H28" s="209"/>
    </row>
    <row r="29" spans="1:8" x14ac:dyDescent="0.25">
      <c r="G29" s="116"/>
      <c r="H29" s="209"/>
    </row>
    <row r="30" spans="1:8" x14ac:dyDescent="0.25">
      <c r="A30" s="238" t="s">
        <v>11</v>
      </c>
      <c r="B30" s="239"/>
      <c r="C30" s="239"/>
      <c r="D30" s="239"/>
      <c r="E30" s="239"/>
      <c r="F30" s="83">
        <f>F14+F27</f>
        <v>0</v>
      </c>
      <c r="G30" s="204">
        <f>G14+G27</f>
        <v>13847.8</v>
      </c>
      <c r="H30" s="204">
        <f>H14+H27</f>
        <v>14668.380000000074</v>
      </c>
    </row>
    <row r="31" spans="1:8" ht="11.25" customHeight="1" x14ac:dyDescent="0.25">
      <c r="A31" s="16"/>
      <c r="B31" s="17"/>
      <c r="C31" s="17"/>
      <c r="D31" s="17"/>
      <c r="E31" s="17"/>
      <c r="F31" s="17"/>
      <c r="G31" s="18"/>
      <c r="H31" s="18"/>
    </row>
    <row r="32" spans="1:8" ht="24.95" customHeight="1" x14ac:dyDescent="0.25">
      <c r="A32" s="234" t="s">
        <v>39</v>
      </c>
      <c r="B32" s="235"/>
      <c r="C32" s="235"/>
      <c r="D32" s="235"/>
      <c r="E32" s="235"/>
      <c r="F32" s="235"/>
      <c r="G32" s="235"/>
      <c r="H32" s="235"/>
    </row>
    <row r="33" spans="1:8" ht="24.95" customHeight="1" x14ac:dyDescent="0.25"/>
    <row r="34" spans="1:8" ht="24.95" customHeight="1" x14ac:dyDescent="0.25">
      <c r="A34" s="234" t="s">
        <v>33</v>
      </c>
      <c r="B34" s="235"/>
      <c r="C34" s="235"/>
      <c r="D34" s="235"/>
      <c r="E34" s="235"/>
      <c r="F34" s="235"/>
      <c r="G34" s="235"/>
      <c r="H34" s="235"/>
    </row>
    <row r="35" spans="1:8" ht="24.95" customHeight="1" x14ac:dyDescent="0.25"/>
    <row r="36" spans="1:8" ht="24.95" customHeight="1" x14ac:dyDescent="0.25">
      <c r="A36" s="234" t="s">
        <v>34</v>
      </c>
      <c r="B36" s="235"/>
      <c r="C36" s="235"/>
      <c r="D36" s="235"/>
      <c r="E36" s="235"/>
      <c r="F36" s="235"/>
      <c r="G36" s="235"/>
      <c r="H36" s="235"/>
    </row>
  </sheetData>
  <mergeCells count="20">
    <mergeCell ref="A1:H1"/>
    <mergeCell ref="A12:E12"/>
    <mergeCell ref="A5:H5"/>
    <mergeCell ref="A16:H16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6:H36"/>
    <mergeCell ref="A23:H23"/>
    <mergeCell ref="A32:H32"/>
    <mergeCell ref="A30:E30"/>
    <mergeCell ref="A34:H34"/>
    <mergeCell ref="A26:E26"/>
    <mergeCell ref="A27:E2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0"/>
  <sheetViews>
    <sheetView tabSelected="1" topLeftCell="A46" zoomScale="150" zoomScaleNormal="150" workbookViewId="0">
      <selection activeCell="F54" sqref="F5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bestFit="1" customWidth="1"/>
    <col min="4" max="4" width="34.140625" customWidth="1"/>
    <col min="5" max="5" width="12.28515625" customWidth="1"/>
    <col min="6" max="6" width="23.28515625" customWidth="1"/>
    <col min="7" max="7" width="21.28515625" customWidth="1"/>
    <col min="8" max="8" width="12.7109375" style="139" customWidth="1"/>
  </cols>
  <sheetData>
    <row r="1" spans="1:11" ht="42" customHeight="1" x14ac:dyDescent="0.25">
      <c r="A1" s="250" t="s">
        <v>233</v>
      </c>
      <c r="B1" s="250"/>
      <c r="C1" s="250"/>
      <c r="D1" s="250"/>
      <c r="E1" s="250"/>
      <c r="F1" s="250"/>
      <c r="G1" s="250"/>
      <c r="H1" s="250"/>
      <c r="I1" s="96"/>
      <c r="J1" s="96"/>
      <c r="K1" s="96"/>
    </row>
    <row r="2" spans="1:11" ht="18" customHeight="1" x14ac:dyDescent="0.25">
      <c r="A2" s="5"/>
      <c r="B2" s="5"/>
      <c r="C2" s="5"/>
      <c r="D2" s="5"/>
      <c r="E2" s="24"/>
      <c r="F2" s="5"/>
      <c r="G2" s="5"/>
      <c r="H2" s="24"/>
    </row>
    <row r="3" spans="1:11" ht="15.75" x14ac:dyDescent="0.25">
      <c r="A3" s="236" t="s">
        <v>26</v>
      </c>
      <c r="B3" s="236"/>
      <c r="C3" s="236"/>
      <c r="D3" s="236"/>
      <c r="E3" s="236"/>
      <c r="F3" s="236"/>
      <c r="G3" s="251"/>
      <c r="H3" s="251"/>
    </row>
    <row r="4" spans="1:11" ht="18" x14ac:dyDescent="0.25">
      <c r="A4" s="5"/>
      <c r="B4" s="5"/>
      <c r="C4" s="5"/>
      <c r="D4" s="5"/>
      <c r="E4" s="24"/>
      <c r="F4" s="5"/>
      <c r="G4" s="6"/>
      <c r="H4" s="126"/>
    </row>
    <row r="5" spans="1:11" ht="18" customHeight="1" x14ac:dyDescent="0.25">
      <c r="A5" s="236" t="s">
        <v>12</v>
      </c>
      <c r="B5" s="237"/>
      <c r="C5" s="237"/>
      <c r="D5" s="237"/>
      <c r="E5" s="237"/>
      <c r="F5" s="237"/>
      <c r="G5" s="237"/>
      <c r="H5" s="237"/>
    </row>
    <row r="6" spans="1:11" ht="18" x14ac:dyDescent="0.25">
      <c r="A6" s="5"/>
      <c r="B6" s="5"/>
      <c r="C6" s="5"/>
      <c r="D6" s="5"/>
      <c r="E6" s="24"/>
      <c r="F6" s="5"/>
      <c r="G6" s="6"/>
      <c r="H6" s="126"/>
    </row>
    <row r="7" spans="1:11" ht="15.75" x14ac:dyDescent="0.25">
      <c r="A7" s="236" t="s">
        <v>1</v>
      </c>
      <c r="B7" s="258"/>
      <c r="C7" s="258"/>
      <c r="D7" s="258"/>
      <c r="E7" s="258"/>
      <c r="F7" s="258"/>
      <c r="G7" s="258"/>
      <c r="H7" s="258"/>
    </row>
    <row r="8" spans="1:11" ht="18" x14ac:dyDescent="0.25">
      <c r="A8" s="5"/>
      <c r="B8" s="5"/>
      <c r="C8" s="5"/>
      <c r="D8" s="5"/>
      <c r="E8" s="24"/>
      <c r="F8" s="62">
        <f>F11+F52</f>
        <v>2334303.79</v>
      </c>
      <c r="G8" s="62"/>
      <c r="H8" s="62"/>
      <c r="I8" s="50"/>
    </row>
    <row r="9" spans="1:11" ht="51" x14ac:dyDescent="0.25">
      <c r="A9" s="20" t="s">
        <v>13</v>
      </c>
      <c r="B9" s="19" t="s">
        <v>146</v>
      </c>
      <c r="C9" s="19" t="s">
        <v>15</v>
      </c>
      <c r="D9" s="19" t="s">
        <v>138</v>
      </c>
      <c r="E9" s="19" t="s">
        <v>133</v>
      </c>
      <c r="F9" s="20" t="s">
        <v>134</v>
      </c>
      <c r="G9" s="20" t="s">
        <v>135</v>
      </c>
      <c r="H9" s="20" t="s">
        <v>136</v>
      </c>
    </row>
    <row r="10" spans="1:11" x14ac:dyDescent="0.25">
      <c r="A10" s="255">
        <v>1</v>
      </c>
      <c r="B10" s="256"/>
      <c r="C10" s="256"/>
      <c r="D10" s="257"/>
      <c r="E10" s="103">
        <v>2</v>
      </c>
      <c r="F10" s="104">
        <v>3</v>
      </c>
      <c r="G10" s="104">
        <v>4</v>
      </c>
      <c r="H10" s="104" t="s">
        <v>137</v>
      </c>
    </row>
    <row r="11" spans="1:11" ht="15.75" customHeight="1" x14ac:dyDescent="0.25">
      <c r="A11" s="51">
        <v>6</v>
      </c>
      <c r="B11" s="51"/>
      <c r="C11" s="51"/>
      <c r="D11" s="51" t="s">
        <v>16</v>
      </c>
      <c r="E11" s="51"/>
      <c r="F11" s="69">
        <f>F12+F23+F27+F31+F40+F44</f>
        <v>2320456</v>
      </c>
      <c r="G11" s="69">
        <f>G12+G23+G27+G31+G40+G44</f>
        <v>2186601.52</v>
      </c>
      <c r="H11" s="127"/>
    </row>
    <row r="12" spans="1:11" ht="25.5" x14ac:dyDescent="0.25">
      <c r="A12" s="38"/>
      <c r="B12" s="39">
        <v>63</v>
      </c>
      <c r="C12" s="39"/>
      <c r="D12" s="39" t="s">
        <v>35</v>
      </c>
      <c r="E12" s="39"/>
      <c r="F12" s="59">
        <f>SUM(F13:F20)</f>
        <v>1681135</v>
      </c>
      <c r="G12" s="59">
        <f>G13+G20</f>
        <v>1770207.7400000002</v>
      </c>
      <c r="H12" s="128">
        <f>(G12/F12)*100</f>
        <v>105.29836925648448</v>
      </c>
    </row>
    <row r="13" spans="1:11" s="113" customFormat="1" x14ac:dyDescent="0.25">
      <c r="A13" s="111"/>
      <c r="B13" s="111"/>
      <c r="C13" s="111">
        <v>57</v>
      </c>
      <c r="D13" s="111" t="s">
        <v>51</v>
      </c>
      <c r="E13" s="111"/>
      <c r="F13" s="112">
        <v>1456253</v>
      </c>
      <c r="G13" s="112">
        <f>G14+G17</f>
        <v>1684060.1700000002</v>
      </c>
      <c r="H13" s="129">
        <f>(G13/F13)*100</f>
        <v>115.64337858874798</v>
      </c>
    </row>
    <row r="14" spans="1:11" ht="22.5" x14ac:dyDescent="0.25">
      <c r="A14" s="12"/>
      <c r="B14" s="25">
        <v>636</v>
      </c>
      <c r="C14" s="13"/>
      <c r="D14" s="122" t="s">
        <v>141</v>
      </c>
      <c r="E14" s="13"/>
      <c r="F14" s="56"/>
      <c r="G14" s="117">
        <f>G15+G16</f>
        <v>1682215.85</v>
      </c>
      <c r="H14" s="130"/>
    </row>
    <row r="15" spans="1:11" ht="22.5" x14ac:dyDescent="0.25">
      <c r="A15" s="12"/>
      <c r="B15" s="12">
        <v>6361</v>
      </c>
      <c r="C15" s="13"/>
      <c r="D15" s="122" t="s">
        <v>142</v>
      </c>
      <c r="E15" s="13"/>
      <c r="F15" s="56"/>
      <c r="G15" s="56">
        <v>1682215.85</v>
      </c>
      <c r="H15" s="130"/>
    </row>
    <row r="16" spans="1:11" ht="22.5" x14ac:dyDescent="0.25">
      <c r="A16" s="12"/>
      <c r="B16" s="12">
        <v>6362</v>
      </c>
      <c r="C16" s="13"/>
      <c r="D16" s="122" t="s">
        <v>143</v>
      </c>
      <c r="E16" s="13"/>
      <c r="F16" s="56"/>
      <c r="G16" s="56">
        <v>0</v>
      </c>
      <c r="H16" s="130"/>
    </row>
    <row r="17" spans="1:8" ht="22.5" x14ac:dyDescent="0.25">
      <c r="A17" s="12"/>
      <c r="B17" s="25">
        <v>639</v>
      </c>
      <c r="C17" s="13"/>
      <c r="D17" s="122" t="s">
        <v>144</v>
      </c>
      <c r="E17" s="13"/>
      <c r="F17" s="56"/>
      <c r="G17" s="117">
        <f>G18+G19</f>
        <v>1844.3200000000002</v>
      </c>
      <c r="H17" s="130"/>
    </row>
    <row r="18" spans="1:8" ht="22.5" x14ac:dyDescent="0.25">
      <c r="A18" s="12"/>
      <c r="B18" s="12">
        <v>6391</v>
      </c>
      <c r="C18" s="13"/>
      <c r="D18" s="122" t="s">
        <v>145</v>
      </c>
      <c r="E18" s="13"/>
      <c r="F18" s="56"/>
      <c r="G18" s="56">
        <v>276.64999999999998</v>
      </c>
      <c r="H18" s="130"/>
    </row>
    <row r="19" spans="1:8" x14ac:dyDescent="0.25">
      <c r="A19" s="12"/>
      <c r="B19" s="12">
        <v>6393</v>
      </c>
      <c r="C19" s="13"/>
      <c r="D19" s="122" t="s">
        <v>236</v>
      </c>
      <c r="E19" s="13"/>
      <c r="F19" s="56"/>
      <c r="G19" s="56">
        <v>1567.67</v>
      </c>
      <c r="H19" s="130"/>
    </row>
    <row r="20" spans="1:8" s="113" customFormat="1" x14ac:dyDescent="0.25">
      <c r="A20" s="111"/>
      <c r="B20" s="111"/>
      <c r="C20" s="111">
        <v>5402</v>
      </c>
      <c r="D20" s="111" t="s">
        <v>56</v>
      </c>
      <c r="E20" s="111"/>
      <c r="F20" s="112">
        <v>224882</v>
      </c>
      <c r="G20" s="112">
        <f>G21</f>
        <v>86147.57</v>
      </c>
      <c r="H20" s="129">
        <f>(G20/F20)*100</f>
        <v>38.307899253830904</v>
      </c>
    </row>
    <row r="21" spans="1:8" s="108" customFormat="1" ht="22.5" x14ac:dyDescent="0.25">
      <c r="A21" s="12"/>
      <c r="B21" s="25">
        <v>639</v>
      </c>
      <c r="C21" s="12"/>
      <c r="D21" s="122" t="s">
        <v>144</v>
      </c>
      <c r="E21" s="12"/>
      <c r="F21" s="56"/>
      <c r="G21" s="117">
        <f>G22</f>
        <v>86147.57</v>
      </c>
      <c r="H21" s="130"/>
    </row>
    <row r="22" spans="1:8" s="108" customFormat="1" ht="33.75" x14ac:dyDescent="0.25">
      <c r="A22" s="12"/>
      <c r="B22" s="12">
        <v>6393</v>
      </c>
      <c r="C22" s="12"/>
      <c r="D22" s="122" t="s">
        <v>147</v>
      </c>
      <c r="E22" s="12"/>
      <c r="F22" s="56"/>
      <c r="G22" s="56">
        <v>86147.57</v>
      </c>
      <c r="H22" s="130"/>
    </row>
    <row r="23" spans="1:8" x14ac:dyDescent="0.25">
      <c r="A23" s="40"/>
      <c r="B23" s="40">
        <v>64</v>
      </c>
      <c r="C23" s="41"/>
      <c r="D23" s="40" t="s">
        <v>40</v>
      </c>
      <c r="E23" s="40"/>
      <c r="F23" s="59">
        <f>F24</f>
        <v>325</v>
      </c>
      <c r="G23" s="59">
        <f t="shared" ref="G23" si="0">G24</f>
        <v>415.03</v>
      </c>
      <c r="H23" s="128">
        <f>(G23/F23)*100</f>
        <v>127.70153846153845</v>
      </c>
    </row>
    <row r="24" spans="1:8" s="113" customFormat="1" x14ac:dyDescent="0.25">
      <c r="A24" s="111"/>
      <c r="B24" s="111"/>
      <c r="C24" s="111">
        <v>31</v>
      </c>
      <c r="D24" s="111" t="s">
        <v>52</v>
      </c>
      <c r="E24" s="111"/>
      <c r="F24" s="112">
        <v>325</v>
      </c>
      <c r="G24" s="112">
        <f>G25</f>
        <v>415.03</v>
      </c>
      <c r="H24" s="129">
        <f>(G24/F24)*100</f>
        <v>127.70153846153845</v>
      </c>
    </row>
    <row r="25" spans="1:8" x14ac:dyDescent="0.25">
      <c r="A25" s="12"/>
      <c r="B25" s="25">
        <v>641</v>
      </c>
      <c r="C25" s="13"/>
      <c r="D25" s="123" t="s">
        <v>148</v>
      </c>
      <c r="E25" s="13"/>
      <c r="F25" s="56"/>
      <c r="G25" s="117">
        <f>G26</f>
        <v>415.03</v>
      </c>
      <c r="H25" s="130"/>
    </row>
    <row r="26" spans="1:8" x14ac:dyDescent="0.25">
      <c r="A26" s="12"/>
      <c r="B26" s="12">
        <v>6415</v>
      </c>
      <c r="C26" s="13"/>
      <c r="D26" s="122" t="s">
        <v>237</v>
      </c>
      <c r="E26" s="13"/>
      <c r="F26" s="56"/>
      <c r="G26" s="56">
        <v>415.03</v>
      </c>
      <c r="H26" s="130"/>
    </row>
    <row r="27" spans="1:8" ht="58.5" customHeight="1" x14ac:dyDescent="0.25">
      <c r="A27" s="40"/>
      <c r="B27" s="40">
        <v>65</v>
      </c>
      <c r="C27" s="41"/>
      <c r="D27" s="42" t="s">
        <v>41</v>
      </c>
      <c r="E27" s="42"/>
      <c r="F27" s="59">
        <f>F28</f>
        <v>83080</v>
      </c>
      <c r="G27" s="59">
        <f t="shared" ref="G27" si="1">G28</f>
        <v>62242.9</v>
      </c>
      <c r="H27" s="128">
        <f>(G27/F27)*100</f>
        <v>74.919234472797299</v>
      </c>
    </row>
    <row r="28" spans="1:8" s="113" customFormat="1" x14ac:dyDescent="0.25">
      <c r="A28" s="111"/>
      <c r="B28" s="111"/>
      <c r="C28" s="111">
        <v>41</v>
      </c>
      <c r="D28" s="111" t="s">
        <v>50</v>
      </c>
      <c r="E28" s="111"/>
      <c r="F28" s="112">
        <v>83080</v>
      </c>
      <c r="G28" s="112">
        <f>G29</f>
        <v>62242.9</v>
      </c>
      <c r="H28" s="129">
        <f>(G28/F28)*100</f>
        <v>74.919234472797299</v>
      </c>
    </row>
    <row r="29" spans="1:8" x14ac:dyDescent="0.25">
      <c r="A29" s="12"/>
      <c r="B29" s="25">
        <v>652</v>
      </c>
      <c r="C29" s="13"/>
      <c r="D29" s="123" t="s">
        <v>149</v>
      </c>
      <c r="E29" s="13"/>
      <c r="F29" s="56"/>
      <c r="G29" s="117">
        <f>G30</f>
        <v>62242.9</v>
      </c>
      <c r="H29" s="130"/>
    </row>
    <row r="30" spans="1:8" x14ac:dyDescent="0.25">
      <c r="A30" s="12"/>
      <c r="B30" s="12">
        <v>6526</v>
      </c>
      <c r="C30" s="13"/>
      <c r="D30" s="123" t="s">
        <v>150</v>
      </c>
      <c r="E30" s="13"/>
      <c r="F30" s="56"/>
      <c r="G30" s="56">
        <v>62242.9</v>
      </c>
      <c r="H30" s="130"/>
    </row>
    <row r="31" spans="1:8" ht="25.5" x14ac:dyDescent="0.25">
      <c r="A31" s="40"/>
      <c r="B31" s="40">
        <v>66</v>
      </c>
      <c r="C31" s="41"/>
      <c r="D31" s="42" t="s">
        <v>46</v>
      </c>
      <c r="E31" s="42"/>
      <c r="F31" s="59">
        <f>SUM(F32:F36)</f>
        <v>10086</v>
      </c>
      <c r="G31" s="59">
        <f>G33+G37</f>
        <v>13846.91</v>
      </c>
      <c r="H31" s="128">
        <f>(G31/F31)*100</f>
        <v>137.28841959151299</v>
      </c>
    </row>
    <row r="32" spans="1:8" s="113" customFormat="1" x14ac:dyDescent="0.25">
      <c r="A32" s="111"/>
      <c r="B32" s="111"/>
      <c r="C32" s="111">
        <v>31</v>
      </c>
      <c r="D32" s="111" t="s">
        <v>52</v>
      </c>
      <c r="E32" s="111"/>
      <c r="F32" s="112">
        <v>9821</v>
      </c>
      <c r="G32" s="112">
        <f>G33</f>
        <v>13406.91</v>
      </c>
      <c r="H32" s="129">
        <f>(G32/F32)*100</f>
        <v>136.5126769168109</v>
      </c>
    </row>
    <row r="33" spans="1:8" ht="22.5" x14ac:dyDescent="0.25">
      <c r="A33" s="12"/>
      <c r="B33" s="25">
        <v>661</v>
      </c>
      <c r="C33" s="13"/>
      <c r="D33" s="122" t="s">
        <v>151</v>
      </c>
      <c r="E33" s="13"/>
      <c r="F33" s="56"/>
      <c r="G33" s="117">
        <f>G34+G35</f>
        <v>13406.91</v>
      </c>
      <c r="H33" s="130"/>
    </row>
    <row r="34" spans="1:8" x14ac:dyDescent="0.25">
      <c r="A34" s="12"/>
      <c r="B34" s="12">
        <v>6614</v>
      </c>
      <c r="C34" s="13"/>
      <c r="D34" s="123" t="s">
        <v>152</v>
      </c>
      <c r="E34" s="13"/>
      <c r="F34" s="56"/>
      <c r="G34" s="56">
        <v>231</v>
      </c>
      <c r="H34" s="130"/>
    </row>
    <row r="35" spans="1:8" x14ac:dyDescent="0.25">
      <c r="A35" s="12"/>
      <c r="B35" s="12">
        <v>6615</v>
      </c>
      <c r="C35" s="13"/>
      <c r="D35" s="123" t="s">
        <v>153</v>
      </c>
      <c r="E35" s="13"/>
      <c r="F35" s="56"/>
      <c r="G35" s="56">
        <v>13175.91</v>
      </c>
      <c r="H35" s="130"/>
    </row>
    <row r="36" spans="1:8" s="113" customFormat="1" x14ac:dyDescent="0.25">
      <c r="A36" s="111"/>
      <c r="B36" s="111"/>
      <c r="C36" s="111">
        <v>6103</v>
      </c>
      <c r="D36" s="111" t="s">
        <v>53</v>
      </c>
      <c r="E36" s="111"/>
      <c r="F36" s="112">
        <v>265</v>
      </c>
      <c r="G36" s="112">
        <f>G37</f>
        <v>440</v>
      </c>
      <c r="H36" s="129">
        <f>(G36/F36)*100</f>
        <v>166.03773584905662</v>
      </c>
    </row>
    <row r="37" spans="1:8" ht="33.75" x14ac:dyDescent="0.25">
      <c r="A37" s="12"/>
      <c r="B37" s="25">
        <v>663</v>
      </c>
      <c r="C37" s="13"/>
      <c r="D37" s="122" t="s">
        <v>154</v>
      </c>
      <c r="E37" s="13"/>
      <c r="F37" s="56"/>
      <c r="G37" s="117">
        <f>G38+G39</f>
        <v>440</v>
      </c>
      <c r="H37" s="130"/>
    </row>
    <row r="38" spans="1:8" x14ac:dyDescent="0.25">
      <c r="A38" s="12"/>
      <c r="B38" s="12">
        <v>6631</v>
      </c>
      <c r="C38" s="13"/>
      <c r="D38" s="123" t="s">
        <v>155</v>
      </c>
      <c r="E38" s="13"/>
      <c r="F38" s="56"/>
      <c r="G38" s="56">
        <v>440</v>
      </c>
      <c r="H38" s="130"/>
    </row>
    <row r="39" spans="1:8" x14ac:dyDescent="0.25">
      <c r="A39" s="12"/>
      <c r="B39" s="12">
        <v>6632</v>
      </c>
      <c r="C39" s="13"/>
      <c r="D39" s="123" t="s">
        <v>156</v>
      </c>
      <c r="E39" s="13"/>
      <c r="F39" s="56"/>
      <c r="G39" s="56">
        <v>0</v>
      </c>
      <c r="H39" s="130"/>
    </row>
    <row r="40" spans="1:8" ht="25.5" x14ac:dyDescent="0.25">
      <c r="A40" s="40"/>
      <c r="B40" s="40">
        <v>67</v>
      </c>
      <c r="C40" s="41"/>
      <c r="D40" s="39" t="s">
        <v>36</v>
      </c>
      <c r="E40" s="39"/>
      <c r="F40" s="59">
        <f>F41</f>
        <v>545830</v>
      </c>
      <c r="G40" s="59">
        <f>G41</f>
        <v>339888.94</v>
      </c>
      <c r="H40" s="128">
        <f>(G40/F40)*100</f>
        <v>62.270109741128188</v>
      </c>
    </row>
    <row r="41" spans="1:8" s="113" customFormat="1" x14ac:dyDescent="0.25">
      <c r="A41" s="111"/>
      <c r="B41" s="111"/>
      <c r="C41" s="111">
        <v>11</v>
      </c>
      <c r="D41" s="111" t="s">
        <v>17</v>
      </c>
      <c r="E41" s="111"/>
      <c r="F41" s="112">
        <v>545830</v>
      </c>
      <c r="G41" s="112">
        <f>G42</f>
        <v>339888.94</v>
      </c>
      <c r="H41" s="129">
        <f>(G41/F41)*100</f>
        <v>62.270109741128188</v>
      </c>
    </row>
    <row r="42" spans="1:8" ht="33.75" x14ac:dyDescent="0.25">
      <c r="A42" s="12"/>
      <c r="B42" s="12">
        <v>671</v>
      </c>
      <c r="C42" s="13"/>
      <c r="D42" s="122" t="s">
        <v>157</v>
      </c>
      <c r="E42" s="13"/>
      <c r="F42" s="56"/>
      <c r="G42" s="56">
        <f>G43</f>
        <v>339888.94</v>
      </c>
      <c r="H42" s="130"/>
    </row>
    <row r="43" spans="1:8" ht="22.5" x14ac:dyDescent="0.25">
      <c r="A43" s="12"/>
      <c r="B43" s="12">
        <v>6711</v>
      </c>
      <c r="C43" s="13"/>
      <c r="D43" s="122" t="s">
        <v>158</v>
      </c>
      <c r="E43" s="13"/>
      <c r="F43" s="56"/>
      <c r="G43" s="56">
        <v>339888.94</v>
      </c>
      <c r="H43" s="130"/>
    </row>
    <row r="44" spans="1:8" x14ac:dyDescent="0.25">
      <c r="A44" s="40"/>
      <c r="B44" s="40">
        <v>68</v>
      </c>
      <c r="C44" s="41"/>
      <c r="D44" s="42" t="s">
        <v>42</v>
      </c>
      <c r="E44" s="42"/>
      <c r="F44" s="59">
        <f>F45</f>
        <v>0</v>
      </c>
      <c r="G44" s="59">
        <f t="shared" ref="G44" si="2">G45</f>
        <v>0</v>
      </c>
      <c r="H44" s="128" t="e">
        <f>(G44/F44)*100</f>
        <v>#DIV/0!</v>
      </c>
    </row>
    <row r="45" spans="1:8" s="116" customFormat="1" x14ac:dyDescent="0.25">
      <c r="A45" s="114"/>
      <c r="B45" s="114"/>
      <c r="C45" s="111">
        <v>31</v>
      </c>
      <c r="D45" s="111" t="s">
        <v>52</v>
      </c>
      <c r="E45" s="111"/>
      <c r="F45" s="115"/>
      <c r="G45" s="115"/>
      <c r="H45" s="131"/>
    </row>
    <row r="46" spans="1:8" x14ac:dyDescent="0.25">
      <c r="A46" s="53"/>
      <c r="B46" s="53"/>
      <c r="C46" s="54"/>
      <c r="D46" s="54"/>
      <c r="E46" s="54"/>
      <c r="F46" s="55"/>
      <c r="G46" s="55"/>
      <c r="H46" s="132"/>
    </row>
    <row r="47" spans="1:8" ht="15.75" x14ac:dyDescent="0.25">
      <c r="A47" s="236" t="s">
        <v>94</v>
      </c>
      <c r="B47" s="258"/>
      <c r="C47" s="258"/>
      <c r="D47" s="258"/>
      <c r="E47" s="258"/>
      <c r="F47" s="258"/>
      <c r="G47" s="258"/>
      <c r="H47" s="258"/>
    </row>
    <row r="48" spans="1:8" x14ac:dyDescent="0.25">
      <c r="A48" s="53"/>
      <c r="B48" s="53"/>
      <c r="C48" s="54"/>
      <c r="D48" s="54"/>
      <c r="E48" s="54"/>
      <c r="F48" s="55"/>
      <c r="G48" s="55"/>
      <c r="H48" s="133" t="s">
        <v>54</v>
      </c>
    </row>
    <row r="49" spans="1:9" ht="38.25" x14ac:dyDescent="0.25">
      <c r="A49" s="20" t="s">
        <v>13</v>
      </c>
      <c r="B49" s="19" t="s">
        <v>14</v>
      </c>
      <c r="C49" s="19" t="s">
        <v>15</v>
      </c>
      <c r="D49" s="19" t="s">
        <v>138</v>
      </c>
      <c r="E49" s="19" t="s">
        <v>133</v>
      </c>
      <c r="F49" s="20" t="s">
        <v>134</v>
      </c>
      <c r="G49" s="20" t="s">
        <v>135</v>
      </c>
      <c r="H49" s="20" t="s">
        <v>136</v>
      </c>
    </row>
    <row r="50" spans="1:9" x14ac:dyDescent="0.25">
      <c r="A50" s="255">
        <v>1</v>
      </c>
      <c r="B50" s="256"/>
      <c r="C50" s="256"/>
      <c r="D50" s="257"/>
      <c r="E50" s="103">
        <v>2</v>
      </c>
      <c r="F50" s="104">
        <v>3</v>
      </c>
      <c r="G50" s="104">
        <v>4</v>
      </c>
      <c r="H50" s="104" t="s">
        <v>137</v>
      </c>
    </row>
    <row r="51" spans="1:9" x14ac:dyDescent="0.25">
      <c r="A51" s="45">
        <v>9</v>
      </c>
      <c r="B51" s="45"/>
      <c r="C51" s="45"/>
      <c r="D51" s="45" t="s">
        <v>91</v>
      </c>
      <c r="E51" s="45"/>
      <c r="F51" s="46"/>
      <c r="G51" s="46"/>
      <c r="H51" s="134"/>
    </row>
    <row r="52" spans="1:9" x14ac:dyDescent="0.25">
      <c r="A52" s="38"/>
      <c r="B52" s="39">
        <v>92</v>
      </c>
      <c r="C52" s="39"/>
      <c r="D52" s="39" t="s">
        <v>92</v>
      </c>
      <c r="E52" s="39"/>
      <c r="F52" s="312">
        <f>SUM(F53:F58)</f>
        <v>13847.79</v>
      </c>
      <c r="G52" s="59">
        <f>SUM(G53:G58)</f>
        <v>14668.369999999999</v>
      </c>
      <c r="H52" s="128">
        <f>(G52/F52)*100</f>
        <v>105.92571088960764</v>
      </c>
    </row>
    <row r="53" spans="1:9" x14ac:dyDescent="0.25">
      <c r="A53" s="12"/>
      <c r="B53" s="12"/>
      <c r="C53" s="13">
        <v>9231</v>
      </c>
      <c r="D53" s="13" t="s">
        <v>88</v>
      </c>
      <c r="E53" s="13"/>
      <c r="F53" s="200">
        <v>5749.55</v>
      </c>
      <c r="G53" s="56">
        <v>-1756.92</v>
      </c>
      <c r="H53" s="130">
        <f>(G53/F53)*100</f>
        <v>-30.557521893017714</v>
      </c>
    </row>
    <row r="54" spans="1:9" x14ac:dyDescent="0.25">
      <c r="A54" s="12"/>
      <c r="B54" s="12"/>
      <c r="C54" s="13">
        <v>9241</v>
      </c>
      <c r="D54" s="13" t="s">
        <v>50</v>
      </c>
      <c r="E54" s="13"/>
      <c r="F54" s="200">
        <v>7545.85</v>
      </c>
      <c r="G54" s="56">
        <v>16597.3</v>
      </c>
      <c r="H54" s="130">
        <f t="shared" ref="H54:H58" si="3">(G54/F54)*100</f>
        <v>219.95268922652849</v>
      </c>
    </row>
    <row r="55" spans="1:9" x14ac:dyDescent="0.25">
      <c r="A55" s="12"/>
      <c r="B55" s="12"/>
      <c r="C55" s="13">
        <v>92530</v>
      </c>
      <c r="D55" s="13" t="s">
        <v>55</v>
      </c>
      <c r="E55" s="13"/>
      <c r="F55" s="200">
        <v>0</v>
      </c>
      <c r="G55" s="56">
        <v>0</v>
      </c>
      <c r="H55" s="130" t="e">
        <f t="shared" si="3"/>
        <v>#DIV/0!</v>
      </c>
    </row>
    <row r="56" spans="1:9" x14ac:dyDescent="0.25">
      <c r="A56" s="12"/>
      <c r="B56" s="12"/>
      <c r="C56" s="13">
        <v>925401</v>
      </c>
      <c r="D56" s="13" t="s">
        <v>123</v>
      </c>
      <c r="E56" s="13"/>
      <c r="F56" s="200">
        <v>724.4</v>
      </c>
      <c r="G56" s="56">
        <v>0</v>
      </c>
      <c r="H56" s="130">
        <f t="shared" si="3"/>
        <v>0</v>
      </c>
    </row>
    <row r="57" spans="1:9" x14ac:dyDescent="0.25">
      <c r="A57" s="12"/>
      <c r="B57" s="12"/>
      <c r="C57" s="13">
        <v>9257</v>
      </c>
      <c r="D57" s="13" t="s">
        <v>51</v>
      </c>
      <c r="E57" s="13"/>
      <c r="F57" s="200">
        <v>-172.01</v>
      </c>
      <c r="G57" s="56">
        <v>-172.01</v>
      </c>
      <c r="H57" s="130">
        <f t="shared" si="3"/>
        <v>100</v>
      </c>
    </row>
    <row r="58" spans="1:9" x14ac:dyDescent="0.25">
      <c r="A58" s="12"/>
      <c r="B58" s="12"/>
      <c r="C58" s="13">
        <v>926103</v>
      </c>
      <c r="D58" s="13" t="s">
        <v>53</v>
      </c>
      <c r="E58" s="13"/>
      <c r="F58" s="200">
        <v>0</v>
      </c>
      <c r="G58" s="56">
        <v>0</v>
      </c>
      <c r="H58" s="130" t="e">
        <f t="shared" si="3"/>
        <v>#DIV/0!</v>
      </c>
    </row>
    <row r="59" spans="1:9" x14ac:dyDescent="0.25">
      <c r="A59" s="12"/>
      <c r="B59" s="12"/>
      <c r="C59" s="13"/>
      <c r="D59" s="13"/>
      <c r="E59" s="13"/>
      <c r="F59" s="10"/>
      <c r="G59" s="308"/>
      <c r="H59" s="135"/>
    </row>
    <row r="61" spans="1:9" ht="15.75" x14ac:dyDescent="0.25">
      <c r="A61" s="236" t="s">
        <v>18</v>
      </c>
      <c r="B61" s="258"/>
      <c r="C61" s="258"/>
      <c r="D61" s="258"/>
      <c r="E61" s="258"/>
      <c r="F61" s="258"/>
      <c r="G61" s="258"/>
      <c r="H61" s="258"/>
    </row>
    <row r="62" spans="1:9" ht="18" x14ac:dyDescent="0.25">
      <c r="A62" s="5"/>
      <c r="B62" s="5"/>
      <c r="C62" s="5"/>
      <c r="D62" s="5"/>
      <c r="E62" s="24"/>
      <c r="F62" s="62">
        <f>F65+F217</f>
        <v>2320456</v>
      </c>
      <c r="G62" s="62">
        <f>G65+G217</f>
        <v>2185780.9400000004</v>
      </c>
      <c r="H62" s="62">
        <f>H65+H217</f>
        <v>0</v>
      </c>
      <c r="I62" s="50" t="s">
        <v>54</v>
      </c>
    </row>
    <row r="63" spans="1:9" ht="38.25" x14ac:dyDescent="0.25">
      <c r="A63" s="20" t="s">
        <v>13</v>
      </c>
      <c r="B63" s="19" t="s">
        <v>14</v>
      </c>
      <c r="C63" s="19" t="s">
        <v>15</v>
      </c>
      <c r="D63" s="19" t="s">
        <v>138</v>
      </c>
      <c r="E63" s="19" t="s">
        <v>133</v>
      </c>
      <c r="F63" s="20" t="s">
        <v>134</v>
      </c>
      <c r="G63" s="20" t="s">
        <v>135</v>
      </c>
      <c r="H63" s="20" t="s">
        <v>136</v>
      </c>
    </row>
    <row r="64" spans="1:9" x14ac:dyDescent="0.25">
      <c r="A64" s="255">
        <v>1</v>
      </c>
      <c r="B64" s="256"/>
      <c r="C64" s="256"/>
      <c r="D64" s="257"/>
      <c r="E64" s="103">
        <v>2</v>
      </c>
      <c r="F64" s="104">
        <v>3</v>
      </c>
      <c r="G64" s="104">
        <v>4</v>
      </c>
      <c r="H64" s="104" t="s">
        <v>137</v>
      </c>
    </row>
    <row r="65" spans="1:12" ht="15.75" customHeight="1" x14ac:dyDescent="0.25">
      <c r="A65" s="45">
        <v>3</v>
      </c>
      <c r="B65" s="45"/>
      <c r="C65" s="45"/>
      <c r="D65" s="45" t="s">
        <v>19</v>
      </c>
      <c r="E65" s="45"/>
      <c r="F65" s="61">
        <f>F66+F99+F197+F205+F215</f>
        <v>2254420</v>
      </c>
      <c r="G65" s="61">
        <f>G66+G99+G197+G205+G215</f>
        <v>2129208.8000000003</v>
      </c>
      <c r="H65" s="136"/>
      <c r="L65" s="202"/>
    </row>
    <row r="66" spans="1:12" ht="15.75" customHeight="1" x14ac:dyDescent="0.25">
      <c r="A66" s="38"/>
      <c r="B66" s="39">
        <v>31</v>
      </c>
      <c r="C66" s="39"/>
      <c r="D66" s="39" t="s">
        <v>20</v>
      </c>
      <c r="E66" s="39"/>
      <c r="F66" s="59">
        <f>SUM(F67:F98)</f>
        <v>1689303</v>
      </c>
      <c r="G66" s="59">
        <f>G67+G74+G75+G76+G81+G84+G91+G98</f>
        <v>1694420.6099999999</v>
      </c>
      <c r="H66" s="128">
        <f>(G66/F66)*100</f>
        <v>100.30294210097298</v>
      </c>
    </row>
    <row r="67" spans="1:12" s="116" customFormat="1" x14ac:dyDescent="0.25">
      <c r="A67" s="114"/>
      <c r="B67" s="114"/>
      <c r="C67" s="226">
        <v>11</v>
      </c>
      <c r="D67" s="226" t="s">
        <v>17</v>
      </c>
      <c r="E67" s="226"/>
      <c r="F67" s="200">
        <v>207543</v>
      </c>
      <c r="G67" s="200">
        <f>G68+G70+G72</f>
        <v>124511.84999999999</v>
      </c>
      <c r="H67" s="227">
        <f>(G67/F67)*100</f>
        <v>59.993278501322614</v>
      </c>
    </row>
    <row r="68" spans="1:12" x14ac:dyDescent="0.25">
      <c r="A68" s="12"/>
      <c r="B68" s="25">
        <v>311</v>
      </c>
      <c r="C68" s="13"/>
      <c r="D68" s="122" t="s">
        <v>159</v>
      </c>
      <c r="E68" s="13"/>
      <c r="F68" s="56"/>
      <c r="G68" s="117">
        <f>G69</f>
        <v>101412.62</v>
      </c>
      <c r="H68" s="130"/>
    </row>
    <row r="69" spans="1:12" x14ac:dyDescent="0.25">
      <c r="A69" s="12"/>
      <c r="B69" s="12">
        <v>3111</v>
      </c>
      <c r="C69" s="13"/>
      <c r="D69" s="122" t="s">
        <v>160</v>
      </c>
      <c r="E69" s="13"/>
      <c r="F69" s="56"/>
      <c r="G69" s="56">
        <v>101412.62</v>
      </c>
      <c r="H69" s="130"/>
    </row>
    <row r="70" spans="1:12" x14ac:dyDescent="0.25">
      <c r="A70" s="12"/>
      <c r="B70" s="25">
        <v>312</v>
      </c>
      <c r="C70" s="13"/>
      <c r="D70" s="122" t="s">
        <v>161</v>
      </c>
      <c r="E70" s="13"/>
      <c r="F70" s="56"/>
      <c r="G70" s="117">
        <f>G71</f>
        <v>6456.09</v>
      </c>
      <c r="H70" s="130"/>
    </row>
    <row r="71" spans="1:12" x14ac:dyDescent="0.25">
      <c r="A71" s="12"/>
      <c r="B71" s="12">
        <v>3121</v>
      </c>
      <c r="C71" s="13"/>
      <c r="D71" s="122" t="s">
        <v>161</v>
      </c>
      <c r="E71" s="13"/>
      <c r="F71" s="56"/>
      <c r="G71" s="56">
        <v>6456.09</v>
      </c>
      <c r="H71" s="130"/>
    </row>
    <row r="72" spans="1:12" x14ac:dyDescent="0.25">
      <c r="A72" s="12"/>
      <c r="B72" s="25">
        <v>313</v>
      </c>
      <c r="C72" s="13"/>
      <c r="D72" s="122" t="s">
        <v>162</v>
      </c>
      <c r="E72" s="13"/>
      <c r="F72" s="56"/>
      <c r="G72" s="117">
        <f>G73</f>
        <v>16643.14</v>
      </c>
      <c r="H72" s="130"/>
    </row>
    <row r="73" spans="1:12" ht="22.5" x14ac:dyDescent="0.25">
      <c r="A73" s="12"/>
      <c r="B73" s="12">
        <v>3132</v>
      </c>
      <c r="C73" s="13"/>
      <c r="D73" s="122" t="s">
        <v>163</v>
      </c>
      <c r="E73" s="13"/>
      <c r="F73" s="56"/>
      <c r="G73" s="56">
        <v>16643.14</v>
      </c>
      <c r="H73" s="130"/>
    </row>
    <row r="74" spans="1:12" s="116" customFormat="1" x14ac:dyDescent="0.25">
      <c r="A74" s="114"/>
      <c r="B74" s="114"/>
      <c r="C74" s="226">
        <v>31</v>
      </c>
      <c r="D74" s="226" t="s">
        <v>88</v>
      </c>
      <c r="E74" s="226"/>
      <c r="F74" s="200">
        <v>1967</v>
      </c>
      <c r="G74" s="200">
        <v>1702.77</v>
      </c>
      <c r="H74" s="227">
        <f>(G74/F74)*100</f>
        <v>86.566853075749876</v>
      </c>
    </row>
    <row r="75" spans="1:12" s="116" customFormat="1" x14ac:dyDescent="0.25">
      <c r="A75" s="114"/>
      <c r="B75" s="114"/>
      <c r="C75" s="226">
        <v>9231</v>
      </c>
      <c r="D75" s="226" t="s">
        <v>93</v>
      </c>
      <c r="E75" s="226"/>
      <c r="F75" s="200">
        <v>0</v>
      </c>
      <c r="G75" s="200">
        <v>0</v>
      </c>
      <c r="H75" s="227" t="e">
        <f t="shared" ref="H75:H76" si="4">(G75/F75)*100</f>
        <v>#DIV/0!</v>
      </c>
    </row>
    <row r="76" spans="1:12" s="116" customFormat="1" x14ac:dyDescent="0.25">
      <c r="A76" s="114"/>
      <c r="B76" s="114"/>
      <c r="C76" s="226">
        <v>41</v>
      </c>
      <c r="D76" s="226" t="s">
        <v>50</v>
      </c>
      <c r="E76" s="226"/>
      <c r="F76" s="200">
        <v>4500</v>
      </c>
      <c r="G76" s="200">
        <f>G77+G79</f>
        <v>4759.2300000000005</v>
      </c>
      <c r="H76" s="227">
        <f t="shared" si="4"/>
        <v>105.76066666666668</v>
      </c>
    </row>
    <row r="77" spans="1:12" x14ac:dyDescent="0.25">
      <c r="A77" s="12"/>
      <c r="B77" s="25">
        <v>311</v>
      </c>
      <c r="C77" s="13"/>
      <c r="D77" s="122" t="s">
        <v>159</v>
      </c>
      <c r="E77" s="13"/>
      <c r="F77" s="56"/>
      <c r="G77" s="117">
        <f>G78</f>
        <v>4005.86</v>
      </c>
      <c r="H77" s="137"/>
    </row>
    <row r="78" spans="1:12" x14ac:dyDescent="0.25">
      <c r="A78" s="12"/>
      <c r="B78" s="12">
        <v>3111</v>
      </c>
      <c r="C78" s="13"/>
      <c r="D78" s="122" t="s">
        <v>160</v>
      </c>
      <c r="E78" s="13"/>
      <c r="F78" s="56"/>
      <c r="G78" s="56">
        <v>4005.86</v>
      </c>
      <c r="H78" s="137"/>
    </row>
    <row r="79" spans="1:12" x14ac:dyDescent="0.25">
      <c r="A79" s="12"/>
      <c r="B79" s="25">
        <v>313</v>
      </c>
      <c r="C79" s="13"/>
      <c r="D79" s="122" t="s">
        <v>162</v>
      </c>
      <c r="E79" s="13"/>
      <c r="F79" s="56"/>
      <c r="G79" s="117">
        <f>G80</f>
        <v>753.37</v>
      </c>
      <c r="H79" s="137"/>
    </row>
    <row r="80" spans="1:12" ht="22.5" x14ac:dyDescent="0.25">
      <c r="A80" s="12"/>
      <c r="B80" s="12">
        <v>3132</v>
      </c>
      <c r="C80" s="13"/>
      <c r="D80" s="122" t="s">
        <v>163</v>
      </c>
      <c r="E80" s="13"/>
      <c r="F80" s="56"/>
      <c r="G80" s="56">
        <v>753.37</v>
      </c>
      <c r="H80" s="137"/>
    </row>
    <row r="81" spans="1:8" s="116" customFormat="1" x14ac:dyDescent="0.25">
      <c r="A81" s="114"/>
      <c r="B81" s="114"/>
      <c r="C81" s="226">
        <v>92530</v>
      </c>
      <c r="D81" s="226" t="s">
        <v>97</v>
      </c>
      <c r="E81" s="226"/>
      <c r="F81" s="200">
        <v>0</v>
      </c>
      <c r="G81" s="200">
        <v>0</v>
      </c>
      <c r="H81" s="228" t="e">
        <f>(G81/F81)*100</f>
        <v>#DIV/0!</v>
      </c>
    </row>
    <row r="82" spans="1:8" x14ac:dyDescent="0.25">
      <c r="A82" s="12"/>
      <c r="B82" s="25">
        <v>311</v>
      </c>
      <c r="C82" s="13"/>
      <c r="D82" s="122" t="s">
        <v>159</v>
      </c>
      <c r="E82" s="13"/>
      <c r="F82" s="56"/>
      <c r="G82" s="117">
        <f>G83</f>
        <v>0</v>
      </c>
      <c r="H82" s="138"/>
    </row>
    <row r="83" spans="1:8" x14ac:dyDescent="0.25">
      <c r="A83" s="12"/>
      <c r="B83" s="12">
        <v>3111</v>
      </c>
      <c r="C83" s="13"/>
      <c r="D83" s="122" t="s">
        <v>160</v>
      </c>
      <c r="E83" s="13"/>
      <c r="F83" s="56"/>
      <c r="G83" s="56">
        <v>0</v>
      </c>
      <c r="H83" s="138"/>
    </row>
    <row r="84" spans="1:8" s="116" customFormat="1" x14ac:dyDescent="0.25">
      <c r="A84" s="114"/>
      <c r="B84" s="114"/>
      <c r="C84" s="226">
        <v>5402</v>
      </c>
      <c r="D84" s="226" t="s">
        <v>56</v>
      </c>
      <c r="E84" s="226"/>
      <c r="F84" s="200">
        <v>62031</v>
      </c>
      <c r="G84" s="200">
        <f>G85+G87+G89</f>
        <v>76973.789999999994</v>
      </c>
      <c r="H84" s="228">
        <f t="shared" ref="H84:H98" si="5">(G84/F84)*100</f>
        <v>124.089229578759</v>
      </c>
    </row>
    <row r="85" spans="1:8" x14ac:dyDescent="0.25">
      <c r="A85" s="12"/>
      <c r="B85" s="25">
        <v>311</v>
      </c>
      <c r="C85" s="13"/>
      <c r="D85" s="122" t="s">
        <v>159</v>
      </c>
      <c r="E85" s="13"/>
      <c r="F85" s="56"/>
      <c r="G85" s="117">
        <f>G86</f>
        <v>60150.45</v>
      </c>
      <c r="H85" s="138"/>
    </row>
    <row r="86" spans="1:8" x14ac:dyDescent="0.25">
      <c r="A86" s="12"/>
      <c r="B86" s="12">
        <v>3111</v>
      </c>
      <c r="C86" s="13"/>
      <c r="D86" s="122" t="s">
        <v>160</v>
      </c>
      <c r="E86" s="13"/>
      <c r="F86" s="56"/>
      <c r="G86" s="56">
        <v>60150.45</v>
      </c>
      <c r="H86" s="138"/>
    </row>
    <row r="87" spans="1:8" x14ac:dyDescent="0.25">
      <c r="A87" s="12"/>
      <c r="B87" s="25">
        <v>312</v>
      </c>
      <c r="C87" s="13"/>
      <c r="D87" s="122"/>
      <c r="E87" s="13"/>
      <c r="F87" s="56"/>
      <c r="G87" s="56">
        <f>G88</f>
        <v>6885</v>
      </c>
      <c r="H87" s="138"/>
    </row>
    <row r="88" spans="1:8" x14ac:dyDescent="0.25">
      <c r="A88" s="12"/>
      <c r="B88" s="12">
        <v>3121</v>
      </c>
      <c r="C88" s="13"/>
      <c r="D88" s="122" t="s">
        <v>161</v>
      </c>
      <c r="E88" s="13"/>
      <c r="F88" s="56"/>
      <c r="G88" s="56">
        <v>6885</v>
      </c>
      <c r="H88" s="138"/>
    </row>
    <row r="89" spans="1:8" x14ac:dyDescent="0.25">
      <c r="A89" s="12"/>
      <c r="B89" s="25">
        <v>313</v>
      </c>
      <c r="C89" s="13"/>
      <c r="D89" s="122" t="s">
        <v>162</v>
      </c>
      <c r="E89" s="13"/>
      <c r="F89" s="56"/>
      <c r="G89" s="117">
        <f>G90</f>
        <v>9938.34</v>
      </c>
      <c r="H89" s="138"/>
    </row>
    <row r="90" spans="1:8" ht="22.5" x14ac:dyDescent="0.25">
      <c r="A90" s="12"/>
      <c r="B90" s="12">
        <v>3132</v>
      </c>
      <c r="C90" s="13"/>
      <c r="D90" s="122" t="s">
        <v>163</v>
      </c>
      <c r="E90" s="13"/>
      <c r="F90" s="56"/>
      <c r="G90" s="56">
        <v>9938.34</v>
      </c>
      <c r="H90" s="138"/>
    </row>
    <row r="91" spans="1:8" s="116" customFormat="1" x14ac:dyDescent="0.25">
      <c r="A91" s="114"/>
      <c r="B91" s="114"/>
      <c r="C91" s="226">
        <v>57</v>
      </c>
      <c r="D91" s="226" t="s">
        <v>51</v>
      </c>
      <c r="E91" s="226"/>
      <c r="F91" s="200">
        <v>1413262</v>
      </c>
      <c r="G91" s="200">
        <f>G92+G94+G96</f>
        <v>1486472.97</v>
      </c>
      <c r="H91" s="228">
        <f t="shared" si="5"/>
        <v>105.18028291993981</v>
      </c>
    </row>
    <row r="92" spans="1:8" x14ac:dyDescent="0.25">
      <c r="A92" s="12"/>
      <c r="B92" s="25">
        <v>311</v>
      </c>
      <c r="C92" s="13"/>
      <c r="D92" s="122" t="s">
        <v>159</v>
      </c>
      <c r="E92" s="13"/>
      <c r="F92" s="56"/>
      <c r="G92" s="117">
        <f>G93</f>
        <v>1237873.51</v>
      </c>
      <c r="H92" s="138"/>
    </row>
    <row r="93" spans="1:8" x14ac:dyDescent="0.25">
      <c r="A93" s="12"/>
      <c r="B93" s="12">
        <v>3111</v>
      </c>
      <c r="C93" s="13"/>
      <c r="D93" s="122" t="s">
        <v>160</v>
      </c>
      <c r="E93" s="13"/>
      <c r="F93" s="56"/>
      <c r="G93" s="56">
        <v>1237873.51</v>
      </c>
      <c r="H93" s="138"/>
    </row>
    <row r="94" spans="1:8" x14ac:dyDescent="0.25">
      <c r="A94" s="12"/>
      <c r="B94" s="25">
        <v>312</v>
      </c>
      <c r="C94" s="13"/>
      <c r="D94" s="122" t="s">
        <v>161</v>
      </c>
      <c r="E94" s="13"/>
      <c r="F94" s="56"/>
      <c r="G94" s="117">
        <f>G95</f>
        <v>45248.13</v>
      </c>
      <c r="H94" s="138"/>
    </row>
    <row r="95" spans="1:8" x14ac:dyDescent="0.25">
      <c r="A95" s="12"/>
      <c r="B95" s="12">
        <v>3121</v>
      </c>
      <c r="C95" s="13"/>
      <c r="D95" s="122" t="s">
        <v>161</v>
      </c>
      <c r="E95" s="13"/>
      <c r="F95" s="56"/>
      <c r="G95" s="56">
        <v>45248.13</v>
      </c>
      <c r="H95" s="138"/>
    </row>
    <row r="96" spans="1:8" x14ac:dyDescent="0.25">
      <c r="A96" s="12"/>
      <c r="B96" s="25">
        <v>313</v>
      </c>
      <c r="C96" s="13"/>
      <c r="D96" s="122" t="s">
        <v>162</v>
      </c>
      <c r="E96" s="13"/>
      <c r="F96" s="56"/>
      <c r="G96" s="117">
        <f>G97</f>
        <v>203351.33</v>
      </c>
      <c r="H96" s="138"/>
    </row>
    <row r="97" spans="1:8" ht="22.5" x14ac:dyDescent="0.25">
      <c r="A97" s="12"/>
      <c r="B97" s="12">
        <v>3132</v>
      </c>
      <c r="C97" s="13"/>
      <c r="D97" s="122" t="s">
        <v>163</v>
      </c>
      <c r="E97" s="13"/>
      <c r="F97" s="56"/>
      <c r="G97" s="56">
        <v>203351.33</v>
      </c>
      <c r="H97" s="138"/>
    </row>
    <row r="98" spans="1:8" s="116" customFormat="1" x14ac:dyDescent="0.25">
      <c r="A98" s="114"/>
      <c r="B98" s="114"/>
      <c r="C98" s="226">
        <v>6103</v>
      </c>
      <c r="D98" s="226" t="s">
        <v>53</v>
      </c>
      <c r="E98" s="226"/>
      <c r="F98" s="200">
        <v>0</v>
      </c>
      <c r="G98" s="200">
        <v>0</v>
      </c>
      <c r="H98" s="228" t="e">
        <f t="shared" si="5"/>
        <v>#DIV/0!</v>
      </c>
    </row>
    <row r="99" spans="1:8" x14ac:dyDescent="0.25">
      <c r="A99" s="40"/>
      <c r="B99" s="40">
        <v>32</v>
      </c>
      <c r="C99" s="41"/>
      <c r="D99" s="40" t="s">
        <v>29</v>
      </c>
      <c r="E99" s="40"/>
      <c r="F99" s="59">
        <f>SUM(F100:F196)</f>
        <v>510332</v>
      </c>
      <c r="G99" s="59">
        <f>G100+G126+G127+G142+G165+G166+G169+G175+G176+G192+G193+G196</f>
        <v>362515.56</v>
      </c>
      <c r="H99" s="128">
        <f>(G99/F99)*100</f>
        <v>71.035239804676181</v>
      </c>
    </row>
    <row r="100" spans="1:8" s="116" customFormat="1" x14ac:dyDescent="0.25">
      <c r="A100" s="114"/>
      <c r="B100" s="114"/>
      <c r="C100" s="111">
        <v>11</v>
      </c>
      <c r="D100" s="111" t="s">
        <v>17</v>
      </c>
      <c r="E100" s="111"/>
      <c r="F100" s="115">
        <v>285166</v>
      </c>
      <c r="G100" s="115">
        <f>G101+G106+G112+G121</f>
        <v>149245.03</v>
      </c>
      <c r="H100" s="131">
        <f>(G100/F100)*100</f>
        <v>52.336193655625138</v>
      </c>
    </row>
    <row r="101" spans="1:8" x14ac:dyDescent="0.25">
      <c r="A101" s="12"/>
      <c r="B101" s="25">
        <v>321</v>
      </c>
      <c r="C101" s="13"/>
      <c r="D101" s="122" t="s">
        <v>164</v>
      </c>
      <c r="E101" s="13"/>
      <c r="F101" s="56"/>
      <c r="G101" s="117">
        <f>SUM(G102:G105)</f>
        <v>11037.039999999999</v>
      </c>
      <c r="H101" s="131"/>
    </row>
    <row r="102" spans="1:8" x14ac:dyDescent="0.25">
      <c r="A102" s="12"/>
      <c r="B102" s="12">
        <v>3211</v>
      </c>
      <c r="C102" s="13"/>
      <c r="D102" s="122" t="s">
        <v>165</v>
      </c>
      <c r="E102" s="13"/>
      <c r="F102" s="56"/>
      <c r="G102" s="56">
        <v>8807.1299999999992</v>
      </c>
      <c r="H102" s="131"/>
    </row>
    <row r="103" spans="1:8" ht="22.5" x14ac:dyDescent="0.25">
      <c r="A103" s="12"/>
      <c r="B103" s="12">
        <v>3212</v>
      </c>
      <c r="C103" s="13"/>
      <c r="D103" s="122" t="s">
        <v>166</v>
      </c>
      <c r="E103" s="13"/>
      <c r="F103" s="56"/>
      <c r="G103" s="56">
        <v>1681</v>
      </c>
      <c r="H103" s="131"/>
    </row>
    <row r="104" spans="1:8" x14ac:dyDescent="0.25">
      <c r="A104" s="12"/>
      <c r="B104" s="12">
        <v>3213</v>
      </c>
      <c r="C104" s="13"/>
      <c r="D104" s="122" t="s">
        <v>167</v>
      </c>
      <c r="E104" s="13"/>
      <c r="F104" s="56"/>
      <c r="G104" s="56">
        <v>548.91</v>
      </c>
      <c r="H104" s="131"/>
    </row>
    <row r="105" spans="1:8" ht="22.5" x14ac:dyDescent="0.25">
      <c r="A105" s="12"/>
      <c r="B105" s="12">
        <v>3214</v>
      </c>
      <c r="C105" s="13"/>
      <c r="D105" s="122" t="s">
        <v>168</v>
      </c>
      <c r="E105" s="13"/>
      <c r="F105" s="56"/>
      <c r="G105" s="56">
        <v>0</v>
      </c>
      <c r="H105" s="131"/>
    </row>
    <row r="106" spans="1:8" x14ac:dyDescent="0.25">
      <c r="A106" s="12"/>
      <c r="B106" s="25">
        <v>322</v>
      </c>
      <c r="C106" s="13"/>
      <c r="D106" s="122" t="s">
        <v>169</v>
      </c>
      <c r="E106" s="13"/>
      <c r="F106" s="56"/>
      <c r="G106" s="117">
        <f>SUM(G107:G111)</f>
        <v>56931.880000000005</v>
      </c>
      <c r="H106" s="131"/>
    </row>
    <row r="107" spans="1:8" ht="22.5" x14ac:dyDescent="0.25">
      <c r="A107" s="12"/>
      <c r="B107" s="12">
        <v>3221</v>
      </c>
      <c r="C107" s="13"/>
      <c r="D107" s="122" t="s">
        <v>170</v>
      </c>
      <c r="E107" s="13"/>
      <c r="F107" s="56"/>
      <c r="G107" s="56">
        <v>14456.74</v>
      </c>
      <c r="H107" s="131"/>
    </row>
    <row r="108" spans="1:8" x14ac:dyDescent="0.25">
      <c r="A108" s="12"/>
      <c r="B108" s="12">
        <v>3222</v>
      </c>
      <c r="C108" s="13"/>
      <c r="D108" s="122" t="s">
        <v>171</v>
      </c>
      <c r="E108" s="13"/>
      <c r="F108" s="56"/>
      <c r="G108" s="56">
        <v>2033.69</v>
      </c>
      <c r="H108" s="131"/>
    </row>
    <row r="109" spans="1:8" x14ac:dyDescent="0.25">
      <c r="A109" s="12"/>
      <c r="B109" s="12">
        <v>3223</v>
      </c>
      <c r="C109" s="13"/>
      <c r="D109" s="122" t="s">
        <v>172</v>
      </c>
      <c r="E109" s="13"/>
      <c r="F109" s="56"/>
      <c r="G109" s="56">
        <v>38954.730000000003</v>
      </c>
      <c r="H109" s="131"/>
    </row>
    <row r="110" spans="1:8" x14ac:dyDescent="0.25">
      <c r="A110" s="12"/>
      <c r="B110" s="12">
        <v>3224</v>
      </c>
      <c r="C110" s="13"/>
      <c r="D110" s="122" t="s">
        <v>225</v>
      </c>
      <c r="E110" s="13"/>
      <c r="F110" s="56"/>
      <c r="G110" s="56">
        <v>1446.92</v>
      </c>
      <c r="H110" s="131"/>
    </row>
    <row r="111" spans="1:8" x14ac:dyDescent="0.25">
      <c r="A111" s="12"/>
      <c r="B111" s="12">
        <v>3225</v>
      </c>
      <c r="C111" s="13"/>
      <c r="D111" s="122" t="s">
        <v>173</v>
      </c>
      <c r="E111" s="13"/>
      <c r="F111" s="56"/>
      <c r="G111" s="56">
        <v>39.799999999999997</v>
      </c>
      <c r="H111" s="131"/>
    </row>
    <row r="112" spans="1:8" x14ac:dyDescent="0.25">
      <c r="A112" s="12"/>
      <c r="B112" s="25">
        <v>323</v>
      </c>
      <c r="C112" s="13"/>
      <c r="D112" s="122" t="s">
        <v>174</v>
      </c>
      <c r="E112" s="13"/>
      <c r="F112" s="56"/>
      <c r="G112" s="117">
        <f>SUM(G113:G120)</f>
        <v>65614.01999999999</v>
      </c>
      <c r="H112" s="131"/>
    </row>
    <row r="113" spans="1:8" x14ac:dyDescent="0.25">
      <c r="A113" s="12"/>
      <c r="B113" s="12">
        <v>3231</v>
      </c>
      <c r="C113" s="13"/>
      <c r="D113" s="122" t="s">
        <v>175</v>
      </c>
      <c r="E113" s="13"/>
      <c r="F113" s="56"/>
      <c r="G113" s="56">
        <v>9104.84</v>
      </c>
      <c r="H113" s="131"/>
    </row>
    <row r="114" spans="1:8" ht="22.5" x14ac:dyDescent="0.25">
      <c r="A114" s="12"/>
      <c r="B114" s="12">
        <v>3232</v>
      </c>
      <c r="C114" s="13"/>
      <c r="D114" s="122" t="s">
        <v>176</v>
      </c>
      <c r="E114" s="13"/>
      <c r="F114" s="56"/>
      <c r="G114" s="56">
        <v>19589.78</v>
      </c>
      <c r="H114" s="131"/>
    </row>
    <row r="115" spans="1:8" x14ac:dyDescent="0.25">
      <c r="A115" s="12"/>
      <c r="B115" s="12">
        <v>3233</v>
      </c>
      <c r="C115" s="13"/>
      <c r="D115" s="122" t="s">
        <v>177</v>
      </c>
      <c r="E115" s="13"/>
      <c r="F115" s="56"/>
      <c r="G115" s="56">
        <v>0</v>
      </c>
      <c r="H115" s="131"/>
    </row>
    <row r="116" spans="1:8" x14ac:dyDescent="0.25">
      <c r="A116" s="12"/>
      <c r="B116" s="12">
        <v>3234</v>
      </c>
      <c r="C116" s="13"/>
      <c r="D116" s="122" t="s">
        <v>178</v>
      </c>
      <c r="E116" s="13"/>
      <c r="F116" s="56"/>
      <c r="G116" s="56">
        <v>9135.86</v>
      </c>
      <c r="H116" s="131"/>
    </row>
    <row r="117" spans="1:8" x14ac:dyDescent="0.25">
      <c r="A117" s="12"/>
      <c r="B117" s="12">
        <v>3236</v>
      </c>
      <c r="C117" s="13"/>
      <c r="D117" s="122" t="s">
        <v>188</v>
      </c>
      <c r="E117" s="13"/>
      <c r="F117" s="56"/>
      <c r="G117" s="56">
        <v>5450</v>
      </c>
      <c r="H117" s="131"/>
    </row>
    <row r="118" spans="1:8" x14ac:dyDescent="0.25">
      <c r="A118" s="12"/>
      <c r="B118" s="12">
        <v>3237</v>
      </c>
      <c r="C118" s="13"/>
      <c r="D118" s="122" t="s">
        <v>179</v>
      </c>
      <c r="E118" s="13"/>
      <c r="F118" s="56"/>
      <c r="G118" s="56">
        <v>1100.46</v>
      </c>
      <c r="H118" s="131"/>
    </row>
    <row r="119" spans="1:8" x14ac:dyDescent="0.25">
      <c r="A119" s="12"/>
      <c r="B119" s="12">
        <v>3238</v>
      </c>
      <c r="C119" s="13"/>
      <c r="D119" s="122" t="s">
        <v>180</v>
      </c>
      <c r="E119" s="13"/>
      <c r="F119" s="56"/>
      <c r="G119" s="56">
        <v>2815.74</v>
      </c>
      <c r="H119" s="131"/>
    </row>
    <row r="120" spans="1:8" x14ac:dyDescent="0.25">
      <c r="A120" s="12"/>
      <c r="B120" s="12">
        <v>3239</v>
      </c>
      <c r="C120" s="13"/>
      <c r="D120" s="122" t="s">
        <v>181</v>
      </c>
      <c r="E120" s="13"/>
      <c r="F120" s="56"/>
      <c r="G120" s="56">
        <v>18417.34</v>
      </c>
      <c r="H120" s="131"/>
    </row>
    <row r="121" spans="1:8" ht="22.5" x14ac:dyDescent="0.25">
      <c r="A121" s="12"/>
      <c r="B121" s="25">
        <v>329</v>
      </c>
      <c r="C121" s="13"/>
      <c r="D121" s="122" t="s">
        <v>182</v>
      </c>
      <c r="E121" s="13"/>
      <c r="F121" s="56"/>
      <c r="G121" s="117">
        <f>SUM(G122:G125)</f>
        <v>15662.09</v>
      </c>
      <c r="H121" s="131"/>
    </row>
    <row r="122" spans="1:8" x14ac:dyDescent="0.25">
      <c r="A122" s="12"/>
      <c r="B122" s="12">
        <v>3292</v>
      </c>
      <c r="C122" s="13"/>
      <c r="D122" s="122" t="s">
        <v>183</v>
      </c>
      <c r="E122" s="13"/>
      <c r="F122" s="56"/>
      <c r="G122" s="56">
        <v>2071.4499999999998</v>
      </c>
      <c r="H122" s="131"/>
    </row>
    <row r="123" spans="1:8" x14ac:dyDescent="0.25">
      <c r="A123" s="12"/>
      <c r="B123" s="12">
        <v>3293</v>
      </c>
      <c r="C123" s="13"/>
      <c r="D123" s="122" t="s">
        <v>184</v>
      </c>
      <c r="E123" s="13"/>
      <c r="F123" s="56"/>
      <c r="G123" s="56">
        <v>582.4</v>
      </c>
      <c r="H123" s="131"/>
    </row>
    <row r="124" spans="1:8" x14ac:dyDescent="0.25">
      <c r="A124" s="12"/>
      <c r="B124" s="12">
        <v>3294</v>
      </c>
      <c r="C124" s="13"/>
      <c r="D124" s="122" t="s">
        <v>185</v>
      </c>
      <c r="E124" s="13"/>
      <c r="F124" s="56"/>
      <c r="G124" s="56">
        <v>163.09</v>
      </c>
      <c r="H124" s="131"/>
    </row>
    <row r="125" spans="1:8" ht="22.5" x14ac:dyDescent="0.25">
      <c r="A125" s="12"/>
      <c r="B125" s="12">
        <v>3299</v>
      </c>
      <c r="C125" s="13"/>
      <c r="D125" s="122" t="s">
        <v>182</v>
      </c>
      <c r="E125" s="13"/>
      <c r="F125" s="56"/>
      <c r="G125" s="56">
        <v>12845.15</v>
      </c>
      <c r="H125" s="131"/>
    </row>
    <row r="126" spans="1:8" s="116" customFormat="1" x14ac:dyDescent="0.25">
      <c r="A126" s="114"/>
      <c r="B126" s="114"/>
      <c r="C126" s="111">
        <v>31</v>
      </c>
      <c r="D126" s="111" t="s">
        <v>52</v>
      </c>
      <c r="E126" s="111"/>
      <c r="F126" s="115">
        <v>5256</v>
      </c>
      <c r="G126" s="115">
        <f>G128+G130+G134+G136+G138</f>
        <v>5488.52</v>
      </c>
      <c r="H126" s="131">
        <f t="shared" ref="H126:H176" si="6">(G126/F126)*100</f>
        <v>104.42389649923898</v>
      </c>
    </row>
    <row r="127" spans="1:8" s="116" customFormat="1" x14ac:dyDescent="0.25">
      <c r="A127" s="114"/>
      <c r="B127" s="114"/>
      <c r="C127" s="111">
        <v>9231</v>
      </c>
      <c r="D127" s="111" t="s">
        <v>93</v>
      </c>
      <c r="E127" s="111"/>
      <c r="F127" s="115">
        <v>0</v>
      </c>
      <c r="G127" s="115">
        <v>0</v>
      </c>
      <c r="H127" s="131" t="e">
        <f t="shared" si="6"/>
        <v>#DIV/0!</v>
      </c>
    </row>
    <row r="128" spans="1:8" x14ac:dyDescent="0.25">
      <c r="A128" s="12"/>
      <c r="B128" s="25">
        <v>321</v>
      </c>
      <c r="C128" s="13"/>
      <c r="D128" s="122" t="s">
        <v>164</v>
      </c>
      <c r="E128" s="13"/>
      <c r="F128" s="56"/>
      <c r="G128" s="117">
        <f>G129</f>
        <v>764.43</v>
      </c>
      <c r="H128" s="131"/>
    </row>
    <row r="129" spans="1:8" x14ac:dyDescent="0.25">
      <c r="A129" s="12"/>
      <c r="B129" s="12">
        <v>3211</v>
      </c>
      <c r="C129" s="13"/>
      <c r="D129" s="122" t="s">
        <v>165</v>
      </c>
      <c r="E129" s="13"/>
      <c r="F129" s="56"/>
      <c r="G129" s="56">
        <v>764.43</v>
      </c>
      <c r="H129" s="131"/>
    </row>
    <row r="130" spans="1:8" x14ac:dyDescent="0.25">
      <c r="A130" s="12"/>
      <c r="B130" s="25">
        <v>322</v>
      </c>
      <c r="C130" s="13"/>
      <c r="D130" s="122" t="s">
        <v>169</v>
      </c>
      <c r="E130" s="13"/>
      <c r="F130" s="56"/>
      <c r="G130" s="117">
        <f>G131+G132+G133</f>
        <v>239.02</v>
      </c>
      <c r="H130" s="131"/>
    </row>
    <row r="131" spans="1:8" ht="22.5" x14ac:dyDescent="0.25">
      <c r="A131" s="12"/>
      <c r="B131" s="12">
        <v>3221</v>
      </c>
      <c r="C131" s="13"/>
      <c r="D131" s="122" t="s">
        <v>170</v>
      </c>
      <c r="E131" s="13"/>
      <c r="F131" s="56"/>
      <c r="G131" s="56">
        <v>0</v>
      </c>
      <c r="H131" s="131"/>
    </row>
    <row r="132" spans="1:8" x14ac:dyDescent="0.25">
      <c r="A132" s="12"/>
      <c r="B132" s="12">
        <v>3224</v>
      </c>
      <c r="C132" s="13"/>
      <c r="D132" s="122" t="s">
        <v>225</v>
      </c>
      <c r="E132" s="13"/>
      <c r="F132" s="56"/>
      <c r="G132" s="56">
        <v>209.71</v>
      </c>
      <c r="H132" s="131"/>
    </row>
    <row r="133" spans="1:8" x14ac:dyDescent="0.25">
      <c r="A133" s="12"/>
      <c r="B133" s="12">
        <v>3225</v>
      </c>
      <c r="C133" s="13"/>
      <c r="D133" s="122" t="s">
        <v>173</v>
      </c>
      <c r="E133" s="13"/>
      <c r="F133" s="56"/>
      <c r="G133" s="56">
        <v>29.31</v>
      </c>
      <c r="H133" s="131"/>
    </row>
    <row r="134" spans="1:8" x14ac:dyDescent="0.25">
      <c r="A134" s="12"/>
      <c r="B134" s="25">
        <v>323</v>
      </c>
      <c r="C134" s="13"/>
      <c r="D134" s="122" t="s">
        <v>174</v>
      </c>
      <c r="E134" s="13"/>
      <c r="F134" s="56"/>
      <c r="G134" s="117">
        <f>G135</f>
        <v>3313.39</v>
      </c>
      <c r="H134" s="131"/>
    </row>
    <row r="135" spans="1:8" ht="22.5" x14ac:dyDescent="0.25">
      <c r="A135" s="12"/>
      <c r="B135" s="12">
        <v>3232</v>
      </c>
      <c r="C135" s="13"/>
      <c r="D135" s="122" t="s">
        <v>176</v>
      </c>
      <c r="E135" s="13"/>
      <c r="F135" s="56"/>
      <c r="G135" s="56">
        <v>3313.39</v>
      </c>
      <c r="H135" s="131"/>
    </row>
    <row r="136" spans="1:8" ht="22.5" x14ac:dyDescent="0.25">
      <c r="A136" s="12"/>
      <c r="B136" s="25">
        <v>324</v>
      </c>
      <c r="C136" s="13"/>
      <c r="D136" s="122" t="s">
        <v>186</v>
      </c>
      <c r="E136" s="13"/>
      <c r="F136" s="56"/>
      <c r="G136" s="117">
        <f>G137</f>
        <v>0</v>
      </c>
      <c r="H136" s="131"/>
    </row>
    <row r="137" spans="1:8" ht="22.5" x14ac:dyDescent="0.25">
      <c r="A137" s="12"/>
      <c r="B137" s="12">
        <v>3241</v>
      </c>
      <c r="C137" s="13"/>
      <c r="D137" s="122" t="s">
        <v>186</v>
      </c>
      <c r="E137" s="13"/>
      <c r="F137" s="56"/>
      <c r="G137" s="56">
        <v>0</v>
      </c>
      <c r="H137" s="131"/>
    </row>
    <row r="138" spans="1:8" ht="22.5" x14ac:dyDescent="0.25">
      <c r="A138" s="12"/>
      <c r="B138" s="25">
        <v>329</v>
      </c>
      <c r="C138" s="13"/>
      <c r="D138" s="122" t="s">
        <v>182</v>
      </c>
      <c r="E138" s="13"/>
      <c r="F138" s="56"/>
      <c r="G138" s="117">
        <f>SUM(G139:G141)</f>
        <v>1171.68</v>
      </c>
      <c r="H138" s="131"/>
    </row>
    <row r="139" spans="1:8" x14ac:dyDescent="0.25">
      <c r="A139" s="12"/>
      <c r="B139" s="12">
        <v>3292</v>
      </c>
      <c r="C139" s="13"/>
      <c r="D139" s="122" t="s">
        <v>183</v>
      </c>
      <c r="E139" s="13"/>
      <c r="F139" s="56"/>
      <c r="G139" s="56">
        <v>0</v>
      </c>
      <c r="H139" s="131"/>
    </row>
    <row r="140" spans="1:8" x14ac:dyDescent="0.25">
      <c r="A140" s="12"/>
      <c r="B140" s="12">
        <v>3293</v>
      </c>
      <c r="C140" s="13"/>
      <c r="D140" s="122" t="s">
        <v>184</v>
      </c>
      <c r="E140" s="13"/>
      <c r="F140" s="56"/>
      <c r="G140" s="56">
        <v>0</v>
      </c>
      <c r="H140" s="131"/>
    </row>
    <row r="141" spans="1:8" ht="22.5" x14ac:dyDescent="0.25">
      <c r="A141" s="12"/>
      <c r="B141" s="12">
        <v>3299</v>
      </c>
      <c r="C141" s="13"/>
      <c r="D141" s="122" t="s">
        <v>182</v>
      </c>
      <c r="E141" s="13"/>
      <c r="F141" s="56"/>
      <c r="G141" s="56">
        <v>1171.68</v>
      </c>
      <c r="H141" s="131"/>
    </row>
    <row r="142" spans="1:8" s="116" customFormat="1" x14ac:dyDescent="0.25">
      <c r="A142" s="114"/>
      <c r="B142" s="114"/>
      <c r="C142" s="111">
        <v>41</v>
      </c>
      <c r="D142" s="111" t="s">
        <v>50</v>
      </c>
      <c r="E142" s="111"/>
      <c r="F142" s="115">
        <v>70060</v>
      </c>
      <c r="G142" s="115">
        <f>G143+G146+G153+G160</f>
        <v>46957.899999999994</v>
      </c>
      <c r="H142" s="131">
        <f t="shared" si="6"/>
        <v>67.025264059377662</v>
      </c>
    </row>
    <row r="143" spans="1:8" x14ac:dyDescent="0.25">
      <c r="A143" s="12"/>
      <c r="B143" s="25">
        <v>321</v>
      </c>
      <c r="C143" s="13"/>
      <c r="D143" s="122" t="s">
        <v>164</v>
      </c>
      <c r="E143" s="13"/>
      <c r="F143" s="56"/>
      <c r="G143" s="117">
        <f>G145+G144</f>
        <v>568.96</v>
      </c>
      <c r="H143" s="131"/>
    </row>
    <row r="144" spans="1:8" x14ac:dyDescent="0.25">
      <c r="A144" s="12"/>
      <c r="B144" s="12">
        <v>3211</v>
      </c>
      <c r="C144" s="13"/>
      <c r="D144" s="122" t="s">
        <v>165</v>
      </c>
      <c r="E144" s="13"/>
      <c r="F144" s="56"/>
      <c r="G144" s="56">
        <v>468.96</v>
      </c>
      <c r="H144" s="131"/>
    </row>
    <row r="145" spans="1:8" x14ac:dyDescent="0.25">
      <c r="A145" s="12"/>
      <c r="B145" s="12">
        <v>3213</v>
      </c>
      <c r="C145" s="13"/>
      <c r="D145" s="122" t="s">
        <v>167</v>
      </c>
      <c r="E145" s="13"/>
      <c r="F145" s="56"/>
      <c r="G145" s="56">
        <v>100</v>
      </c>
      <c r="H145" s="131"/>
    </row>
    <row r="146" spans="1:8" x14ac:dyDescent="0.25">
      <c r="A146" s="12"/>
      <c r="B146" s="25">
        <v>322</v>
      </c>
      <c r="C146" s="13"/>
      <c r="D146" s="122" t="s">
        <v>169</v>
      </c>
      <c r="E146" s="13"/>
      <c r="F146" s="56"/>
      <c r="G146" s="117">
        <f>SUM(G147:G152)</f>
        <v>19838.84</v>
      </c>
      <c r="H146" s="131"/>
    </row>
    <row r="147" spans="1:8" ht="22.5" x14ac:dyDescent="0.25">
      <c r="A147" s="12"/>
      <c r="B147" s="12">
        <v>3221</v>
      </c>
      <c r="C147" s="13"/>
      <c r="D147" s="122" t="s">
        <v>170</v>
      </c>
      <c r="E147" s="13"/>
      <c r="F147" s="56"/>
      <c r="G147" s="56">
        <v>4712.53</v>
      </c>
      <c r="H147" s="131"/>
    </row>
    <row r="148" spans="1:8" x14ac:dyDescent="0.25">
      <c r="A148" s="12"/>
      <c r="B148" s="12">
        <v>3222</v>
      </c>
      <c r="C148" s="13"/>
      <c r="D148" s="122" t="s">
        <v>171</v>
      </c>
      <c r="E148" s="13"/>
      <c r="F148" s="56"/>
      <c r="G148" s="56">
        <v>10143.41</v>
      </c>
      <c r="H148" s="131"/>
    </row>
    <row r="149" spans="1:8" x14ac:dyDescent="0.25">
      <c r="A149" s="12"/>
      <c r="B149" s="12">
        <v>3223</v>
      </c>
      <c r="C149" s="13"/>
      <c r="D149" s="122" t="s">
        <v>172</v>
      </c>
      <c r="E149" s="13"/>
      <c r="F149" s="56"/>
      <c r="G149" s="56">
        <v>662.4</v>
      </c>
      <c r="H149" s="131"/>
    </row>
    <row r="150" spans="1:8" x14ac:dyDescent="0.25">
      <c r="A150" s="12"/>
      <c r="B150" s="12">
        <v>3224</v>
      </c>
      <c r="C150" s="13"/>
      <c r="D150" s="122" t="s">
        <v>225</v>
      </c>
      <c r="E150" s="13"/>
      <c r="F150" s="56"/>
      <c r="G150" s="56">
        <v>706.62</v>
      </c>
      <c r="H150" s="131"/>
    </row>
    <row r="151" spans="1:8" x14ac:dyDescent="0.25">
      <c r="A151" s="12"/>
      <c r="B151" s="12">
        <v>3225</v>
      </c>
      <c r="C151" s="13"/>
      <c r="D151" s="122" t="s">
        <v>173</v>
      </c>
      <c r="E151" s="13"/>
      <c r="F151" s="56"/>
      <c r="G151" s="56">
        <v>3613.88</v>
      </c>
      <c r="H151" s="131"/>
    </row>
    <row r="152" spans="1:8" ht="22.5" x14ac:dyDescent="0.25">
      <c r="A152" s="12"/>
      <c r="B152" s="12">
        <v>3227</v>
      </c>
      <c r="C152" s="13"/>
      <c r="D152" s="122" t="s">
        <v>187</v>
      </c>
      <c r="E152" s="13"/>
      <c r="F152" s="56"/>
      <c r="G152" s="56">
        <v>0</v>
      </c>
      <c r="H152" s="131"/>
    </row>
    <row r="153" spans="1:8" x14ac:dyDescent="0.25">
      <c r="A153" s="12"/>
      <c r="B153" s="25">
        <v>323</v>
      </c>
      <c r="C153" s="13"/>
      <c r="D153" s="122" t="s">
        <v>174</v>
      </c>
      <c r="E153" s="13"/>
      <c r="F153" s="56"/>
      <c r="G153" s="117">
        <f>SUM(G154:G159)</f>
        <v>13037.08</v>
      </c>
      <c r="H153" s="131"/>
    </row>
    <row r="154" spans="1:8" x14ac:dyDescent="0.25">
      <c r="A154" s="12"/>
      <c r="B154" s="12">
        <v>3231</v>
      </c>
      <c r="C154" s="13"/>
      <c r="D154" s="122" t="s">
        <v>175</v>
      </c>
      <c r="E154" s="13"/>
      <c r="F154" s="56"/>
      <c r="G154" s="200">
        <v>822.16</v>
      </c>
      <c r="H154" s="131"/>
    </row>
    <row r="155" spans="1:8" ht="22.5" x14ac:dyDescent="0.25">
      <c r="A155" s="12"/>
      <c r="B155" s="12">
        <v>3232</v>
      </c>
      <c r="C155" s="13"/>
      <c r="D155" s="122" t="s">
        <v>176</v>
      </c>
      <c r="E155" s="13"/>
      <c r="F155" s="56"/>
      <c r="G155" s="200">
        <v>6348.07</v>
      </c>
      <c r="H155" s="131"/>
    </row>
    <row r="156" spans="1:8" x14ac:dyDescent="0.25">
      <c r="A156" s="12"/>
      <c r="B156" s="12">
        <v>3234</v>
      </c>
      <c r="C156" s="13"/>
      <c r="D156" s="122" t="s">
        <v>178</v>
      </c>
      <c r="E156" s="13"/>
      <c r="F156" s="56"/>
      <c r="G156" s="56">
        <v>149.31</v>
      </c>
      <c r="H156" s="131"/>
    </row>
    <row r="157" spans="1:8" x14ac:dyDescent="0.25">
      <c r="A157" s="12"/>
      <c r="B157" s="12">
        <v>3236</v>
      </c>
      <c r="C157" s="13"/>
      <c r="D157" s="123" t="s">
        <v>188</v>
      </c>
      <c r="E157" s="13"/>
      <c r="F157" s="56"/>
      <c r="G157" s="56">
        <v>323.45999999999998</v>
      </c>
      <c r="H157" s="131"/>
    </row>
    <row r="158" spans="1:8" x14ac:dyDescent="0.25">
      <c r="A158" s="12"/>
      <c r="B158" s="12">
        <v>3238</v>
      </c>
      <c r="C158" s="13"/>
      <c r="D158" s="123" t="s">
        <v>180</v>
      </c>
      <c r="E158" s="13"/>
      <c r="F158" s="56"/>
      <c r="G158" s="56">
        <v>705.91</v>
      </c>
      <c r="H158" s="131"/>
    </row>
    <row r="159" spans="1:8" x14ac:dyDescent="0.25">
      <c r="A159" s="12"/>
      <c r="B159" s="12">
        <v>3239</v>
      </c>
      <c r="C159" s="13"/>
      <c r="D159" s="122" t="s">
        <v>181</v>
      </c>
      <c r="E159" s="13"/>
      <c r="F159" s="56"/>
      <c r="G159" s="56">
        <v>4688.17</v>
      </c>
      <c r="H159" s="131"/>
    </row>
    <row r="160" spans="1:8" ht="22.5" x14ac:dyDescent="0.25">
      <c r="A160" s="12"/>
      <c r="B160" s="25">
        <v>329</v>
      </c>
      <c r="C160" s="13"/>
      <c r="D160" s="122" t="s">
        <v>182</v>
      </c>
      <c r="E160" s="13"/>
      <c r="F160" s="56"/>
      <c r="G160" s="117">
        <f>SUM(G161:G164)</f>
        <v>13513.02</v>
      </c>
      <c r="H160" s="131"/>
    </row>
    <row r="161" spans="1:8" x14ac:dyDescent="0.25">
      <c r="A161" s="12"/>
      <c r="B161" s="12">
        <v>3292</v>
      </c>
      <c r="C161" s="13"/>
      <c r="D161" s="122" t="s">
        <v>183</v>
      </c>
      <c r="E161" s="13"/>
      <c r="F161" s="56"/>
      <c r="G161" s="56">
        <v>725.66</v>
      </c>
      <c r="H161" s="131"/>
    </row>
    <row r="162" spans="1:8" x14ac:dyDescent="0.25">
      <c r="A162" s="12"/>
      <c r="B162" s="12">
        <v>3293</v>
      </c>
      <c r="C162" s="13"/>
      <c r="D162" s="122" t="s">
        <v>184</v>
      </c>
      <c r="E162" s="13"/>
      <c r="F162" s="56"/>
      <c r="G162" s="56">
        <v>1761.4</v>
      </c>
      <c r="H162" s="131"/>
    </row>
    <row r="163" spans="1:8" x14ac:dyDescent="0.25">
      <c r="A163" s="12"/>
      <c r="B163" s="12">
        <v>3294</v>
      </c>
      <c r="C163" s="13"/>
      <c r="D163" s="122" t="s">
        <v>185</v>
      </c>
      <c r="E163" s="13"/>
      <c r="F163" s="56"/>
      <c r="G163" s="56">
        <v>13.27</v>
      </c>
      <c r="H163" s="131"/>
    </row>
    <row r="164" spans="1:8" ht="22.5" x14ac:dyDescent="0.25">
      <c r="A164" s="12"/>
      <c r="B164" s="12">
        <v>3299</v>
      </c>
      <c r="C164" s="13"/>
      <c r="D164" s="122" t="s">
        <v>182</v>
      </c>
      <c r="E164" s="13"/>
      <c r="F164" s="56"/>
      <c r="G164" s="56">
        <v>11012.69</v>
      </c>
      <c r="H164" s="131"/>
    </row>
    <row r="165" spans="1:8" s="116" customFormat="1" x14ac:dyDescent="0.25">
      <c r="A165" s="114"/>
      <c r="B165" s="114"/>
      <c r="C165" s="226">
        <v>9241</v>
      </c>
      <c r="D165" s="229" t="s">
        <v>95</v>
      </c>
      <c r="E165" s="229"/>
      <c r="F165" s="200">
        <v>0</v>
      </c>
      <c r="G165" s="200"/>
      <c r="H165" s="227"/>
    </row>
    <row r="166" spans="1:8" s="116" customFormat="1" x14ac:dyDescent="0.25">
      <c r="A166" s="114"/>
      <c r="B166" s="114"/>
      <c r="C166" s="226">
        <v>92530</v>
      </c>
      <c r="D166" s="226" t="s">
        <v>97</v>
      </c>
      <c r="E166" s="226"/>
      <c r="F166" s="200">
        <v>0</v>
      </c>
      <c r="G166" s="200">
        <v>0</v>
      </c>
      <c r="H166" s="227" t="e">
        <f t="shared" si="6"/>
        <v>#DIV/0!</v>
      </c>
    </row>
    <row r="167" spans="1:8" x14ac:dyDescent="0.25">
      <c r="A167" s="12"/>
      <c r="B167" s="25">
        <v>321</v>
      </c>
      <c r="C167" s="13"/>
      <c r="D167" s="122" t="s">
        <v>164</v>
      </c>
      <c r="E167" s="13"/>
      <c r="F167" s="56"/>
      <c r="G167" s="117">
        <v>0</v>
      </c>
      <c r="H167" s="131"/>
    </row>
    <row r="168" spans="1:8" ht="22.5" x14ac:dyDescent="0.25">
      <c r="A168" s="12"/>
      <c r="B168" s="12">
        <v>3212</v>
      </c>
      <c r="C168" s="13"/>
      <c r="D168" s="122" t="s">
        <v>166</v>
      </c>
      <c r="E168" s="13"/>
      <c r="F168" s="56"/>
      <c r="G168" s="56">
        <v>0</v>
      </c>
      <c r="H168" s="131"/>
    </row>
    <row r="169" spans="1:8" s="116" customFormat="1" x14ac:dyDescent="0.25">
      <c r="A169" s="114"/>
      <c r="B169" s="114"/>
      <c r="C169" s="13">
        <v>5402</v>
      </c>
      <c r="D169" s="13" t="s">
        <v>56</v>
      </c>
      <c r="E169" s="13"/>
      <c r="F169" s="302">
        <v>10725</v>
      </c>
      <c r="G169" s="302">
        <f>G172+G170</f>
        <v>11468</v>
      </c>
      <c r="H169" s="303">
        <f t="shared" si="6"/>
        <v>106.92773892773893</v>
      </c>
    </row>
    <row r="170" spans="1:8" s="116" customFormat="1" x14ac:dyDescent="0.25">
      <c r="A170" s="114"/>
      <c r="B170" s="25">
        <v>321</v>
      </c>
      <c r="C170" s="111"/>
      <c r="D170" s="122" t="s">
        <v>164</v>
      </c>
      <c r="E170" s="111"/>
      <c r="F170" s="115"/>
      <c r="G170" s="201">
        <f>G171</f>
        <v>4197.03</v>
      </c>
      <c r="H170" s="131"/>
    </row>
    <row r="171" spans="1:8" s="116" customFormat="1" ht="22.5" x14ac:dyDescent="0.25">
      <c r="A171" s="114"/>
      <c r="B171" s="12">
        <v>3212</v>
      </c>
      <c r="C171" s="111"/>
      <c r="D171" s="122" t="s">
        <v>166</v>
      </c>
      <c r="E171" s="111"/>
      <c r="F171" s="115"/>
      <c r="G171" s="200">
        <v>4197.03</v>
      </c>
      <c r="H171" s="131"/>
    </row>
    <row r="172" spans="1:8" x14ac:dyDescent="0.25">
      <c r="A172" s="12"/>
      <c r="B172" s="25">
        <v>322</v>
      </c>
      <c r="C172" s="13"/>
      <c r="D172" s="122" t="s">
        <v>169</v>
      </c>
      <c r="E172" s="13"/>
      <c r="F172" s="56"/>
      <c r="G172" s="117">
        <f>G174+G173</f>
        <v>7270.97</v>
      </c>
      <c r="H172" s="131"/>
    </row>
    <row r="173" spans="1:8" x14ac:dyDescent="0.25">
      <c r="A173" s="12"/>
      <c r="B173" s="12">
        <v>3211</v>
      </c>
      <c r="C173" s="13"/>
      <c r="D173" s="122" t="s">
        <v>165</v>
      </c>
      <c r="E173" s="13"/>
      <c r="F173" s="56"/>
      <c r="G173" s="56">
        <v>451.35</v>
      </c>
      <c r="H173" s="131"/>
    </row>
    <row r="174" spans="1:8" x14ac:dyDescent="0.25">
      <c r="A174" s="12"/>
      <c r="B174" s="12">
        <v>3222</v>
      </c>
      <c r="C174" s="13"/>
      <c r="D174" s="122" t="s">
        <v>171</v>
      </c>
      <c r="E174" s="13"/>
      <c r="F174" s="56"/>
      <c r="G174" s="56">
        <v>6819.62</v>
      </c>
      <c r="H174" s="131"/>
    </row>
    <row r="175" spans="1:8" s="116" customFormat="1" x14ac:dyDescent="0.25">
      <c r="A175" s="114"/>
      <c r="B175" s="114"/>
      <c r="C175" s="226">
        <v>925401</v>
      </c>
      <c r="D175" s="226" t="s">
        <v>127</v>
      </c>
      <c r="E175" s="226"/>
      <c r="F175" s="200">
        <v>0</v>
      </c>
      <c r="G175" s="200">
        <v>0</v>
      </c>
      <c r="H175" s="227" t="e">
        <f t="shared" si="6"/>
        <v>#DIV/0!</v>
      </c>
    </row>
    <row r="176" spans="1:8" s="116" customFormat="1" x14ac:dyDescent="0.25">
      <c r="A176" s="114"/>
      <c r="B176" s="114"/>
      <c r="C176" s="226">
        <v>57</v>
      </c>
      <c r="D176" s="226" t="s">
        <v>51</v>
      </c>
      <c r="E176" s="226"/>
      <c r="F176" s="200">
        <v>138860</v>
      </c>
      <c r="G176" s="200">
        <f>G177+G180+G183+G186</f>
        <v>148916.11000000002</v>
      </c>
      <c r="H176" s="227">
        <f t="shared" si="6"/>
        <v>107.2419055163474</v>
      </c>
    </row>
    <row r="177" spans="1:8" x14ac:dyDescent="0.25">
      <c r="A177" s="12"/>
      <c r="B177" s="25">
        <v>321</v>
      </c>
      <c r="C177" s="13"/>
      <c r="D177" s="122" t="s">
        <v>164</v>
      </c>
      <c r="E177" s="13"/>
      <c r="F177" s="56"/>
      <c r="G177" s="117">
        <f>G178+G179</f>
        <v>38394.410000000003</v>
      </c>
      <c r="H177" s="131"/>
    </row>
    <row r="178" spans="1:8" x14ac:dyDescent="0.25">
      <c r="A178" s="12"/>
      <c r="B178" s="12">
        <v>3211</v>
      </c>
      <c r="C178" s="13"/>
      <c r="D178" s="122" t="s">
        <v>165</v>
      </c>
      <c r="E178" s="13"/>
      <c r="F178" s="56"/>
      <c r="G178" s="56">
        <v>368.23</v>
      </c>
      <c r="H178" s="131"/>
    </row>
    <row r="179" spans="1:8" ht="22.5" x14ac:dyDescent="0.25">
      <c r="A179" s="12"/>
      <c r="B179" s="12">
        <v>3212</v>
      </c>
      <c r="C179" s="13"/>
      <c r="D179" s="122" t="s">
        <v>166</v>
      </c>
      <c r="E179" s="13"/>
      <c r="F179" s="56"/>
      <c r="G179" s="56">
        <v>38026.18</v>
      </c>
      <c r="H179" s="131"/>
    </row>
    <row r="180" spans="1:8" x14ac:dyDescent="0.25">
      <c r="A180" s="12"/>
      <c r="B180" s="25">
        <v>322</v>
      </c>
      <c r="C180" s="13"/>
      <c r="D180" s="122" t="s">
        <v>169</v>
      </c>
      <c r="E180" s="13"/>
      <c r="F180" s="56"/>
      <c r="G180" s="117">
        <f>G181+G182</f>
        <v>105604.63</v>
      </c>
      <c r="H180" s="131"/>
    </row>
    <row r="181" spans="1:8" ht="22.5" x14ac:dyDescent="0.25">
      <c r="A181" s="12"/>
      <c r="B181" s="12">
        <v>3221</v>
      </c>
      <c r="C181" s="13"/>
      <c r="D181" s="122" t="s">
        <v>170</v>
      </c>
      <c r="E181" s="13"/>
      <c r="F181" s="56"/>
      <c r="G181" s="56">
        <v>37.14</v>
      </c>
      <c r="H181" s="131"/>
    </row>
    <row r="182" spans="1:8" x14ac:dyDescent="0.25">
      <c r="A182" s="12"/>
      <c r="B182" s="12">
        <v>3222</v>
      </c>
      <c r="C182" s="13"/>
      <c r="D182" s="122" t="s">
        <v>171</v>
      </c>
      <c r="E182" s="13"/>
      <c r="F182" s="56"/>
      <c r="G182" s="56">
        <v>105567.49</v>
      </c>
      <c r="H182" s="131"/>
    </row>
    <row r="183" spans="1:8" x14ac:dyDescent="0.25">
      <c r="A183" s="12"/>
      <c r="B183" s="25">
        <v>323</v>
      </c>
      <c r="C183" s="13"/>
      <c r="D183" s="122" t="s">
        <v>174</v>
      </c>
      <c r="E183" s="13"/>
      <c r="F183" s="56"/>
      <c r="G183" s="117">
        <f>G184+G185</f>
        <v>658.62</v>
      </c>
      <c r="H183" s="131"/>
    </row>
    <row r="184" spans="1:8" x14ac:dyDescent="0.25">
      <c r="A184" s="12"/>
      <c r="B184" s="12">
        <v>3237</v>
      </c>
      <c r="C184" s="13"/>
      <c r="D184" s="122" t="s">
        <v>179</v>
      </c>
      <c r="E184" s="13"/>
      <c r="F184" s="56"/>
      <c r="G184" s="56">
        <v>658.62</v>
      </c>
      <c r="H184" s="131"/>
    </row>
    <row r="185" spans="1:8" x14ac:dyDescent="0.25">
      <c r="A185" s="12"/>
      <c r="B185" s="12">
        <v>3239</v>
      </c>
      <c r="C185" s="13"/>
      <c r="D185" s="122" t="s">
        <v>181</v>
      </c>
      <c r="E185" s="13"/>
      <c r="F185" s="56"/>
      <c r="G185" s="56">
        <v>0</v>
      </c>
      <c r="H185" s="131"/>
    </row>
    <row r="186" spans="1:8" ht="22.5" x14ac:dyDescent="0.25">
      <c r="A186" s="12"/>
      <c r="B186" s="25">
        <v>329</v>
      </c>
      <c r="C186" s="13"/>
      <c r="D186" s="122" t="s">
        <v>182</v>
      </c>
      <c r="E186" s="13"/>
      <c r="F186" s="56"/>
      <c r="G186" s="117">
        <f>SUM(G187:G191)</f>
        <v>4258.45</v>
      </c>
      <c r="H186" s="131"/>
    </row>
    <row r="187" spans="1:8" ht="22.5" x14ac:dyDescent="0.25">
      <c r="A187" s="12"/>
      <c r="B187" s="12">
        <v>3291</v>
      </c>
      <c r="C187" s="13"/>
      <c r="D187" s="122" t="s">
        <v>189</v>
      </c>
      <c r="E187" s="13"/>
      <c r="F187" s="56"/>
      <c r="G187" s="56">
        <v>0</v>
      </c>
      <c r="H187" s="131"/>
    </row>
    <row r="188" spans="1:8" x14ac:dyDescent="0.25">
      <c r="A188" s="12"/>
      <c r="B188" s="12">
        <v>3293</v>
      </c>
      <c r="C188" s="13"/>
      <c r="D188" s="122" t="s">
        <v>184</v>
      </c>
      <c r="E188" s="13"/>
      <c r="F188" s="56"/>
      <c r="G188" s="56">
        <v>23.05</v>
      </c>
      <c r="H188" s="131"/>
    </row>
    <row r="189" spans="1:8" x14ac:dyDescent="0.25">
      <c r="A189" s="12"/>
      <c r="B189" s="12">
        <v>3295</v>
      </c>
      <c r="C189" s="13"/>
      <c r="D189" s="123" t="s">
        <v>190</v>
      </c>
      <c r="E189" s="13"/>
      <c r="F189" s="56"/>
      <c r="G189" s="56">
        <v>1664.43</v>
      </c>
      <c r="H189" s="131"/>
    </row>
    <row r="190" spans="1:8" x14ac:dyDescent="0.25">
      <c r="A190" s="12"/>
      <c r="B190" s="12">
        <v>3296</v>
      </c>
      <c r="C190" s="13"/>
      <c r="D190" s="123" t="s">
        <v>238</v>
      </c>
      <c r="E190" s="13"/>
      <c r="F190" s="56"/>
      <c r="G190" s="56">
        <v>2400.4</v>
      </c>
      <c r="H190" s="131"/>
    </row>
    <row r="191" spans="1:8" ht="22.5" x14ac:dyDescent="0.25">
      <c r="A191" s="12"/>
      <c r="B191" s="12">
        <v>3299</v>
      </c>
      <c r="C191" s="13"/>
      <c r="D191" s="122" t="s">
        <v>182</v>
      </c>
      <c r="E191" s="13"/>
      <c r="F191" s="56"/>
      <c r="G191" s="56">
        <v>170.57</v>
      </c>
      <c r="H191" s="131"/>
    </row>
    <row r="192" spans="1:8" s="116" customFormat="1" x14ac:dyDescent="0.25">
      <c r="A192" s="114"/>
      <c r="B192" s="114"/>
      <c r="C192" s="226">
        <v>9257</v>
      </c>
      <c r="D192" s="226" t="s">
        <v>96</v>
      </c>
      <c r="E192" s="226"/>
      <c r="F192" s="200">
        <v>0</v>
      </c>
      <c r="G192" s="200">
        <v>0</v>
      </c>
      <c r="H192" s="227" t="e">
        <f t="shared" ref="H192:H196" si="7">(G192/F192)*100</f>
        <v>#DIV/0!</v>
      </c>
    </row>
    <row r="193" spans="1:8" s="116" customFormat="1" x14ac:dyDescent="0.25">
      <c r="A193" s="114"/>
      <c r="B193" s="114"/>
      <c r="C193" s="226">
        <v>6103</v>
      </c>
      <c r="D193" s="226" t="s">
        <v>53</v>
      </c>
      <c r="E193" s="226"/>
      <c r="F193" s="200">
        <v>265</v>
      </c>
      <c r="G193" s="200">
        <f>G194</f>
        <v>440</v>
      </c>
      <c r="H193" s="227">
        <f t="shared" si="7"/>
        <v>166.03773584905662</v>
      </c>
    </row>
    <row r="194" spans="1:8" ht="22.5" x14ac:dyDescent="0.25">
      <c r="A194" s="12"/>
      <c r="B194" s="25">
        <v>329</v>
      </c>
      <c r="C194" s="13"/>
      <c r="D194" s="122" t="s">
        <v>182</v>
      </c>
      <c r="E194" s="13"/>
      <c r="F194" s="56"/>
      <c r="G194" s="117">
        <f>G195</f>
        <v>440</v>
      </c>
      <c r="H194" s="131"/>
    </row>
    <row r="195" spans="1:8" ht="22.5" x14ac:dyDescent="0.25">
      <c r="A195" s="12"/>
      <c r="B195" s="12">
        <v>3299</v>
      </c>
      <c r="C195" s="13"/>
      <c r="D195" s="122" t="s">
        <v>182</v>
      </c>
      <c r="E195" s="13"/>
      <c r="F195" s="56"/>
      <c r="G195" s="56">
        <v>440</v>
      </c>
      <c r="H195" s="131"/>
    </row>
    <row r="196" spans="1:8" s="116" customFormat="1" x14ac:dyDescent="0.25">
      <c r="A196" s="114"/>
      <c r="B196" s="114"/>
      <c r="C196" s="226">
        <v>926103</v>
      </c>
      <c r="D196" s="226" t="s">
        <v>98</v>
      </c>
      <c r="E196" s="226"/>
      <c r="F196" s="200">
        <v>0</v>
      </c>
      <c r="G196" s="200">
        <v>0</v>
      </c>
      <c r="H196" s="227" t="e">
        <f t="shared" si="7"/>
        <v>#DIV/0!</v>
      </c>
    </row>
    <row r="197" spans="1:8" x14ac:dyDescent="0.25">
      <c r="A197" s="40"/>
      <c r="B197" s="40">
        <v>34</v>
      </c>
      <c r="C197" s="41"/>
      <c r="D197" s="40" t="s">
        <v>43</v>
      </c>
      <c r="E197" s="40"/>
      <c r="F197" s="59">
        <f t="shared" ref="F197" si="8">SUM(F198:F204)</f>
        <v>1979</v>
      </c>
      <c r="G197" s="59">
        <f>G198+G202+G203+G204</f>
        <v>3900.1000000000004</v>
      </c>
      <c r="H197" s="128">
        <f>(G197/F197)*100</f>
        <v>197.07427993936332</v>
      </c>
    </row>
    <row r="198" spans="1:8" s="116" customFormat="1" x14ac:dyDescent="0.25">
      <c r="A198" s="118"/>
      <c r="B198" s="118"/>
      <c r="C198" s="226">
        <v>11</v>
      </c>
      <c r="D198" s="226" t="s">
        <v>17</v>
      </c>
      <c r="E198" s="226"/>
      <c r="F198" s="230">
        <v>796</v>
      </c>
      <c r="G198" s="230">
        <f>G199</f>
        <v>821.92</v>
      </c>
      <c r="H198" s="228">
        <f>(G198/F198)*100</f>
        <v>103.25628140703517</v>
      </c>
    </row>
    <row r="199" spans="1:8" x14ac:dyDescent="0.25">
      <c r="A199" s="44"/>
      <c r="B199" s="121">
        <v>343</v>
      </c>
      <c r="C199" s="226"/>
      <c r="D199" s="231" t="s">
        <v>191</v>
      </c>
      <c r="E199" s="226"/>
      <c r="F199" s="230"/>
      <c r="G199" s="232">
        <f>G200+G201</f>
        <v>821.92</v>
      </c>
      <c r="H199" s="228"/>
    </row>
    <row r="200" spans="1:8" ht="22.5" x14ac:dyDescent="0.25">
      <c r="A200" s="44"/>
      <c r="B200" s="44">
        <v>3431</v>
      </c>
      <c r="C200" s="226"/>
      <c r="D200" s="233" t="s">
        <v>192</v>
      </c>
      <c r="E200" s="226"/>
      <c r="F200" s="230"/>
      <c r="G200" s="230">
        <v>821.92</v>
      </c>
      <c r="H200" s="228"/>
    </row>
    <row r="201" spans="1:8" x14ac:dyDescent="0.25">
      <c r="A201" s="44"/>
      <c r="B201" s="44">
        <v>3433</v>
      </c>
      <c r="C201" s="226"/>
      <c r="D201" s="231" t="s">
        <v>193</v>
      </c>
      <c r="E201" s="226"/>
      <c r="F201" s="230"/>
      <c r="G201" s="230">
        <v>0</v>
      </c>
      <c r="H201" s="228"/>
    </row>
    <row r="202" spans="1:8" s="116" customFormat="1" x14ac:dyDescent="0.25">
      <c r="A202" s="118"/>
      <c r="B202" s="118"/>
      <c r="C202" s="226">
        <v>31</v>
      </c>
      <c r="D202" s="226" t="s">
        <v>52</v>
      </c>
      <c r="E202" s="226"/>
      <c r="F202" s="230">
        <v>0</v>
      </c>
      <c r="G202" s="230">
        <v>2.37</v>
      </c>
      <c r="H202" s="228" t="e">
        <f t="shared" ref="H202:H204" si="9">(G202/F202)*100</f>
        <v>#DIV/0!</v>
      </c>
    </row>
    <row r="203" spans="1:8" s="116" customFormat="1" x14ac:dyDescent="0.25">
      <c r="A203" s="118"/>
      <c r="B203" s="118"/>
      <c r="C203" s="226">
        <v>57</v>
      </c>
      <c r="D203" s="226" t="s">
        <v>99</v>
      </c>
      <c r="E203" s="226"/>
      <c r="F203" s="230">
        <v>0</v>
      </c>
      <c r="G203" s="230">
        <v>2123.8200000000002</v>
      </c>
      <c r="H203" s="228"/>
    </row>
    <row r="204" spans="1:8" s="116" customFormat="1" x14ac:dyDescent="0.25">
      <c r="A204" s="114"/>
      <c r="B204" s="114"/>
      <c r="C204" s="226">
        <v>41</v>
      </c>
      <c r="D204" s="226" t="s">
        <v>50</v>
      </c>
      <c r="E204" s="226"/>
      <c r="F204" s="200">
        <v>1183</v>
      </c>
      <c r="G204" s="200">
        <v>951.99</v>
      </c>
      <c r="H204" s="228">
        <f t="shared" si="9"/>
        <v>80.472527472527474</v>
      </c>
    </row>
    <row r="205" spans="1:8" ht="25.5" x14ac:dyDescent="0.25">
      <c r="A205" s="40"/>
      <c r="B205" s="40">
        <v>37</v>
      </c>
      <c r="C205" s="41"/>
      <c r="D205" s="42" t="s">
        <v>44</v>
      </c>
      <c r="E205" s="42"/>
      <c r="F205" s="59">
        <f>SUM(F206:F214)</f>
        <v>51527</v>
      </c>
      <c r="G205" s="59">
        <f>G206+G207+G208+G209+G210+G214</f>
        <v>67093.140000000014</v>
      </c>
      <c r="H205" s="128">
        <f>(G205/F205)*100</f>
        <v>130.2096764802919</v>
      </c>
    </row>
    <row r="206" spans="1:8" s="116" customFormat="1" x14ac:dyDescent="0.25">
      <c r="A206" s="114"/>
      <c r="B206" s="114"/>
      <c r="C206" s="226">
        <v>11</v>
      </c>
      <c r="D206" s="226" t="s">
        <v>17</v>
      </c>
      <c r="E206" s="226"/>
      <c r="F206" s="200">
        <v>31878</v>
      </c>
      <c r="G206" s="200">
        <v>18272.66</v>
      </c>
      <c r="H206" s="227">
        <f>(G206/F206)*100</f>
        <v>57.320597277119013</v>
      </c>
    </row>
    <row r="207" spans="1:8" s="116" customFormat="1" x14ac:dyDescent="0.25">
      <c r="A207" s="114"/>
      <c r="B207" s="114"/>
      <c r="C207" s="226">
        <v>31</v>
      </c>
      <c r="D207" s="226" t="s">
        <v>52</v>
      </c>
      <c r="E207" s="226"/>
      <c r="F207" s="200">
        <v>0</v>
      </c>
      <c r="G207" s="200">
        <v>23.63</v>
      </c>
      <c r="H207" s="227" t="e">
        <f t="shared" ref="H207:H210" si="10">(G207/F207)*100</f>
        <v>#DIV/0!</v>
      </c>
    </row>
    <row r="208" spans="1:8" s="116" customFormat="1" x14ac:dyDescent="0.25">
      <c r="A208" s="114"/>
      <c r="B208" s="114"/>
      <c r="C208" s="226">
        <v>9231</v>
      </c>
      <c r="D208" s="226" t="s">
        <v>93</v>
      </c>
      <c r="E208" s="226"/>
      <c r="F208" s="200">
        <v>0</v>
      </c>
      <c r="G208" s="200">
        <v>0</v>
      </c>
      <c r="H208" s="227" t="e">
        <f t="shared" si="10"/>
        <v>#DIV/0!</v>
      </c>
    </row>
    <row r="209" spans="1:8" s="116" customFormat="1" x14ac:dyDescent="0.25">
      <c r="A209" s="114"/>
      <c r="B209" s="114"/>
      <c r="C209" s="226">
        <v>41</v>
      </c>
      <c r="D209" s="226" t="s">
        <v>50</v>
      </c>
      <c r="E209" s="226"/>
      <c r="F209" s="200">
        <v>0</v>
      </c>
      <c r="G209" s="200">
        <v>0</v>
      </c>
      <c r="H209" s="227" t="e">
        <f t="shared" si="10"/>
        <v>#DIV/0!</v>
      </c>
    </row>
    <row r="210" spans="1:8" s="116" customFormat="1" x14ac:dyDescent="0.25">
      <c r="A210" s="114"/>
      <c r="B210" s="114"/>
      <c r="C210" s="226">
        <v>57</v>
      </c>
      <c r="D210" s="226" t="s">
        <v>51</v>
      </c>
      <c r="E210" s="226"/>
      <c r="F210" s="200">
        <v>19649</v>
      </c>
      <c r="G210" s="200">
        <f>G211</f>
        <v>48796.850000000006</v>
      </c>
      <c r="H210" s="227">
        <f t="shared" si="10"/>
        <v>248.34266374879132</v>
      </c>
    </row>
    <row r="211" spans="1:8" ht="22.5" x14ac:dyDescent="0.25">
      <c r="A211" s="12"/>
      <c r="B211" s="25">
        <v>372</v>
      </c>
      <c r="C211" s="13"/>
      <c r="D211" s="122" t="s">
        <v>194</v>
      </c>
      <c r="E211" s="13"/>
      <c r="F211" s="56"/>
      <c r="G211" s="117">
        <f>G212+G213</f>
        <v>48796.850000000006</v>
      </c>
      <c r="H211" s="130"/>
    </row>
    <row r="212" spans="1:8" ht="22.5" x14ac:dyDescent="0.25">
      <c r="A212" s="12"/>
      <c r="B212" s="12">
        <v>3721</v>
      </c>
      <c r="C212" s="13"/>
      <c r="D212" s="122" t="s">
        <v>195</v>
      </c>
      <c r="E212" s="13"/>
      <c r="F212" s="56"/>
      <c r="G212" s="56">
        <v>3329.16</v>
      </c>
      <c r="H212" s="130"/>
    </row>
    <row r="213" spans="1:8" ht="22.5" x14ac:dyDescent="0.25">
      <c r="A213" s="12"/>
      <c r="B213" s="12">
        <v>3722</v>
      </c>
      <c r="C213" s="13"/>
      <c r="D213" s="122" t="s">
        <v>196</v>
      </c>
      <c r="E213" s="13"/>
      <c r="F213" s="56"/>
      <c r="G213" s="56">
        <v>45467.69</v>
      </c>
      <c r="H213" s="130"/>
    </row>
    <row r="214" spans="1:8" s="116" customFormat="1" x14ac:dyDescent="0.25">
      <c r="A214" s="114"/>
      <c r="B214" s="119"/>
      <c r="C214" s="226">
        <v>9257</v>
      </c>
      <c r="D214" s="226" t="s">
        <v>96</v>
      </c>
      <c r="E214" s="226"/>
      <c r="F214" s="200">
        <v>0</v>
      </c>
      <c r="G214" s="200">
        <v>0</v>
      </c>
      <c r="H214" s="131"/>
    </row>
    <row r="215" spans="1:8" x14ac:dyDescent="0.25">
      <c r="A215" s="40"/>
      <c r="B215" s="40">
        <v>38</v>
      </c>
      <c r="C215" s="41"/>
      <c r="D215" s="42" t="s">
        <v>124</v>
      </c>
      <c r="E215" s="42"/>
      <c r="F215" s="59">
        <f>F216</f>
        <v>1279</v>
      </c>
      <c r="G215" s="59">
        <f>G216</f>
        <v>1279.3900000000001</v>
      </c>
      <c r="H215" s="128">
        <f>H216</f>
        <v>100.03049257232213</v>
      </c>
    </row>
    <row r="216" spans="1:8" s="116" customFormat="1" x14ac:dyDescent="0.25">
      <c r="A216" s="114"/>
      <c r="B216" s="119"/>
      <c r="C216" s="226">
        <v>57</v>
      </c>
      <c r="D216" s="226" t="s">
        <v>51</v>
      </c>
      <c r="E216" s="226"/>
      <c r="F216" s="200">
        <v>1279</v>
      </c>
      <c r="G216" s="200">
        <v>1279.3900000000001</v>
      </c>
      <c r="H216" s="227">
        <f t="shared" ref="H216" si="11">(G216/F216)*100</f>
        <v>100.03049257232213</v>
      </c>
    </row>
    <row r="217" spans="1:8" ht="25.5" x14ac:dyDescent="0.25">
      <c r="A217" s="47">
        <v>4</v>
      </c>
      <c r="B217" s="48"/>
      <c r="C217" s="48"/>
      <c r="D217" s="49" t="s">
        <v>21</v>
      </c>
      <c r="E217" s="49"/>
      <c r="F217" s="61">
        <f>F218+F237</f>
        <v>66036</v>
      </c>
      <c r="G217" s="61">
        <f>G218+G237</f>
        <v>56572.14</v>
      </c>
      <c r="H217" s="136"/>
    </row>
    <row r="218" spans="1:8" ht="25.5" x14ac:dyDescent="0.25">
      <c r="A218" s="39"/>
      <c r="B218" s="39">
        <v>42</v>
      </c>
      <c r="C218" s="39"/>
      <c r="D218" s="43" t="s">
        <v>37</v>
      </c>
      <c r="E218" s="43"/>
      <c r="F218" s="59">
        <f>SUM(F219:F234)</f>
        <v>66036</v>
      </c>
      <c r="G218" s="59">
        <f>G219+G220+G221+G224+G227+G231+G234</f>
        <v>56572.14</v>
      </c>
      <c r="H218" s="128">
        <f>(G218/F218)*100</f>
        <v>85.668635289841902</v>
      </c>
    </row>
    <row r="219" spans="1:8" s="116" customFormat="1" x14ac:dyDescent="0.25">
      <c r="A219" s="120"/>
      <c r="B219" s="120"/>
      <c r="C219" s="13">
        <v>11</v>
      </c>
      <c r="D219" s="13" t="s">
        <v>17</v>
      </c>
      <c r="E219" s="13"/>
      <c r="F219" s="302">
        <v>28473</v>
      </c>
      <c r="G219" s="302">
        <v>22121.94</v>
      </c>
      <c r="H219" s="303">
        <f t="shared" ref="H219:H234" si="12">(G219/F219)*100</f>
        <v>77.694447371193746</v>
      </c>
    </row>
    <row r="220" spans="1:8" s="116" customFormat="1" x14ac:dyDescent="0.25">
      <c r="A220" s="120"/>
      <c r="B220" s="120"/>
      <c r="C220" s="13">
        <v>31</v>
      </c>
      <c r="D220" s="13" t="s">
        <v>52</v>
      </c>
      <c r="E220" s="13"/>
      <c r="F220" s="302">
        <v>2921</v>
      </c>
      <c r="G220" s="302">
        <v>196.1</v>
      </c>
      <c r="H220" s="303">
        <f t="shared" si="12"/>
        <v>6.7134542964738104</v>
      </c>
    </row>
    <row r="221" spans="1:8" s="116" customFormat="1" x14ac:dyDescent="0.25">
      <c r="A221" s="120"/>
      <c r="B221" s="120"/>
      <c r="C221" s="13">
        <v>9231</v>
      </c>
      <c r="D221" s="13" t="s">
        <v>93</v>
      </c>
      <c r="E221" s="13"/>
      <c r="F221" s="302">
        <v>0</v>
      </c>
      <c r="G221" s="302">
        <v>0</v>
      </c>
      <c r="H221" s="303" t="e">
        <f t="shared" si="12"/>
        <v>#DIV/0!</v>
      </c>
    </row>
    <row r="222" spans="1:8" x14ac:dyDescent="0.25">
      <c r="A222" s="14"/>
      <c r="B222" s="11">
        <v>422</v>
      </c>
      <c r="C222" s="13"/>
      <c r="D222" s="123" t="s">
        <v>197</v>
      </c>
      <c r="E222" s="13"/>
      <c r="F222" s="302"/>
      <c r="G222" s="304">
        <f>G223</f>
        <v>0</v>
      </c>
      <c r="H222" s="303"/>
    </row>
    <row r="223" spans="1:8" x14ac:dyDescent="0.25">
      <c r="A223" s="14"/>
      <c r="B223" s="14">
        <v>4221</v>
      </c>
      <c r="C223" s="13"/>
      <c r="D223" s="123" t="s">
        <v>198</v>
      </c>
      <c r="E223" s="13"/>
      <c r="F223" s="302"/>
      <c r="G223" s="302">
        <v>0</v>
      </c>
      <c r="H223" s="303"/>
    </row>
    <row r="224" spans="1:8" s="116" customFormat="1" x14ac:dyDescent="0.25">
      <c r="A224" s="120"/>
      <c r="B224" s="120"/>
      <c r="C224" s="13">
        <v>41</v>
      </c>
      <c r="D224" s="13" t="s">
        <v>50</v>
      </c>
      <c r="E224" s="13"/>
      <c r="F224" s="302">
        <v>5442</v>
      </c>
      <c r="G224" s="302">
        <f>G225</f>
        <v>0</v>
      </c>
      <c r="H224" s="303">
        <f t="shared" si="12"/>
        <v>0</v>
      </c>
    </row>
    <row r="225" spans="1:8" x14ac:dyDescent="0.25">
      <c r="A225" s="14"/>
      <c r="B225" s="11">
        <v>422</v>
      </c>
      <c r="C225" s="13"/>
      <c r="D225" s="123" t="s">
        <v>197</v>
      </c>
      <c r="E225" s="13"/>
      <c r="F225" s="302"/>
      <c r="G225" s="304">
        <f>G226</f>
        <v>0</v>
      </c>
      <c r="H225" s="303"/>
    </row>
    <row r="226" spans="1:8" x14ac:dyDescent="0.25">
      <c r="A226" s="14"/>
      <c r="B226" s="14">
        <v>4221</v>
      </c>
      <c r="C226" s="13"/>
      <c r="D226" s="123" t="s">
        <v>198</v>
      </c>
      <c r="E226" s="13"/>
      <c r="F226" s="302"/>
      <c r="G226" s="302">
        <v>0</v>
      </c>
      <c r="H226" s="303"/>
    </row>
    <row r="227" spans="1:8" s="116" customFormat="1" x14ac:dyDescent="0.25">
      <c r="A227" s="120"/>
      <c r="B227" s="120"/>
      <c r="C227" s="13">
        <v>9241</v>
      </c>
      <c r="D227" s="60" t="s">
        <v>95</v>
      </c>
      <c r="E227" s="60"/>
      <c r="F227" s="302">
        <v>0</v>
      </c>
      <c r="G227" s="302">
        <v>3212.71</v>
      </c>
      <c r="H227" s="303" t="e">
        <f t="shared" si="12"/>
        <v>#DIV/0!</v>
      </c>
    </row>
    <row r="228" spans="1:8" x14ac:dyDescent="0.25">
      <c r="A228" s="14"/>
      <c r="B228" s="11">
        <v>422</v>
      </c>
      <c r="C228" s="13"/>
      <c r="D228" s="123" t="s">
        <v>197</v>
      </c>
      <c r="E228" s="60"/>
      <c r="F228" s="302"/>
      <c r="G228" s="304">
        <f>G229+G230</f>
        <v>3212.71</v>
      </c>
      <c r="H228" s="303"/>
    </row>
    <row r="229" spans="1:8" x14ac:dyDescent="0.25">
      <c r="A229" s="14"/>
      <c r="B229" s="14">
        <v>4221</v>
      </c>
      <c r="C229" s="13"/>
      <c r="D229" s="123" t="s">
        <v>198</v>
      </c>
      <c r="E229" s="60"/>
      <c r="F229" s="302"/>
      <c r="G229" s="302">
        <v>3108.46</v>
      </c>
      <c r="H229" s="303"/>
    </row>
    <row r="230" spans="1:8" ht="22.5" x14ac:dyDescent="0.25">
      <c r="A230" s="14"/>
      <c r="B230" s="14">
        <v>4227</v>
      </c>
      <c r="C230" s="13"/>
      <c r="D230" s="122" t="s">
        <v>199</v>
      </c>
      <c r="E230" s="60"/>
      <c r="F230" s="302"/>
      <c r="G230" s="302">
        <v>104.25</v>
      </c>
      <c r="H230" s="303"/>
    </row>
    <row r="231" spans="1:8" s="116" customFormat="1" x14ac:dyDescent="0.25">
      <c r="A231" s="120"/>
      <c r="B231" s="120"/>
      <c r="C231" s="13">
        <v>6103</v>
      </c>
      <c r="D231" s="13" t="s">
        <v>53</v>
      </c>
      <c r="E231" s="13"/>
      <c r="F231" s="302">
        <v>0</v>
      </c>
      <c r="G231" s="302">
        <f>G232</f>
        <v>0</v>
      </c>
      <c r="H231" s="303" t="e">
        <f t="shared" si="12"/>
        <v>#DIV/0!</v>
      </c>
    </row>
    <row r="232" spans="1:8" x14ac:dyDescent="0.25">
      <c r="A232" s="14"/>
      <c r="B232" s="11">
        <v>422</v>
      </c>
      <c r="C232" s="13"/>
      <c r="D232" s="123" t="s">
        <v>197</v>
      </c>
      <c r="E232" s="13"/>
      <c r="F232" s="302"/>
      <c r="G232" s="304">
        <f>G233</f>
        <v>0</v>
      </c>
      <c r="H232" s="303"/>
    </row>
    <row r="233" spans="1:8" x14ac:dyDescent="0.25">
      <c r="A233" s="14"/>
      <c r="B233" s="14">
        <v>4223</v>
      </c>
      <c r="C233" s="13"/>
      <c r="D233" s="124" t="s">
        <v>200</v>
      </c>
      <c r="E233" s="13"/>
      <c r="F233" s="302"/>
      <c r="G233" s="302">
        <v>0</v>
      </c>
      <c r="H233" s="303"/>
    </row>
    <row r="234" spans="1:8" s="116" customFormat="1" x14ac:dyDescent="0.25">
      <c r="A234" s="120"/>
      <c r="B234" s="120"/>
      <c r="C234" s="13">
        <v>57</v>
      </c>
      <c r="D234" s="13" t="s">
        <v>51</v>
      </c>
      <c r="E234" s="13"/>
      <c r="F234" s="302">
        <v>29200</v>
      </c>
      <c r="G234" s="302">
        <f>G235</f>
        <v>31041.39</v>
      </c>
      <c r="H234" s="303">
        <f t="shared" si="12"/>
        <v>106.30613013698631</v>
      </c>
    </row>
    <row r="235" spans="1:8" ht="22.5" x14ac:dyDescent="0.25">
      <c r="A235" s="14"/>
      <c r="B235" s="11">
        <v>424</v>
      </c>
      <c r="C235" s="13"/>
      <c r="D235" s="122" t="s">
        <v>201</v>
      </c>
      <c r="E235" s="13"/>
      <c r="F235" s="302"/>
      <c r="G235" s="304">
        <f>G236</f>
        <v>31041.39</v>
      </c>
      <c r="H235" s="305"/>
    </row>
    <row r="236" spans="1:8" x14ac:dyDescent="0.25">
      <c r="A236" s="14"/>
      <c r="B236" s="14">
        <v>4241</v>
      </c>
      <c r="C236" s="13"/>
      <c r="D236" s="123" t="s">
        <v>202</v>
      </c>
      <c r="E236" s="13"/>
      <c r="F236" s="302"/>
      <c r="G236" s="302">
        <v>31041.39</v>
      </c>
      <c r="H236" s="305"/>
    </row>
    <row r="237" spans="1:8" ht="25.5" x14ac:dyDescent="0.25">
      <c r="A237" s="39"/>
      <c r="B237" s="39">
        <v>45</v>
      </c>
      <c r="C237" s="39"/>
      <c r="D237" s="43" t="s">
        <v>45</v>
      </c>
      <c r="E237" s="43"/>
      <c r="F237" s="306">
        <f t="shared" ref="F237" si="13">SUM(F238:F240)</f>
        <v>0</v>
      </c>
      <c r="G237" s="306">
        <f>G238</f>
        <v>0</v>
      </c>
      <c r="H237" s="307" t="e">
        <f>(G237/F237)*100</f>
        <v>#DIV/0!</v>
      </c>
    </row>
    <row r="238" spans="1:8" s="116" customFormat="1" x14ac:dyDescent="0.25">
      <c r="A238" s="120"/>
      <c r="B238" s="120"/>
      <c r="C238" s="13">
        <v>11</v>
      </c>
      <c r="D238" s="13" t="s">
        <v>17</v>
      </c>
      <c r="E238" s="13"/>
      <c r="F238" s="302">
        <v>0</v>
      </c>
      <c r="G238" s="302">
        <f>G239</f>
        <v>0</v>
      </c>
      <c r="H238" s="303" t="e">
        <f t="shared" ref="H238" si="14">(G238/F238)*100</f>
        <v>#DIV/0!</v>
      </c>
    </row>
    <row r="239" spans="1:8" ht="22.5" x14ac:dyDescent="0.25">
      <c r="A239" s="14"/>
      <c r="B239" s="11">
        <v>451</v>
      </c>
      <c r="C239" s="13"/>
      <c r="D239" s="122" t="s">
        <v>203</v>
      </c>
      <c r="E239" s="13"/>
      <c r="F239" s="302"/>
      <c r="G239" s="304">
        <f>G240</f>
        <v>0</v>
      </c>
      <c r="H239" s="305"/>
    </row>
    <row r="240" spans="1:8" ht="22.5" x14ac:dyDescent="0.25">
      <c r="A240" s="14"/>
      <c r="B240" s="14">
        <v>4511</v>
      </c>
      <c r="C240" s="13"/>
      <c r="D240" s="122" t="s">
        <v>203</v>
      </c>
      <c r="E240" s="13"/>
      <c r="F240" s="302"/>
      <c r="G240" s="302">
        <v>0</v>
      </c>
      <c r="H240" s="305"/>
    </row>
  </sheetData>
  <mergeCells count="9">
    <mergeCell ref="A1:H1"/>
    <mergeCell ref="A10:D10"/>
    <mergeCell ref="A50:D50"/>
    <mergeCell ref="A64:D64"/>
    <mergeCell ref="A7:H7"/>
    <mergeCell ref="A61:H61"/>
    <mergeCell ref="A3:H3"/>
    <mergeCell ref="A5:H5"/>
    <mergeCell ref="A47:H4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"/>
  <sheetViews>
    <sheetView zoomScale="170" zoomScaleNormal="170" workbookViewId="0">
      <selection activeCell="D13" sqref="D13"/>
    </sheetView>
  </sheetViews>
  <sheetFormatPr defaultRowHeight="15" x14ac:dyDescent="0.25"/>
  <cols>
    <col min="1" max="1" width="37.7109375" customWidth="1"/>
    <col min="2" max="2" width="17.140625" customWidth="1"/>
    <col min="3" max="5" width="25.28515625" customWidth="1"/>
  </cols>
  <sheetData>
    <row r="1" spans="1:11" ht="42" customHeight="1" x14ac:dyDescent="0.25">
      <c r="A1" s="250" t="s">
        <v>233</v>
      </c>
      <c r="B1" s="250"/>
      <c r="C1" s="250"/>
      <c r="D1" s="250"/>
      <c r="E1" s="250"/>
      <c r="F1" s="96"/>
      <c r="G1" s="96"/>
      <c r="H1" s="96"/>
      <c r="I1" s="96"/>
      <c r="J1" s="96"/>
      <c r="K1" s="96"/>
    </row>
    <row r="2" spans="1:11" ht="15.75" x14ac:dyDescent="0.25">
      <c r="A2" s="236" t="s">
        <v>26</v>
      </c>
      <c r="B2" s="236"/>
      <c r="C2" s="236"/>
      <c r="D2" s="251"/>
      <c r="E2" s="251"/>
    </row>
    <row r="3" spans="1:11" ht="18" x14ac:dyDescent="0.25">
      <c r="A3" s="5"/>
      <c r="B3" s="24"/>
      <c r="C3" s="5"/>
      <c r="D3" s="6"/>
      <c r="E3" s="6"/>
    </row>
    <row r="4" spans="1:11" ht="18" customHeight="1" x14ac:dyDescent="0.25">
      <c r="A4" s="236" t="s">
        <v>12</v>
      </c>
      <c r="B4" s="236"/>
      <c r="C4" s="237"/>
      <c r="D4" s="237"/>
      <c r="E4" s="237"/>
    </row>
    <row r="5" spans="1:11" ht="18" x14ac:dyDescent="0.25">
      <c r="A5" s="5"/>
      <c r="B5" s="24"/>
      <c r="C5" s="5"/>
      <c r="D5" s="6"/>
      <c r="E5" s="6"/>
    </row>
    <row r="6" spans="1:11" ht="15.75" x14ac:dyDescent="0.25">
      <c r="A6" s="236" t="s">
        <v>22</v>
      </c>
      <c r="B6" s="236"/>
      <c r="C6" s="258"/>
      <c r="D6" s="258"/>
      <c r="E6" s="258"/>
    </row>
    <row r="7" spans="1:11" ht="18" x14ac:dyDescent="0.25">
      <c r="A7" s="5"/>
      <c r="B7" s="24"/>
      <c r="C7" s="5"/>
      <c r="D7" s="6"/>
      <c r="E7" s="50" t="s">
        <v>54</v>
      </c>
    </row>
    <row r="8" spans="1:11" ht="30" x14ac:dyDescent="0.25">
      <c r="A8" s="106" t="s">
        <v>23</v>
      </c>
      <c r="B8" s="107" t="s">
        <v>133</v>
      </c>
      <c r="C8" s="107" t="s">
        <v>134</v>
      </c>
      <c r="D8" s="107" t="s">
        <v>139</v>
      </c>
      <c r="E8" s="107" t="s">
        <v>136</v>
      </c>
    </row>
    <row r="9" spans="1:11" x14ac:dyDescent="0.25">
      <c r="A9" s="105">
        <v>1</v>
      </c>
      <c r="B9" s="105">
        <v>2</v>
      </c>
      <c r="C9" s="105">
        <v>3</v>
      </c>
      <c r="D9" s="105">
        <v>4</v>
      </c>
      <c r="E9" s="105" t="s">
        <v>137</v>
      </c>
    </row>
    <row r="10" spans="1:11" ht="15.75" customHeight="1" x14ac:dyDescent="0.25">
      <c r="A10" s="11" t="s">
        <v>24</v>
      </c>
      <c r="B10" s="11"/>
      <c r="C10" s="223">
        <f>C11</f>
        <v>2320456</v>
      </c>
      <c r="D10" s="223">
        <f t="shared" ref="D10" si="0">D11</f>
        <v>2185780.94</v>
      </c>
      <c r="E10" s="125">
        <f>(D10/C10)*100</f>
        <v>94.196181267819767</v>
      </c>
    </row>
    <row r="11" spans="1:11" ht="15.75" customHeight="1" x14ac:dyDescent="0.25">
      <c r="A11" s="11" t="s">
        <v>47</v>
      </c>
      <c r="B11" s="11"/>
      <c r="C11" s="224">
        <f>C12+C13</f>
        <v>2320456</v>
      </c>
      <c r="D11" s="224">
        <f>D12+D13</f>
        <v>2185780.94</v>
      </c>
      <c r="E11" s="125">
        <f t="shared" ref="E11:E13" si="1">(D11/C11)*100</f>
        <v>94.196181267819767</v>
      </c>
    </row>
    <row r="12" spans="1:11" x14ac:dyDescent="0.25">
      <c r="A12" s="15" t="s">
        <v>48</v>
      </c>
      <c r="B12" s="15"/>
      <c r="C12" s="224">
        <v>2050755</v>
      </c>
      <c r="D12" s="224">
        <v>2018311.89</v>
      </c>
      <c r="E12" s="125">
        <f t="shared" si="1"/>
        <v>98.417991910296436</v>
      </c>
    </row>
    <row r="13" spans="1:11" x14ac:dyDescent="0.25">
      <c r="A13" s="11" t="s">
        <v>49</v>
      </c>
      <c r="B13" s="11"/>
      <c r="C13" s="224">
        <v>269701</v>
      </c>
      <c r="D13" s="224">
        <v>167469.04999999999</v>
      </c>
      <c r="E13" s="125">
        <f t="shared" si="1"/>
        <v>62.094337803715959</v>
      </c>
    </row>
  </sheetData>
  <mergeCells count="4">
    <mergeCell ref="A2:E2"/>
    <mergeCell ref="A4:E4"/>
    <mergeCell ref="A6:E6"/>
    <mergeCell ref="A1:E1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8"/>
  <sheetViews>
    <sheetView zoomScale="150" zoomScaleNormal="150" workbookViewId="0">
      <selection activeCell="F101" sqref="F10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7" width="25.28515625" customWidth="1"/>
  </cols>
  <sheetData>
    <row r="1" spans="1:10" ht="42" customHeight="1" x14ac:dyDescent="0.25">
      <c r="A1" s="250" t="s">
        <v>233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ht="18" x14ac:dyDescent="0.25">
      <c r="A2" s="5"/>
      <c r="B2" s="5"/>
      <c r="C2" s="5"/>
      <c r="D2" s="5"/>
      <c r="E2" s="5"/>
      <c r="F2" s="6"/>
      <c r="G2" s="6"/>
    </row>
    <row r="3" spans="1:10" ht="18" customHeight="1" x14ac:dyDescent="0.3">
      <c r="A3" s="236" t="s">
        <v>25</v>
      </c>
      <c r="B3" s="237"/>
      <c r="C3" s="237"/>
      <c r="D3" s="237"/>
      <c r="E3" s="237"/>
      <c r="F3" s="237"/>
      <c r="G3" s="237"/>
    </row>
    <row r="4" spans="1:10" ht="18" x14ac:dyDescent="0.25">
      <c r="A4" s="5"/>
      <c r="B4" s="5"/>
      <c r="C4" s="50"/>
      <c r="D4" s="5"/>
      <c r="E4" s="222">
        <f>E7+E207</f>
        <v>2320456</v>
      </c>
      <c r="F4" s="222">
        <f>F7+F207</f>
        <v>2185780.9400000004</v>
      </c>
      <c r="G4" s="62">
        <f>G7+G207</f>
        <v>0</v>
      </c>
    </row>
    <row r="5" spans="1:10" x14ac:dyDescent="0.25">
      <c r="A5" s="277" t="s">
        <v>27</v>
      </c>
      <c r="B5" s="278"/>
      <c r="C5" s="279"/>
      <c r="D5" s="19" t="s">
        <v>28</v>
      </c>
      <c r="E5" s="20" t="s">
        <v>134</v>
      </c>
      <c r="F5" s="20" t="s">
        <v>135</v>
      </c>
      <c r="G5" s="20" t="s">
        <v>136</v>
      </c>
    </row>
    <row r="6" spans="1:10" s="110" customFormat="1" ht="12" x14ac:dyDescent="0.2">
      <c r="A6" s="259">
        <v>1</v>
      </c>
      <c r="B6" s="260"/>
      <c r="C6" s="260"/>
      <c r="D6" s="261"/>
      <c r="E6" s="109">
        <v>2</v>
      </c>
      <c r="F6" s="109">
        <v>3</v>
      </c>
      <c r="G6" s="109" t="s">
        <v>140</v>
      </c>
    </row>
    <row r="7" spans="1:10" ht="37.15" customHeight="1" x14ac:dyDescent="0.25">
      <c r="A7" s="271" t="s">
        <v>121</v>
      </c>
      <c r="B7" s="272"/>
      <c r="C7" s="273"/>
      <c r="D7" s="86" t="s">
        <v>122</v>
      </c>
      <c r="E7" s="73">
        <f>E8+E35+E42+E46+E52+E98+E179+E186</f>
        <v>1897633</v>
      </c>
      <c r="F7" s="73">
        <f>F8+F35+F42+F46+F52+F98+F179+F186</f>
        <v>1950839.9500000002</v>
      </c>
      <c r="G7" s="73"/>
    </row>
    <row r="8" spans="1:10" ht="24.95" customHeight="1" x14ac:dyDescent="0.25">
      <c r="A8" s="274" t="s">
        <v>57</v>
      </c>
      <c r="B8" s="275"/>
      <c r="C8" s="276"/>
      <c r="D8" s="64" t="s">
        <v>58</v>
      </c>
      <c r="E8" s="71">
        <f>E10</f>
        <v>285166</v>
      </c>
      <c r="F8" s="71">
        <f t="shared" ref="F8" si="0">F10</f>
        <v>145530.34</v>
      </c>
      <c r="G8" s="71"/>
    </row>
    <row r="9" spans="1:10" s="78" customFormat="1" ht="24.95" customHeight="1" x14ac:dyDescent="0.2">
      <c r="A9" s="268" t="s">
        <v>86</v>
      </c>
      <c r="B9" s="269"/>
      <c r="C9" s="270"/>
      <c r="D9" s="210" t="s">
        <v>17</v>
      </c>
      <c r="E9" s="112">
        <f>E10</f>
        <v>285166</v>
      </c>
      <c r="F9" s="112">
        <f t="shared" ref="F9" si="1">F10</f>
        <v>145530.34</v>
      </c>
      <c r="G9" s="112">
        <f>(F9/E9)*100</f>
        <v>51.03355238703071</v>
      </c>
    </row>
    <row r="10" spans="1:10" ht="24.95" customHeight="1" x14ac:dyDescent="0.25">
      <c r="A10" s="262">
        <v>3</v>
      </c>
      <c r="B10" s="263"/>
      <c r="C10" s="264"/>
      <c r="D10" s="26" t="s">
        <v>19</v>
      </c>
      <c r="E10" s="212">
        <f>E11</f>
        <v>285166</v>
      </c>
      <c r="F10" s="212">
        <f>F11</f>
        <v>145530.34</v>
      </c>
      <c r="G10" s="57"/>
    </row>
    <row r="11" spans="1:10" ht="24.95" customHeight="1" x14ac:dyDescent="0.25">
      <c r="A11" s="265">
        <v>32</v>
      </c>
      <c r="B11" s="266"/>
      <c r="C11" s="267"/>
      <c r="D11" s="26" t="s">
        <v>29</v>
      </c>
      <c r="E11" s="212">
        <v>285166</v>
      </c>
      <c r="F11" s="212">
        <f>F12+F16+F21+F30</f>
        <v>145530.34</v>
      </c>
      <c r="G11" s="77">
        <f>(F11/E11)*100</f>
        <v>51.03355238703071</v>
      </c>
    </row>
    <row r="12" spans="1:10" ht="24.95" customHeight="1" x14ac:dyDescent="0.25">
      <c r="A12" s="295">
        <v>321</v>
      </c>
      <c r="B12" s="296"/>
      <c r="C12" s="297"/>
      <c r="D12" s="122" t="s">
        <v>164</v>
      </c>
      <c r="E12" s="57"/>
      <c r="F12" s="219">
        <f>SUM(F13:F15)</f>
        <v>9356.0399999999991</v>
      </c>
      <c r="G12" s="58"/>
    </row>
    <row r="13" spans="1:10" ht="24.95" customHeight="1" x14ac:dyDescent="0.25">
      <c r="A13" s="283">
        <v>3211</v>
      </c>
      <c r="B13" s="284"/>
      <c r="C13" s="285"/>
      <c r="D13" s="122" t="s">
        <v>165</v>
      </c>
      <c r="E13" s="57"/>
      <c r="F13" s="212">
        <v>8807.1299999999992</v>
      </c>
      <c r="G13" s="58"/>
    </row>
    <row r="14" spans="1:10" ht="24.95" customHeight="1" x14ac:dyDescent="0.25">
      <c r="A14" s="283">
        <v>3213</v>
      </c>
      <c r="B14" s="284"/>
      <c r="C14" s="285"/>
      <c r="D14" s="122" t="s">
        <v>167</v>
      </c>
      <c r="E14" s="57"/>
      <c r="F14" s="212">
        <v>548.91</v>
      </c>
      <c r="G14" s="58"/>
    </row>
    <row r="15" spans="1:10" ht="24.95" customHeight="1" x14ac:dyDescent="0.25">
      <c r="A15" s="283">
        <v>3214</v>
      </c>
      <c r="B15" s="284"/>
      <c r="C15" s="285"/>
      <c r="D15" s="122" t="s">
        <v>168</v>
      </c>
      <c r="E15" s="57"/>
      <c r="F15" s="212"/>
      <c r="G15" s="58"/>
    </row>
    <row r="16" spans="1:10" ht="24.95" customHeight="1" x14ac:dyDescent="0.25">
      <c r="A16" s="295">
        <v>322</v>
      </c>
      <c r="B16" s="296"/>
      <c r="C16" s="297"/>
      <c r="D16" s="122" t="s">
        <v>169</v>
      </c>
      <c r="E16" s="57"/>
      <c r="F16" s="219">
        <f>SUM(F17:F20)</f>
        <v>54898.19</v>
      </c>
      <c r="G16" s="58"/>
    </row>
    <row r="17" spans="1:7" ht="24.95" customHeight="1" x14ac:dyDescent="0.25">
      <c r="A17" s="283">
        <v>3221</v>
      </c>
      <c r="B17" s="284"/>
      <c r="C17" s="285"/>
      <c r="D17" s="122" t="s">
        <v>170</v>
      </c>
      <c r="E17" s="57"/>
      <c r="F17" s="212">
        <v>14456.74</v>
      </c>
      <c r="G17" s="58"/>
    </row>
    <row r="18" spans="1:7" ht="24.95" customHeight="1" x14ac:dyDescent="0.25">
      <c r="A18" s="283">
        <v>3223</v>
      </c>
      <c r="B18" s="284"/>
      <c r="C18" s="285"/>
      <c r="D18" s="122" t="s">
        <v>172</v>
      </c>
      <c r="E18" s="57"/>
      <c r="F18" s="212">
        <v>38954.730000000003</v>
      </c>
      <c r="G18" s="58"/>
    </row>
    <row r="19" spans="1:7" ht="24.95" customHeight="1" x14ac:dyDescent="0.25">
      <c r="A19" s="283">
        <v>3224</v>
      </c>
      <c r="B19" s="284"/>
      <c r="C19" s="285"/>
      <c r="D19" s="122" t="s">
        <v>225</v>
      </c>
      <c r="E19" s="57"/>
      <c r="F19" s="212">
        <v>1446.92</v>
      </c>
      <c r="G19" s="58"/>
    </row>
    <row r="20" spans="1:7" ht="24.95" customHeight="1" x14ac:dyDescent="0.25">
      <c r="A20" s="283">
        <v>3225</v>
      </c>
      <c r="B20" s="284"/>
      <c r="C20" s="285"/>
      <c r="D20" s="122" t="s">
        <v>173</v>
      </c>
      <c r="E20" s="57"/>
      <c r="F20" s="212">
        <v>39.799999999999997</v>
      </c>
      <c r="G20" s="58"/>
    </row>
    <row r="21" spans="1:7" ht="24.95" customHeight="1" x14ac:dyDescent="0.25">
      <c r="A21" s="295">
        <v>323</v>
      </c>
      <c r="B21" s="296"/>
      <c r="C21" s="297"/>
      <c r="D21" s="122" t="s">
        <v>174</v>
      </c>
      <c r="E21" s="57"/>
      <c r="F21" s="219">
        <f>SUM(F22:F29)</f>
        <v>65614.01999999999</v>
      </c>
      <c r="G21" s="58"/>
    </row>
    <row r="22" spans="1:7" ht="24.95" customHeight="1" x14ac:dyDescent="0.25">
      <c r="A22" s="283">
        <v>3231</v>
      </c>
      <c r="B22" s="284"/>
      <c r="C22" s="285"/>
      <c r="D22" s="122" t="s">
        <v>175</v>
      </c>
      <c r="E22" s="57"/>
      <c r="F22" s="212">
        <v>9104.84</v>
      </c>
      <c r="G22" s="58"/>
    </row>
    <row r="23" spans="1:7" ht="24.95" customHeight="1" x14ac:dyDescent="0.25">
      <c r="A23" s="283">
        <v>3232</v>
      </c>
      <c r="B23" s="284"/>
      <c r="C23" s="285"/>
      <c r="D23" s="122" t="s">
        <v>176</v>
      </c>
      <c r="E23" s="57"/>
      <c r="F23" s="212">
        <v>19589.78</v>
      </c>
      <c r="G23" s="58"/>
    </row>
    <row r="24" spans="1:7" ht="24.95" customHeight="1" x14ac:dyDescent="0.25">
      <c r="A24" s="283">
        <v>3233</v>
      </c>
      <c r="B24" s="284"/>
      <c r="C24" s="285"/>
      <c r="D24" s="122" t="s">
        <v>177</v>
      </c>
      <c r="E24" s="57"/>
      <c r="F24" s="212"/>
      <c r="G24" s="58"/>
    </row>
    <row r="25" spans="1:7" ht="24.95" customHeight="1" x14ac:dyDescent="0.25">
      <c r="A25" s="283">
        <v>3234</v>
      </c>
      <c r="B25" s="284"/>
      <c r="C25" s="285"/>
      <c r="D25" s="122" t="s">
        <v>178</v>
      </c>
      <c r="E25" s="57"/>
      <c r="F25" s="212">
        <v>9135.86</v>
      </c>
      <c r="G25" s="58"/>
    </row>
    <row r="26" spans="1:7" ht="24.95" customHeight="1" x14ac:dyDescent="0.25">
      <c r="A26" s="283">
        <v>3236</v>
      </c>
      <c r="B26" s="284"/>
      <c r="C26" s="285"/>
      <c r="D26" s="122" t="s">
        <v>188</v>
      </c>
      <c r="E26" s="57"/>
      <c r="F26" s="212">
        <v>5450</v>
      </c>
      <c r="G26" s="58"/>
    </row>
    <row r="27" spans="1:7" ht="24.95" customHeight="1" x14ac:dyDescent="0.25">
      <c r="A27" s="283">
        <v>3237</v>
      </c>
      <c r="B27" s="284"/>
      <c r="C27" s="285"/>
      <c r="D27" s="122" t="s">
        <v>179</v>
      </c>
      <c r="E27" s="57"/>
      <c r="F27" s="212">
        <v>1100.46</v>
      </c>
      <c r="G27" s="58"/>
    </row>
    <row r="28" spans="1:7" ht="24.95" customHeight="1" x14ac:dyDescent="0.25">
      <c r="A28" s="283">
        <v>3238</v>
      </c>
      <c r="B28" s="284"/>
      <c r="C28" s="285"/>
      <c r="D28" s="122" t="s">
        <v>180</v>
      </c>
      <c r="E28" s="57"/>
      <c r="F28" s="212">
        <v>2815.74</v>
      </c>
      <c r="G28" s="58"/>
    </row>
    <row r="29" spans="1:7" ht="24.95" customHeight="1" x14ac:dyDescent="0.25">
      <c r="A29" s="283">
        <v>3239</v>
      </c>
      <c r="B29" s="284"/>
      <c r="C29" s="285"/>
      <c r="D29" s="122" t="s">
        <v>181</v>
      </c>
      <c r="E29" s="57"/>
      <c r="F29" s="212">
        <v>18417.34</v>
      </c>
      <c r="G29" s="58"/>
    </row>
    <row r="30" spans="1:7" ht="24.95" customHeight="1" x14ac:dyDescent="0.25">
      <c r="A30" s="295">
        <v>329</v>
      </c>
      <c r="B30" s="296"/>
      <c r="C30" s="297"/>
      <c r="D30" s="122" t="s">
        <v>182</v>
      </c>
      <c r="E30" s="57"/>
      <c r="F30" s="219">
        <f>SUM(F31:F34)</f>
        <v>15662.09</v>
      </c>
      <c r="G30" s="58"/>
    </row>
    <row r="31" spans="1:7" ht="24.95" customHeight="1" x14ac:dyDescent="0.25">
      <c r="A31" s="283">
        <v>3292</v>
      </c>
      <c r="B31" s="284"/>
      <c r="C31" s="285"/>
      <c r="D31" s="122" t="s">
        <v>183</v>
      </c>
      <c r="E31" s="57"/>
      <c r="F31" s="212">
        <v>2071.4499999999998</v>
      </c>
      <c r="G31" s="58"/>
    </row>
    <row r="32" spans="1:7" ht="24.95" customHeight="1" x14ac:dyDescent="0.25">
      <c r="A32" s="283">
        <v>3293</v>
      </c>
      <c r="B32" s="284"/>
      <c r="C32" s="285"/>
      <c r="D32" s="122" t="s">
        <v>184</v>
      </c>
      <c r="E32" s="57"/>
      <c r="F32" s="212">
        <v>582.4</v>
      </c>
      <c r="G32" s="58"/>
    </row>
    <row r="33" spans="1:7" ht="24.95" customHeight="1" x14ac:dyDescent="0.25">
      <c r="A33" s="283">
        <v>3294</v>
      </c>
      <c r="B33" s="284"/>
      <c r="C33" s="285"/>
      <c r="D33" s="122" t="s">
        <v>185</v>
      </c>
      <c r="E33" s="57"/>
      <c r="F33" s="212">
        <v>163.09</v>
      </c>
      <c r="G33" s="58"/>
    </row>
    <row r="34" spans="1:7" ht="24.95" customHeight="1" x14ac:dyDescent="0.25">
      <c r="A34" s="283">
        <v>3299</v>
      </c>
      <c r="B34" s="284"/>
      <c r="C34" s="285"/>
      <c r="D34" s="122" t="s">
        <v>182</v>
      </c>
      <c r="E34" s="57"/>
      <c r="F34" s="212">
        <v>12845.15</v>
      </c>
      <c r="G34" s="58"/>
    </row>
    <row r="35" spans="1:7" ht="24.95" customHeight="1" x14ac:dyDescent="0.25">
      <c r="A35" s="274" t="s">
        <v>59</v>
      </c>
      <c r="B35" s="275"/>
      <c r="C35" s="276"/>
      <c r="D35" s="95" t="s">
        <v>60</v>
      </c>
      <c r="E35" s="71">
        <f>E37</f>
        <v>796</v>
      </c>
      <c r="F35" s="71">
        <f t="shared" ref="F35" si="2">F37</f>
        <v>821.92</v>
      </c>
      <c r="G35" s="71"/>
    </row>
    <row r="36" spans="1:7" s="79" customFormat="1" ht="24.95" customHeight="1" x14ac:dyDescent="0.25">
      <c r="A36" s="268" t="s">
        <v>86</v>
      </c>
      <c r="B36" s="269"/>
      <c r="C36" s="270"/>
      <c r="D36" s="210" t="s">
        <v>17</v>
      </c>
      <c r="E36" s="112">
        <f>E37</f>
        <v>796</v>
      </c>
      <c r="F36" s="112">
        <f>F37</f>
        <v>821.92</v>
      </c>
      <c r="G36" s="112">
        <f>(F36/E36)*100</f>
        <v>103.25628140703517</v>
      </c>
    </row>
    <row r="37" spans="1:7" ht="24.95" customHeight="1" x14ac:dyDescent="0.25">
      <c r="A37" s="262">
        <v>3</v>
      </c>
      <c r="B37" s="263"/>
      <c r="C37" s="264"/>
      <c r="D37" s="36" t="s">
        <v>19</v>
      </c>
      <c r="E37" s="212">
        <f>E38</f>
        <v>796</v>
      </c>
      <c r="F37" s="212">
        <f t="shared" ref="F37" si="3">F38</f>
        <v>821.92</v>
      </c>
      <c r="G37" s="57"/>
    </row>
    <row r="38" spans="1:7" ht="24.95" customHeight="1" x14ac:dyDescent="0.25">
      <c r="A38" s="265">
        <v>34</v>
      </c>
      <c r="B38" s="266"/>
      <c r="C38" s="267"/>
      <c r="D38" s="36" t="s">
        <v>60</v>
      </c>
      <c r="E38" s="212">
        <v>796</v>
      </c>
      <c r="F38" s="212">
        <f>F39</f>
        <v>821.92</v>
      </c>
      <c r="G38" s="77">
        <f>(F38/E38)*100</f>
        <v>103.25628140703517</v>
      </c>
    </row>
    <row r="39" spans="1:7" ht="24.95" customHeight="1" x14ac:dyDescent="0.25">
      <c r="A39" s="283">
        <v>343</v>
      </c>
      <c r="B39" s="284"/>
      <c r="C39" s="285"/>
      <c r="D39" s="123" t="s">
        <v>191</v>
      </c>
      <c r="E39" s="57"/>
      <c r="F39" s="212">
        <f>F40+F41</f>
        <v>821.92</v>
      </c>
      <c r="G39" s="58"/>
    </row>
    <row r="40" spans="1:7" ht="24.95" customHeight="1" x14ac:dyDescent="0.25">
      <c r="A40" s="283">
        <v>3431</v>
      </c>
      <c r="B40" s="284"/>
      <c r="C40" s="285"/>
      <c r="D40" s="122" t="s">
        <v>192</v>
      </c>
      <c r="E40" s="57"/>
      <c r="F40" s="212">
        <v>821.92</v>
      </c>
      <c r="G40" s="58"/>
    </row>
    <row r="41" spans="1:7" ht="24.95" customHeight="1" x14ac:dyDescent="0.25">
      <c r="A41" s="283">
        <v>3433</v>
      </c>
      <c r="B41" s="284"/>
      <c r="C41" s="285"/>
      <c r="D41" s="123" t="s">
        <v>193</v>
      </c>
      <c r="E41" s="57"/>
      <c r="F41" s="212">
        <v>0</v>
      </c>
      <c r="G41" s="58"/>
    </row>
    <row r="42" spans="1:7" ht="24.95" customHeight="1" x14ac:dyDescent="0.25">
      <c r="A42" s="274" t="s">
        <v>61</v>
      </c>
      <c r="B42" s="275"/>
      <c r="C42" s="276"/>
      <c r="D42" s="64" t="s">
        <v>62</v>
      </c>
      <c r="E42" s="71">
        <f>E44</f>
        <v>28473</v>
      </c>
      <c r="F42" s="71">
        <f t="shared" ref="F42" si="4">F44</f>
        <v>22121.94</v>
      </c>
      <c r="G42" s="71"/>
    </row>
    <row r="43" spans="1:7" s="79" customFormat="1" ht="24.95" customHeight="1" x14ac:dyDescent="0.25">
      <c r="A43" s="268" t="s">
        <v>86</v>
      </c>
      <c r="B43" s="269"/>
      <c r="C43" s="270"/>
      <c r="D43" s="210" t="s">
        <v>17</v>
      </c>
      <c r="E43" s="112">
        <f>E44</f>
        <v>28473</v>
      </c>
      <c r="F43" s="112">
        <f t="shared" ref="F43:F44" si="5">F44</f>
        <v>22121.94</v>
      </c>
      <c r="G43" s="112">
        <f>(F43/E43)*100</f>
        <v>77.694447371193746</v>
      </c>
    </row>
    <row r="44" spans="1:7" ht="24.95" customHeight="1" x14ac:dyDescent="0.25">
      <c r="A44" s="262">
        <v>4</v>
      </c>
      <c r="B44" s="263"/>
      <c r="C44" s="264"/>
      <c r="D44" s="36" t="s">
        <v>21</v>
      </c>
      <c r="E44" s="212">
        <f>E45</f>
        <v>28473</v>
      </c>
      <c r="F44" s="212">
        <f t="shared" si="5"/>
        <v>22121.94</v>
      </c>
      <c r="G44" s="57"/>
    </row>
    <row r="45" spans="1:7" ht="24.95" customHeight="1" x14ac:dyDescent="0.25">
      <c r="A45" s="265">
        <v>42</v>
      </c>
      <c r="B45" s="266"/>
      <c r="C45" s="267"/>
      <c r="D45" s="36" t="s">
        <v>37</v>
      </c>
      <c r="E45" s="212">
        <v>28473</v>
      </c>
      <c r="F45" s="212">
        <v>22121.94</v>
      </c>
      <c r="G45" s="77">
        <f>(F45/E45)*100</f>
        <v>77.694447371193746</v>
      </c>
    </row>
    <row r="46" spans="1:7" ht="24.95" customHeight="1" x14ac:dyDescent="0.25">
      <c r="A46" s="274" t="s">
        <v>63</v>
      </c>
      <c r="B46" s="275"/>
      <c r="C46" s="276"/>
      <c r="D46" s="64" t="s">
        <v>64</v>
      </c>
      <c r="E46" s="71">
        <f>E48</f>
        <v>0</v>
      </c>
      <c r="F46" s="71">
        <f t="shared" ref="F46" si="6">F48</f>
        <v>0</v>
      </c>
      <c r="G46" s="71"/>
    </row>
    <row r="47" spans="1:7" s="79" customFormat="1" ht="24.95" customHeight="1" x14ac:dyDescent="0.25">
      <c r="A47" s="268" t="s">
        <v>86</v>
      </c>
      <c r="B47" s="269"/>
      <c r="C47" s="270"/>
      <c r="D47" s="210" t="s">
        <v>17</v>
      </c>
      <c r="E47" s="112">
        <f>E48</f>
        <v>0</v>
      </c>
      <c r="F47" s="112">
        <f>F48</f>
        <v>0</v>
      </c>
      <c r="G47" s="112" t="e">
        <f>(F47/E47)*100</f>
        <v>#DIV/0!</v>
      </c>
    </row>
    <row r="48" spans="1:7" ht="24.95" customHeight="1" x14ac:dyDescent="0.25">
      <c r="A48" s="262">
        <v>4</v>
      </c>
      <c r="B48" s="263"/>
      <c r="C48" s="264"/>
      <c r="D48" s="36" t="s">
        <v>21</v>
      </c>
      <c r="E48" s="212">
        <f>E49</f>
        <v>0</v>
      </c>
      <c r="F48" s="212">
        <f t="shared" ref="F48" si="7">F49</f>
        <v>0</v>
      </c>
      <c r="G48" s="57"/>
    </row>
    <row r="49" spans="1:7" ht="24.95" customHeight="1" x14ac:dyDescent="0.25">
      <c r="A49" s="265">
        <v>45</v>
      </c>
      <c r="B49" s="266"/>
      <c r="C49" s="267"/>
      <c r="D49" s="52" t="s">
        <v>45</v>
      </c>
      <c r="E49" s="212">
        <v>0</v>
      </c>
      <c r="F49" s="212">
        <f>F50</f>
        <v>0</v>
      </c>
      <c r="G49" s="77" t="e">
        <f>(F49/E49)*100</f>
        <v>#DIV/0!</v>
      </c>
    </row>
    <row r="50" spans="1:7" ht="24.95" customHeight="1" x14ac:dyDescent="0.25">
      <c r="A50" s="283">
        <v>451</v>
      </c>
      <c r="B50" s="284"/>
      <c r="C50" s="285"/>
      <c r="D50" s="122" t="s">
        <v>203</v>
      </c>
      <c r="E50" s="57"/>
      <c r="F50" s="212">
        <f>F51</f>
        <v>0</v>
      </c>
      <c r="G50" s="58"/>
    </row>
    <row r="51" spans="1:7" ht="24.95" customHeight="1" x14ac:dyDescent="0.25">
      <c r="A51" s="283">
        <v>4511</v>
      </c>
      <c r="B51" s="284"/>
      <c r="C51" s="285"/>
      <c r="D51" s="122" t="s">
        <v>203</v>
      </c>
      <c r="E51" s="57"/>
      <c r="F51" s="212">
        <v>0</v>
      </c>
      <c r="G51" s="58"/>
    </row>
    <row r="52" spans="1:7" ht="32.450000000000003" customHeight="1" x14ac:dyDescent="0.25">
      <c r="A52" s="274" t="s">
        <v>65</v>
      </c>
      <c r="B52" s="275"/>
      <c r="C52" s="276"/>
      <c r="D52" s="64" t="s">
        <v>66</v>
      </c>
      <c r="E52" s="71">
        <f>E53+E56+E59+E67+E75+E95</f>
        <v>1462720</v>
      </c>
      <c r="F52" s="71">
        <f>F53+F56+F59+F67+F75+F95</f>
        <v>1534749.4000000001</v>
      </c>
      <c r="G52" s="71"/>
    </row>
    <row r="53" spans="1:7" s="79" customFormat="1" ht="24.95" customHeight="1" x14ac:dyDescent="0.25">
      <c r="A53" s="268" t="s">
        <v>87</v>
      </c>
      <c r="B53" s="269"/>
      <c r="C53" s="270"/>
      <c r="D53" s="210" t="s">
        <v>88</v>
      </c>
      <c r="E53" s="112">
        <f>E54</f>
        <v>1967</v>
      </c>
      <c r="F53" s="112">
        <f t="shared" ref="F53:F54" si="8">F54</f>
        <v>1002.77</v>
      </c>
      <c r="G53" s="112">
        <f>(F53/E53)*100</f>
        <v>50.979664463650231</v>
      </c>
    </row>
    <row r="54" spans="1:7" ht="24.95" customHeight="1" x14ac:dyDescent="0.25">
      <c r="A54" s="262">
        <v>3</v>
      </c>
      <c r="B54" s="263"/>
      <c r="C54" s="264"/>
      <c r="D54" s="65" t="s">
        <v>19</v>
      </c>
      <c r="E54" s="212">
        <f>E55</f>
        <v>1967</v>
      </c>
      <c r="F54" s="212">
        <f t="shared" si="8"/>
        <v>1002.77</v>
      </c>
      <c r="G54" s="57"/>
    </row>
    <row r="55" spans="1:7" ht="24.95" customHeight="1" x14ac:dyDescent="0.25">
      <c r="A55" s="265">
        <v>31</v>
      </c>
      <c r="B55" s="266"/>
      <c r="C55" s="267"/>
      <c r="D55" s="65" t="s">
        <v>116</v>
      </c>
      <c r="E55" s="212">
        <v>1967</v>
      </c>
      <c r="F55" s="212">
        <v>1002.77</v>
      </c>
      <c r="G55" s="77">
        <f>(F55/E55)*100</f>
        <v>50.979664463650231</v>
      </c>
    </row>
    <row r="56" spans="1:7" s="79" customFormat="1" ht="24.95" customHeight="1" x14ac:dyDescent="0.25">
      <c r="A56" s="280" t="s">
        <v>111</v>
      </c>
      <c r="B56" s="281"/>
      <c r="C56" s="282"/>
      <c r="D56" s="76" t="s">
        <v>93</v>
      </c>
      <c r="E56" s="77">
        <f>E57</f>
        <v>0</v>
      </c>
      <c r="F56" s="77">
        <f t="shared" ref="F56:F57" si="9">F57</f>
        <v>0</v>
      </c>
      <c r="G56" s="77" t="e">
        <f>(F56/E56)*100</f>
        <v>#DIV/0!</v>
      </c>
    </row>
    <row r="57" spans="1:7" ht="24.95" customHeight="1" x14ac:dyDescent="0.25">
      <c r="A57" s="262">
        <v>3</v>
      </c>
      <c r="B57" s="263"/>
      <c r="C57" s="264"/>
      <c r="D57" s="65" t="s">
        <v>19</v>
      </c>
      <c r="E57" s="57">
        <f>E58</f>
        <v>0</v>
      </c>
      <c r="F57" s="57">
        <f t="shared" si="9"/>
        <v>0</v>
      </c>
      <c r="G57" s="57"/>
    </row>
    <row r="58" spans="1:7" ht="24.95" customHeight="1" x14ac:dyDescent="0.25">
      <c r="A58" s="265">
        <v>31</v>
      </c>
      <c r="B58" s="266"/>
      <c r="C58" s="267"/>
      <c r="D58" s="65" t="s">
        <v>221</v>
      </c>
      <c r="E58" s="57">
        <v>0</v>
      </c>
      <c r="F58" s="57">
        <v>0</v>
      </c>
      <c r="G58" s="77" t="e">
        <f>(F58/E58)*100</f>
        <v>#DIV/0!</v>
      </c>
    </row>
    <row r="59" spans="1:7" s="79" customFormat="1" ht="24.95" customHeight="1" x14ac:dyDescent="0.25">
      <c r="A59" s="268" t="s">
        <v>89</v>
      </c>
      <c r="B59" s="269"/>
      <c r="C59" s="270"/>
      <c r="D59" s="210" t="s">
        <v>110</v>
      </c>
      <c r="E59" s="112">
        <f>E60</f>
        <v>4500</v>
      </c>
      <c r="F59" s="112">
        <f>F60</f>
        <v>5459.2300000000005</v>
      </c>
      <c r="G59" s="112">
        <f>(F59/E59)*100</f>
        <v>121.31622222222222</v>
      </c>
    </row>
    <row r="60" spans="1:7" ht="24.95" customHeight="1" x14ac:dyDescent="0.25">
      <c r="A60" s="262">
        <v>3</v>
      </c>
      <c r="B60" s="263"/>
      <c r="C60" s="264"/>
      <c r="D60" s="65" t="s">
        <v>19</v>
      </c>
      <c r="E60" s="212">
        <f>E61</f>
        <v>4500</v>
      </c>
      <c r="F60" s="212">
        <f t="shared" ref="F60" si="10">F61</f>
        <v>5459.2300000000005</v>
      </c>
      <c r="G60" s="57"/>
    </row>
    <row r="61" spans="1:7" ht="24.95" customHeight="1" x14ac:dyDescent="0.25">
      <c r="A61" s="265">
        <v>31</v>
      </c>
      <c r="B61" s="266"/>
      <c r="C61" s="267"/>
      <c r="D61" s="65" t="s">
        <v>20</v>
      </c>
      <c r="E61" s="212">
        <v>4500</v>
      </c>
      <c r="F61" s="212">
        <f>F62+F65</f>
        <v>5459.2300000000005</v>
      </c>
      <c r="G61" s="77">
        <f>(F61/E61)*100</f>
        <v>121.31622222222222</v>
      </c>
    </row>
    <row r="62" spans="1:7" ht="24.95" customHeight="1" x14ac:dyDescent="0.25">
      <c r="A62" s="283">
        <v>311</v>
      </c>
      <c r="B62" s="284"/>
      <c r="C62" s="285"/>
      <c r="D62" s="122" t="s">
        <v>159</v>
      </c>
      <c r="E62" s="57"/>
      <c r="F62" s="212">
        <f>F63+F64</f>
        <v>4705.8600000000006</v>
      </c>
      <c r="G62" s="58"/>
    </row>
    <row r="63" spans="1:7" ht="24.95" customHeight="1" x14ac:dyDescent="0.25">
      <c r="A63" s="283">
        <v>3111</v>
      </c>
      <c r="B63" s="284"/>
      <c r="C63" s="285"/>
      <c r="D63" s="122" t="s">
        <v>160</v>
      </c>
      <c r="E63" s="57"/>
      <c r="F63" s="212">
        <v>4005.86</v>
      </c>
      <c r="G63" s="58"/>
    </row>
    <row r="64" spans="1:7" ht="24.95" customHeight="1" x14ac:dyDescent="0.25">
      <c r="A64" s="283">
        <v>3112</v>
      </c>
      <c r="B64" s="284"/>
      <c r="C64" s="285"/>
      <c r="D64" s="122" t="s">
        <v>223</v>
      </c>
      <c r="E64" s="57"/>
      <c r="F64" s="212">
        <v>700</v>
      </c>
      <c r="G64" s="58"/>
    </row>
    <row r="65" spans="1:7" ht="24.95" customHeight="1" x14ac:dyDescent="0.25">
      <c r="A65" s="283">
        <v>313</v>
      </c>
      <c r="B65" s="284"/>
      <c r="C65" s="285"/>
      <c r="D65" s="122" t="s">
        <v>162</v>
      </c>
      <c r="E65" s="57"/>
      <c r="F65" s="212">
        <f>F66</f>
        <v>753.37</v>
      </c>
      <c r="G65" s="58"/>
    </row>
    <row r="66" spans="1:7" ht="24.95" customHeight="1" x14ac:dyDescent="0.25">
      <c r="A66" s="283">
        <v>3132</v>
      </c>
      <c r="B66" s="284"/>
      <c r="C66" s="285"/>
      <c r="D66" s="122" t="s">
        <v>163</v>
      </c>
      <c r="E66" s="57"/>
      <c r="F66" s="212">
        <v>753.37</v>
      </c>
      <c r="G66" s="58"/>
    </row>
    <row r="67" spans="1:7" s="79" customFormat="1" ht="24.95" customHeight="1" x14ac:dyDescent="0.25">
      <c r="A67" s="268" t="s">
        <v>100</v>
      </c>
      <c r="B67" s="269"/>
      <c r="C67" s="270"/>
      <c r="D67" s="210" t="s">
        <v>97</v>
      </c>
      <c r="E67" s="112">
        <v>0</v>
      </c>
      <c r="F67" s="112">
        <f>F68</f>
        <v>0</v>
      </c>
      <c r="G67" s="112" t="e">
        <f>(F67/E67)*100</f>
        <v>#DIV/0!</v>
      </c>
    </row>
    <row r="68" spans="1:7" ht="24.95" customHeight="1" x14ac:dyDescent="0.25">
      <c r="A68" s="262">
        <v>3</v>
      </c>
      <c r="B68" s="263"/>
      <c r="C68" s="264"/>
      <c r="D68" s="65" t="s">
        <v>19</v>
      </c>
      <c r="E68" s="212">
        <v>0</v>
      </c>
      <c r="F68" s="212">
        <f>F69+F72</f>
        <v>0</v>
      </c>
      <c r="G68" s="57"/>
    </row>
    <row r="69" spans="1:7" ht="24.95" customHeight="1" x14ac:dyDescent="0.25">
      <c r="A69" s="265">
        <v>31</v>
      </c>
      <c r="B69" s="266"/>
      <c r="C69" s="267"/>
      <c r="D69" s="65" t="s">
        <v>20</v>
      </c>
      <c r="E69" s="212">
        <v>0</v>
      </c>
      <c r="F69" s="212">
        <f>F70</f>
        <v>0</v>
      </c>
      <c r="G69" s="77" t="e">
        <f>(F69/E69)*100</f>
        <v>#DIV/0!</v>
      </c>
    </row>
    <row r="70" spans="1:7" ht="24.95" customHeight="1" x14ac:dyDescent="0.25">
      <c r="A70" s="283">
        <v>311</v>
      </c>
      <c r="B70" s="284"/>
      <c r="C70" s="285"/>
      <c r="D70" s="122" t="s">
        <v>159</v>
      </c>
      <c r="E70" s="212"/>
      <c r="F70" s="212">
        <f>F71</f>
        <v>0</v>
      </c>
      <c r="G70" s="58"/>
    </row>
    <row r="71" spans="1:7" ht="24.95" customHeight="1" x14ac:dyDescent="0.25">
      <c r="A71" s="283">
        <v>3111</v>
      </c>
      <c r="B71" s="284"/>
      <c r="C71" s="285"/>
      <c r="D71" s="122" t="s">
        <v>160</v>
      </c>
      <c r="E71" s="212"/>
      <c r="F71" s="212">
        <v>0</v>
      </c>
      <c r="G71" s="58"/>
    </row>
    <row r="72" spans="1:7" ht="24.95" customHeight="1" x14ac:dyDescent="0.25">
      <c r="A72" s="265">
        <v>32</v>
      </c>
      <c r="B72" s="266"/>
      <c r="C72" s="267"/>
      <c r="D72" s="65" t="s">
        <v>105</v>
      </c>
      <c r="E72" s="212">
        <v>0</v>
      </c>
      <c r="F72" s="212">
        <f>F73</f>
        <v>0</v>
      </c>
      <c r="G72" s="77" t="e">
        <f>(F72/E72)*100</f>
        <v>#DIV/0!</v>
      </c>
    </row>
    <row r="73" spans="1:7" ht="24.95" customHeight="1" x14ac:dyDescent="0.25">
      <c r="A73" s="283">
        <v>321</v>
      </c>
      <c r="B73" s="284"/>
      <c r="C73" s="285"/>
      <c r="D73" s="122" t="s">
        <v>164</v>
      </c>
      <c r="E73" s="57"/>
      <c r="F73" s="212">
        <f>F74</f>
        <v>0</v>
      </c>
      <c r="G73" s="58"/>
    </row>
    <row r="74" spans="1:7" ht="24.95" customHeight="1" x14ac:dyDescent="0.25">
      <c r="A74" s="283">
        <v>3212</v>
      </c>
      <c r="B74" s="284"/>
      <c r="C74" s="285"/>
      <c r="D74" s="122" t="s">
        <v>166</v>
      </c>
      <c r="E74" s="212"/>
      <c r="F74" s="212">
        <v>0</v>
      </c>
      <c r="G74" s="58"/>
    </row>
    <row r="75" spans="1:7" s="79" customFormat="1" ht="24.95" customHeight="1" x14ac:dyDescent="0.25">
      <c r="A75" s="268" t="s">
        <v>85</v>
      </c>
      <c r="B75" s="269"/>
      <c r="C75" s="270"/>
      <c r="D75" s="210" t="s">
        <v>99</v>
      </c>
      <c r="E75" s="112">
        <f>E76</f>
        <v>1456253</v>
      </c>
      <c r="F75" s="112">
        <f>F76</f>
        <v>1528287.4000000001</v>
      </c>
      <c r="G75" s="112">
        <f>(F75/E75)*100</f>
        <v>104.94655805000919</v>
      </c>
    </row>
    <row r="76" spans="1:7" ht="24.95" customHeight="1" x14ac:dyDescent="0.25">
      <c r="A76" s="262">
        <v>3</v>
      </c>
      <c r="B76" s="263"/>
      <c r="C76" s="264"/>
      <c r="D76" s="36" t="s">
        <v>19</v>
      </c>
      <c r="E76" s="212">
        <f>E77+E86</f>
        <v>1456253</v>
      </c>
      <c r="F76" s="212">
        <f>F77+F86+F92</f>
        <v>1528287.4000000001</v>
      </c>
      <c r="G76" s="57"/>
    </row>
    <row r="77" spans="1:7" ht="24.95" customHeight="1" x14ac:dyDescent="0.25">
      <c r="A77" s="265">
        <v>31</v>
      </c>
      <c r="B77" s="266"/>
      <c r="C77" s="267"/>
      <c r="D77" s="36" t="s">
        <v>20</v>
      </c>
      <c r="E77" s="212">
        <f>E78+E85</f>
        <v>1413262</v>
      </c>
      <c r="F77" s="212">
        <f>F79+F81+F83</f>
        <v>1486472.97</v>
      </c>
      <c r="G77" s="77">
        <f>(F77/E77)*100</f>
        <v>105.18028291993981</v>
      </c>
    </row>
    <row r="78" spans="1:7" ht="24.95" customHeight="1" x14ac:dyDescent="0.25">
      <c r="A78" s="66"/>
      <c r="B78" s="67"/>
      <c r="C78" s="68"/>
      <c r="D78" s="74" t="s">
        <v>106</v>
      </c>
      <c r="E78" s="211">
        <v>1413262</v>
      </c>
      <c r="F78" s="211">
        <f>F79+F81+F83</f>
        <v>1486472.97</v>
      </c>
      <c r="G78" s="85"/>
    </row>
    <row r="79" spans="1:7" ht="24.95" customHeight="1" x14ac:dyDescent="0.25">
      <c r="A79" s="283">
        <v>311</v>
      </c>
      <c r="B79" s="284"/>
      <c r="C79" s="285"/>
      <c r="D79" s="122" t="s">
        <v>159</v>
      </c>
      <c r="E79" s="75"/>
      <c r="F79" s="211">
        <f>F80</f>
        <v>1237873.51</v>
      </c>
      <c r="G79" s="85"/>
    </row>
    <row r="80" spans="1:7" ht="24.95" customHeight="1" x14ac:dyDescent="0.25">
      <c r="A80" s="283">
        <v>3111</v>
      </c>
      <c r="B80" s="284"/>
      <c r="C80" s="285"/>
      <c r="D80" s="122" t="s">
        <v>160</v>
      </c>
      <c r="E80" s="75"/>
      <c r="F80" s="211">
        <v>1237873.51</v>
      </c>
      <c r="G80" s="85"/>
    </row>
    <row r="81" spans="1:7" ht="24.95" customHeight="1" x14ac:dyDescent="0.25">
      <c r="A81" s="283">
        <v>312</v>
      </c>
      <c r="B81" s="284"/>
      <c r="C81" s="285"/>
      <c r="D81" s="122" t="s">
        <v>161</v>
      </c>
      <c r="E81" s="75"/>
      <c r="F81" s="211">
        <f>F82</f>
        <v>45248.13</v>
      </c>
      <c r="G81" s="85"/>
    </row>
    <row r="82" spans="1:7" ht="24.95" customHeight="1" x14ac:dyDescent="0.25">
      <c r="A82" s="283">
        <v>3121</v>
      </c>
      <c r="B82" s="284"/>
      <c r="C82" s="285"/>
      <c r="D82" s="122" t="s">
        <v>161</v>
      </c>
      <c r="E82" s="75"/>
      <c r="F82" s="211">
        <v>45248.13</v>
      </c>
      <c r="G82" s="85"/>
    </row>
    <row r="83" spans="1:7" ht="24.95" customHeight="1" x14ac:dyDescent="0.25">
      <c r="A83" s="283">
        <v>313</v>
      </c>
      <c r="B83" s="284"/>
      <c r="C83" s="285"/>
      <c r="D83" s="122" t="s">
        <v>162</v>
      </c>
      <c r="E83" s="75"/>
      <c r="F83" s="211">
        <f>F84</f>
        <v>203351.33</v>
      </c>
      <c r="G83" s="85"/>
    </row>
    <row r="84" spans="1:7" ht="24.95" customHeight="1" x14ac:dyDescent="0.25">
      <c r="A84" s="283">
        <v>3132</v>
      </c>
      <c r="B84" s="284"/>
      <c r="C84" s="285"/>
      <c r="D84" s="122" t="s">
        <v>163</v>
      </c>
      <c r="E84" s="75"/>
      <c r="F84" s="211">
        <v>203351.33</v>
      </c>
      <c r="G84" s="85"/>
    </row>
    <row r="85" spans="1:7" ht="24.95" customHeight="1" x14ac:dyDescent="0.25">
      <c r="A85" s="66"/>
      <c r="B85" s="67"/>
      <c r="C85" s="68"/>
      <c r="D85" s="74" t="s">
        <v>107</v>
      </c>
      <c r="E85" s="211">
        <v>0</v>
      </c>
      <c r="F85" s="211">
        <v>0</v>
      </c>
      <c r="G85" s="85"/>
    </row>
    <row r="86" spans="1:7" ht="24.95" customHeight="1" x14ac:dyDescent="0.25">
      <c r="A86" s="265">
        <v>32</v>
      </c>
      <c r="B86" s="266"/>
      <c r="C86" s="267"/>
      <c r="D86" s="36" t="s">
        <v>29</v>
      </c>
      <c r="E86" s="212">
        <f>E87+E89+E91</f>
        <v>42991</v>
      </c>
      <c r="F86" s="212">
        <f>F87+F89</f>
        <v>39690.61</v>
      </c>
      <c r="G86" s="77">
        <f>(F86/E86)*100</f>
        <v>92.323067618803933</v>
      </c>
    </row>
    <row r="87" spans="1:7" ht="24.95" customHeight="1" x14ac:dyDescent="0.25">
      <c r="A87" s="283">
        <v>321</v>
      </c>
      <c r="B87" s="284"/>
      <c r="C87" s="285"/>
      <c r="D87" s="74" t="s">
        <v>108</v>
      </c>
      <c r="E87" s="211">
        <v>41341</v>
      </c>
      <c r="F87" s="211">
        <f>F88</f>
        <v>38026.18</v>
      </c>
      <c r="G87" s="85"/>
    </row>
    <row r="88" spans="1:7" ht="24.95" customHeight="1" x14ac:dyDescent="0.25">
      <c r="A88" s="283">
        <v>3212</v>
      </c>
      <c r="B88" s="284"/>
      <c r="C88" s="285"/>
      <c r="D88" s="122" t="s">
        <v>166</v>
      </c>
      <c r="E88" s="75"/>
      <c r="F88" s="211">
        <v>38026.18</v>
      </c>
      <c r="G88" s="85"/>
    </row>
    <row r="89" spans="1:7" ht="24.95" customHeight="1" x14ac:dyDescent="0.25">
      <c r="A89" s="283">
        <v>329</v>
      </c>
      <c r="B89" s="284"/>
      <c r="C89" s="285"/>
      <c r="D89" s="74" t="s">
        <v>109</v>
      </c>
      <c r="E89" s="211">
        <v>1650</v>
      </c>
      <c r="F89" s="211">
        <f>F90+F91</f>
        <v>1664.43</v>
      </c>
      <c r="G89" s="85"/>
    </row>
    <row r="90" spans="1:7" ht="24.95" customHeight="1" x14ac:dyDescent="0.25">
      <c r="A90" s="283">
        <v>3295</v>
      </c>
      <c r="B90" s="284"/>
      <c r="C90" s="285"/>
      <c r="D90" s="123" t="s">
        <v>190</v>
      </c>
      <c r="E90" s="75"/>
      <c r="F90" s="211">
        <v>1664.43</v>
      </c>
      <c r="G90" s="85"/>
    </row>
    <row r="91" spans="1:7" ht="24.95" customHeight="1" x14ac:dyDescent="0.25">
      <c r="A91" s="283">
        <v>3296</v>
      </c>
      <c r="B91" s="284"/>
      <c r="C91" s="285"/>
      <c r="D91" s="74" t="s">
        <v>227</v>
      </c>
      <c r="E91" s="211">
        <v>0</v>
      </c>
      <c r="F91" s="211"/>
      <c r="G91" s="85"/>
    </row>
    <row r="92" spans="1:7" ht="24.95" customHeight="1" x14ac:dyDescent="0.25">
      <c r="A92" s="265">
        <v>34</v>
      </c>
      <c r="B92" s="266"/>
      <c r="C92" s="267"/>
      <c r="D92" s="122" t="s">
        <v>232</v>
      </c>
      <c r="E92" s="211"/>
      <c r="F92" s="211">
        <f>F93</f>
        <v>2123.8200000000002</v>
      </c>
      <c r="G92" s="85"/>
    </row>
    <row r="93" spans="1:7" ht="24.95" customHeight="1" x14ac:dyDescent="0.25">
      <c r="A93" s="283">
        <v>343</v>
      </c>
      <c r="B93" s="284"/>
      <c r="C93" s="285"/>
      <c r="D93" s="213" t="s">
        <v>191</v>
      </c>
      <c r="E93" s="211">
        <v>0</v>
      </c>
      <c r="F93" s="211">
        <f>F94</f>
        <v>2123.8200000000002</v>
      </c>
      <c r="G93" s="85"/>
    </row>
    <row r="94" spans="1:7" ht="24.95" customHeight="1" x14ac:dyDescent="0.25">
      <c r="A94" s="283">
        <v>3433</v>
      </c>
      <c r="B94" s="284"/>
      <c r="C94" s="285"/>
      <c r="D94" s="213" t="s">
        <v>193</v>
      </c>
      <c r="E94" s="211">
        <v>0</v>
      </c>
      <c r="F94" s="211">
        <v>2123.8200000000002</v>
      </c>
      <c r="G94" s="85"/>
    </row>
    <row r="95" spans="1:7" s="79" customFormat="1" ht="24.95" customHeight="1" x14ac:dyDescent="0.25">
      <c r="A95" s="268" t="s">
        <v>90</v>
      </c>
      <c r="B95" s="269"/>
      <c r="C95" s="270"/>
      <c r="D95" s="210" t="s">
        <v>53</v>
      </c>
      <c r="E95" s="112">
        <f>E96</f>
        <v>0</v>
      </c>
      <c r="F95" s="112">
        <f t="shared" ref="F95:F96" si="11">F96</f>
        <v>0</v>
      </c>
      <c r="G95" s="77" t="e">
        <f>(F95/E95)*100</f>
        <v>#DIV/0!</v>
      </c>
    </row>
    <row r="96" spans="1:7" ht="24.95" customHeight="1" x14ac:dyDescent="0.25">
      <c r="A96" s="262">
        <v>3</v>
      </c>
      <c r="B96" s="263"/>
      <c r="C96" s="264"/>
      <c r="D96" s="65" t="s">
        <v>19</v>
      </c>
      <c r="E96" s="212">
        <v>0</v>
      </c>
      <c r="F96" s="212">
        <f t="shared" si="11"/>
        <v>0</v>
      </c>
      <c r="G96" s="57"/>
    </row>
    <row r="97" spans="1:7" ht="24.95" customHeight="1" x14ac:dyDescent="0.25">
      <c r="A97" s="265">
        <v>31</v>
      </c>
      <c r="B97" s="266"/>
      <c r="C97" s="267"/>
      <c r="D97" s="65" t="s">
        <v>117</v>
      </c>
      <c r="E97" s="212">
        <v>0</v>
      </c>
      <c r="F97" s="212">
        <v>0</v>
      </c>
      <c r="G97" s="77" t="e">
        <f>(F97/E97)*100</f>
        <v>#DIV/0!</v>
      </c>
    </row>
    <row r="98" spans="1:7" ht="24.95" customHeight="1" x14ac:dyDescent="0.25">
      <c r="A98" s="274" t="s">
        <v>67</v>
      </c>
      <c r="B98" s="275"/>
      <c r="C98" s="276"/>
      <c r="D98" s="64" t="s">
        <v>68</v>
      </c>
      <c r="E98" s="71">
        <f>E99+E119+E145+E149+E170+E173+E177+E147</f>
        <v>111255</v>
      </c>
      <c r="F98" s="71">
        <f>F99+F119+F145+F149</f>
        <v>212211.79</v>
      </c>
      <c r="G98" s="71"/>
    </row>
    <row r="99" spans="1:7" s="80" customFormat="1" ht="24.95" customHeight="1" x14ac:dyDescent="0.2">
      <c r="A99" s="268" t="s">
        <v>87</v>
      </c>
      <c r="B99" s="269"/>
      <c r="C99" s="270"/>
      <c r="D99" s="210" t="s">
        <v>88</v>
      </c>
      <c r="E99" s="112">
        <v>5256</v>
      </c>
      <c r="F99" s="112">
        <f>F100</f>
        <v>5512.1500000000005</v>
      </c>
      <c r="G99" s="77">
        <f>(F99/E99)*100</f>
        <v>104.87347792998479</v>
      </c>
    </row>
    <row r="100" spans="1:7" ht="24.95" customHeight="1" x14ac:dyDescent="0.25">
      <c r="A100" s="262">
        <v>3</v>
      </c>
      <c r="B100" s="263"/>
      <c r="C100" s="264"/>
      <c r="D100" s="36" t="s">
        <v>19</v>
      </c>
      <c r="E100" s="212">
        <v>5256</v>
      </c>
      <c r="F100" s="212">
        <f>F101+F118</f>
        <v>5512.1500000000005</v>
      </c>
      <c r="G100" s="57"/>
    </row>
    <row r="101" spans="1:7" ht="24.95" customHeight="1" x14ac:dyDescent="0.25">
      <c r="A101" s="265">
        <v>32</v>
      </c>
      <c r="B101" s="266"/>
      <c r="C101" s="267"/>
      <c r="D101" s="65" t="s">
        <v>222</v>
      </c>
      <c r="E101" s="212">
        <v>5256</v>
      </c>
      <c r="F101" s="212">
        <f>F102</f>
        <v>5488.52</v>
      </c>
      <c r="G101" s="77">
        <f>(F101/E101)*100</f>
        <v>104.42389649923898</v>
      </c>
    </row>
    <row r="102" spans="1:7" ht="24.95" customHeight="1" x14ac:dyDescent="0.25">
      <c r="A102" s="265">
        <v>32</v>
      </c>
      <c r="B102" s="266"/>
      <c r="C102" s="267"/>
      <c r="D102" s="65" t="s">
        <v>29</v>
      </c>
      <c r="E102" s="57">
        <v>0</v>
      </c>
      <c r="F102" s="57">
        <f>SUM(F114,F112,F109,F105,F103)</f>
        <v>5488.52</v>
      </c>
      <c r="G102" s="77" t="e">
        <f>(F102/E102)*100</f>
        <v>#DIV/0!</v>
      </c>
    </row>
    <row r="103" spans="1:7" ht="24.95" customHeight="1" x14ac:dyDescent="0.25">
      <c r="A103" s="283">
        <v>321</v>
      </c>
      <c r="B103" s="284"/>
      <c r="C103" s="285"/>
      <c r="D103" s="122" t="s">
        <v>164</v>
      </c>
      <c r="E103" s="57"/>
      <c r="F103" s="57">
        <f>F104</f>
        <v>764.43</v>
      </c>
      <c r="G103" s="77"/>
    </row>
    <row r="104" spans="1:7" ht="24.95" customHeight="1" x14ac:dyDescent="0.25">
      <c r="A104" s="283">
        <v>3211</v>
      </c>
      <c r="B104" s="284"/>
      <c r="C104" s="285"/>
      <c r="D104" s="122" t="s">
        <v>165</v>
      </c>
      <c r="E104" s="57"/>
      <c r="F104" s="57">
        <v>764.43</v>
      </c>
      <c r="G104" s="77"/>
    </row>
    <row r="105" spans="1:7" ht="24.95" customHeight="1" x14ac:dyDescent="0.25">
      <c r="A105" s="283">
        <v>322</v>
      </c>
      <c r="B105" s="284"/>
      <c r="C105" s="285"/>
      <c r="D105" s="122" t="s">
        <v>169</v>
      </c>
      <c r="E105" s="57"/>
      <c r="F105" s="57">
        <f>F106+F107+F108</f>
        <v>239.02</v>
      </c>
      <c r="G105" s="77"/>
    </row>
    <row r="106" spans="1:7" ht="24.95" customHeight="1" x14ac:dyDescent="0.25">
      <c r="A106" s="283">
        <v>3221</v>
      </c>
      <c r="B106" s="284"/>
      <c r="C106" s="285"/>
      <c r="D106" s="122" t="s">
        <v>170</v>
      </c>
      <c r="E106" s="57"/>
      <c r="F106" s="57">
        <v>0</v>
      </c>
      <c r="G106" s="77"/>
    </row>
    <row r="107" spans="1:7" ht="24.95" customHeight="1" x14ac:dyDescent="0.25">
      <c r="A107" s="283">
        <v>3224</v>
      </c>
      <c r="B107" s="284"/>
      <c r="C107" s="285"/>
      <c r="D107" s="122" t="s">
        <v>235</v>
      </c>
      <c r="E107" s="57"/>
      <c r="F107" s="57">
        <v>209.71</v>
      </c>
      <c r="G107" s="77"/>
    </row>
    <row r="108" spans="1:7" ht="24.95" customHeight="1" x14ac:dyDescent="0.25">
      <c r="A108" s="283">
        <v>3225</v>
      </c>
      <c r="B108" s="284"/>
      <c r="C108" s="285"/>
      <c r="D108" s="122" t="s">
        <v>173</v>
      </c>
      <c r="E108" s="57"/>
      <c r="F108" s="57">
        <v>29.31</v>
      </c>
      <c r="G108" s="77"/>
    </row>
    <row r="109" spans="1:7" ht="24.95" customHeight="1" x14ac:dyDescent="0.25">
      <c r="A109" s="283">
        <v>323</v>
      </c>
      <c r="B109" s="284"/>
      <c r="C109" s="285"/>
      <c r="D109" s="122" t="s">
        <v>174</v>
      </c>
      <c r="E109" s="57"/>
      <c r="F109" s="57">
        <f>F110</f>
        <v>3313.39</v>
      </c>
      <c r="G109" s="77"/>
    </row>
    <row r="110" spans="1:7" ht="24.95" customHeight="1" x14ac:dyDescent="0.25">
      <c r="A110" s="283">
        <v>3232</v>
      </c>
      <c r="B110" s="284"/>
      <c r="C110" s="285"/>
      <c r="D110" s="122" t="s">
        <v>176</v>
      </c>
      <c r="E110" s="57"/>
      <c r="F110" s="57">
        <v>3313.39</v>
      </c>
      <c r="G110" s="77"/>
    </row>
    <row r="111" spans="1:7" ht="24.95" customHeight="1" x14ac:dyDescent="0.25">
      <c r="A111" s="283">
        <v>3239</v>
      </c>
      <c r="B111" s="284"/>
      <c r="C111" s="285"/>
      <c r="D111" s="122" t="s">
        <v>181</v>
      </c>
      <c r="E111" s="57"/>
      <c r="F111" s="57">
        <v>0</v>
      </c>
      <c r="G111" s="77"/>
    </row>
    <row r="112" spans="1:7" ht="24.95" customHeight="1" x14ac:dyDescent="0.25">
      <c r="A112" s="283">
        <v>324</v>
      </c>
      <c r="B112" s="284"/>
      <c r="C112" s="285"/>
      <c r="D112" s="122" t="s">
        <v>186</v>
      </c>
      <c r="E112" s="57"/>
      <c r="F112" s="57">
        <v>0</v>
      </c>
      <c r="G112" s="77"/>
    </row>
    <row r="113" spans="1:7" ht="24.95" customHeight="1" x14ac:dyDescent="0.25">
      <c r="A113" s="283">
        <v>3241</v>
      </c>
      <c r="B113" s="284"/>
      <c r="C113" s="285"/>
      <c r="D113" s="122" t="s">
        <v>186</v>
      </c>
      <c r="E113" s="57"/>
      <c r="F113" s="57">
        <v>0</v>
      </c>
      <c r="G113" s="77"/>
    </row>
    <row r="114" spans="1:7" ht="24.95" customHeight="1" x14ac:dyDescent="0.25">
      <c r="A114" s="283">
        <v>329</v>
      </c>
      <c r="B114" s="284"/>
      <c r="C114" s="285"/>
      <c r="D114" s="122" t="s">
        <v>182</v>
      </c>
      <c r="E114" s="57"/>
      <c r="F114" s="57">
        <f>F117</f>
        <v>1171.68</v>
      </c>
      <c r="G114" s="77"/>
    </row>
    <row r="115" spans="1:7" ht="24.95" customHeight="1" x14ac:dyDescent="0.25">
      <c r="A115" s="283">
        <v>3292</v>
      </c>
      <c r="B115" s="284"/>
      <c r="C115" s="285"/>
      <c r="D115" s="122" t="s">
        <v>183</v>
      </c>
      <c r="E115" s="57"/>
      <c r="F115" s="57">
        <v>0</v>
      </c>
      <c r="G115" s="77"/>
    </row>
    <row r="116" spans="1:7" ht="24.95" customHeight="1" x14ac:dyDescent="0.25">
      <c r="A116" s="283">
        <v>3293</v>
      </c>
      <c r="B116" s="284"/>
      <c r="C116" s="285"/>
      <c r="D116" s="122" t="s">
        <v>184</v>
      </c>
      <c r="E116" s="57"/>
      <c r="F116" s="57">
        <v>0</v>
      </c>
      <c r="G116" s="77"/>
    </row>
    <row r="117" spans="1:7" ht="24.95" customHeight="1" x14ac:dyDescent="0.25">
      <c r="A117" s="283">
        <v>3299</v>
      </c>
      <c r="B117" s="284"/>
      <c r="C117" s="285"/>
      <c r="D117" s="122" t="s">
        <v>182</v>
      </c>
      <c r="E117" s="57"/>
      <c r="F117" s="57">
        <v>1171.68</v>
      </c>
      <c r="G117" s="77"/>
    </row>
    <row r="118" spans="1:7" ht="24.95" customHeight="1" x14ac:dyDescent="0.25">
      <c r="A118" s="265">
        <v>37</v>
      </c>
      <c r="B118" s="266"/>
      <c r="C118" s="267"/>
      <c r="D118" s="72" t="s">
        <v>44</v>
      </c>
      <c r="E118" s="212">
        <v>0</v>
      </c>
      <c r="F118" s="57">
        <v>23.63</v>
      </c>
      <c r="G118" s="77" t="e">
        <f>(F118/E118)*100</f>
        <v>#DIV/0!</v>
      </c>
    </row>
    <row r="119" spans="1:7" s="80" customFormat="1" ht="24.95" customHeight="1" x14ac:dyDescent="0.2">
      <c r="A119" s="268" t="s">
        <v>89</v>
      </c>
      <c r="B119" s="269"/>
      <c r="C119" s="270"/>
      <c r="D119" s="210" t="s">
        <v>119</v>
      </c>
      <c r="E119" s="112">
        <f>E120</f>
        <v>70060</v>
      </c>
      <c r="F119" s="112">
        <f>F120</f>
        <v>46957.899999999994</v>
      </c>
      <c r="G119" s="112">
        <f>(F119/E119)*100</f>
        <v>67.025264059377662</v>
      </c>
    </row>
    <row r="120" spans="1:7" ht="24.95" customHeight="1" x14ac:dyDescent="0.25">
      <c r="A120" s="262">
        <v>3</v>
      </c>
      <c r="B120" s="263"/>
      <c r="C120" s="264"/>
      <c r="D120" s="36" t="s">
        <v>19</v>
      </c>
      <c r="E120" s="212">
        <f>E121+E144</f>
        <v>70060</v>
      </c>
      <c r="F120" s="212">
        <f>F121+F144</f>
        <v>46957.899999999994</v>
      </c>
      <c r="G120" s="57"/>
    </row>
    <row r="121" spans="1:7" ht="24.95" customHeight="1" x14ac:dyDescent="0.25">
      <c r="A121" s="265">
        <v>32</v>
      </c>
      <c r="B121" s="266"/>
      <c r="C121" s="267"/>
      <c r="D121" s="65" t="s">
        <v>29</v>
      </c>
      <c r="E121" s="212">
        <v>70060</v>
      </c>
      <c r="F121" s="212">
        <f>F122+F125+F132+F139</f>
        <v>46957.899999999994</v>
      </c>
      <c r="G121" s="77">
        <f>(F121/E121)*100</f>
        <v>67.025264059377662</v>
      </c>
    </row>
    <row r="122" spans="1:7" ht="24.95" customHeight="1" x14ac:dyDescent="0.25">
      <c r="A122" s="283">
        <v>321</v>
      </c>
      <c r="B122" s="284"/>
      <c r="C122" s="285"/>
      <c r="D122" s="122" t="s">
        <v>164</v>
      </c>
      <c r="E122" s="57"/>
      <c r="F122" s="212">
        <f>F123+F124</f>
        <v>568.96</v>
      </c>
      <c r="G122" s="77"/>
    </row>
    <row r="123" spans="1:7" ht="24.95" customHeight="1" x14ac:dyDescent="0.25">
      <c r="A123" s="283">
        <v>3211</v>
      </c>
      <c r="B123" s="284"/>
      <c r="C123" s="285"/>
      <c r="D123" s="122" t="s">
        <v>165</v>
      </c>
      <c r="E123" s="57"/>
      <c r="F123" s="212">
        <v>468.96</v>
      </c>
      <c r="G123" s="77"/>
    </row>
    <row r="124" spans="1:7" ht="24.95" customHeight="1" x14ac:dyDescent="0.25">
      <c r="A124" s="283">
        <v>3213</v>
      </c>
      <c r="B124" s="284"/>
      <c r="C124" s="285"/>
      <c r="D124" s="122" t="s">
        <v>167</v>
      </c>
      <c r="E124" s="57"/>
      <c r="F124" s="212">
        <v>100</v>
      </c>
      <c r="G124" s="77"/>
    </row>
    <row r="125" spans="1:7" ht="24.95" customHeight="1" x14ac:dyDescent="0.25">
      <c r="A125" s="283">
        <v>322</v>
      </c>
      <c r="B125" s="284"/>
      <c r="C125" s="285"/>
      <c r="D125" s="122" t="s">
        <v>169</v>
      </c>
      <c r="E125" s="57"/>
      <c r="F125" s="212">
        <f>SUM(F126:F131)</f>
        <v>19838.84</v>
      </c>
      <c r="G125" s="77"/>
    </row>
    <row r="126" spans="1:7" ht="24.95" customHeight="1" x14ac:dyDescent="0.25">
      <c r="A126" s="283">
        <v>3221</v>
      </c>
      <c r="B126" s="284"/>
      <c r="C126" s="285"/>
      <c r="D126" s="122" t="s">
        <v>170</v>
      </c>
      <c r="E126" s="57"/>
      <c r="F126" s="212">
        <v>4712.53</v>
      </c>
      <c r="G126" s="77"/>
    </row>
    <row r="127" spans="1:7" ht="24.95" customHeight="1" x14ac:dyDescent="0.25">
      <c r="A127" s="283">
        <v>3222</v>
      </c>
      <c r="B127" s="284"/>
      <c r="C127" s="285"/>
      <c r="D127" s="122" t="s">
        <v>171</v>
      </c>
      <c r="E127" s="57"/>
      <c r="F127" s="212">
        <v>10143.41</v>
      </c>
      <c r="G127" s="77"/>
    </row>
    <row r="128" spans="1:7" ht="24.95" customHeight="1" x14ac:dyDescent="0.25">
      <c r="A128" s="283">
        <v>3223</v>
      </c>
      <c r="B128" s="284"/>
      <c r="C128" s="285"/>
      <c r="D128" s="122" t="s">
        <v>224</v>
      </c>
      <c r="E128" s="57"/>
      <c r="F128" s="212">
        <v>662.4</v>
      </c>
      <c r="G128" s="77"/>
    </row>
    <row r="129" spans="1:7" ht="24.95" customHeight="1" x14ac:dyDescent="0.25">
      <c r="A129" s="283">
        <v>3224</v>
      </c>
      <c r="B129" s="284"/>
      <c r="C129" s="285"/>
      <c r="D129" s="122" t="s">
        <v>225</v>
      </c>
      <c r="E129" s="57"/>
      <c r="F129" s="212">
        <v>706.62</v>
      </c>
      <c r="G129" s="77"/>
    </row>
    <row r="130" spans="1:7" ht="24.95" customHeight="1" x14ac:dyDescent="0.25">
      <c r="A130" s="283">
        <v>3225</v>
      </c>
      <c r="B130" s="284"/>
      <c r="C130" s="285"/>
      <c r="D130" s="122" t="s">
        <v>173</v>
      </c>
      <c r="E130" s="57"/>
      <c r="F130" s="212">
        <v>3613.88</v>
      </c>
      <c r="G130" s="77"/>
    </row>
    <row r="131" spans="1:7" ht="24.95" customHeight="1" x14ac:dyDescent="0.25">
      <c r="A131" s="283">
        <v>3227</v>
      </c>
      <c r="B131" s="284"/>
      <c r="C131" s="285"/>
      <c r="D131" s="122" t="s">
        <v>187</v>
      </c>
      <c r="E131" s="57"/>
      <c r="F131" s="212"/>
      <c r="G131" s="77"/>
    </row>
    <row r="132" spans="1:7" ht="24.95" customHeight="1" x14ac:dyDescent="0.25">
      <c r="A132" s="283">
        <v>323</v>
      </c>
      <c r="B132" s="284"/>
      <c r="C132" s="285"/>
      <c r="D132" s="122" t="s">
        <v>174</v>
      </c>
      <c r="E132" s="57"/>
      <c r="F132" s="212">
        <f>SUM(F133:F138)</f>
        <v>13037.08</v>
      </c>
      <c r="G132" s="77"/>
    </row>
    <row r="133" spans="1:7" ht="24.95" customHeight="1" x14ac:dyDescent="0.25">
      <c r="A133" s="283">
        <v>3231</v>
      </c>
      <c r="B133" s="284"/>
      <c r="C133" s="285"/>
      <c r="D133" s="122" t="s">
        <v>175</v>
      </c>
      <c r="E133" s="57"/>
      <c r="F133" s="212">
        <v>822.16</v>
      </c>
      <c r="G133" s="77"/>
    </row>
    <row r="134" spans="1:7" ht="24.95" customHeight="1" x14ac:dyDescent="0.25">
      <c r="A134" s="283">
        <v>3232</v>
      </c>
      <c r="B134" s="284"/>
      <c r="C134" s="285"/>
      <c r="D134" s="122" t="s">
        <v>176</v>
      </c>
      <c r="E134" s="57"/>
      <c r="F134" s="212">
        <v>6348.07</v>
      </c>
      <c r="G134" s="77"/>
    </row>
    <row r="135" spans="1:7" ht="24.95" customHeight="1" x14ac:dyDescent="0.25">
      <c r="A135" s="283">
        <v>3234</v>
      </c>
      <c r="B135" s="284"/>
      <c r="C135" s="285"/>
      <c r="D135" s="122" t="s">
        <v>178</v>
      </c>
      <c r="E135" s="57"/>
      <c r="F135" s="212">
        <v>149.31</v>
      </c>
      <c r="G135" s="77"/>
    </row>
    <row r="136" spans="1:7" ht="24.95" customHeight="1" x14ac:dyDescent="0.25">
      <c r="A136" s="283">
        <v>3236</v>
      </c>
      <c r="B136" s="284"/>
      <c r="C136" s="285"/>
      <c r="D136" s="123" t="s">
        <v>188</v>
      </c>
      <c r="E136" s="57"/>
      <c r="F136" s="212">
        <v>323.45999999999998</v>
      </c>
      <c r="G136" s="77"/>
    </row>
    <row r="137" spans="1:7" ht="24.95" customHeight="1" x14ac:dyDescent="0.25">
      <c r="A137" s="283">
        <v>3238</v>
      </c>
      <c r="B137" s="284"/>
      <c r="C137" s="285"/>
      <c r="D137" s="123" t="s">
        <v>180</v>
      </c>
      <c r="E137" s="57"/>
      <c r="F137" s="212">
        <v>705.91</v>
      </c>
      <c r="G137" s="77"/>
    </row>
    <row r="138" spans="1:7" ht="24.95" customHeight="1" x14ac:dyDescent="0.25">
      <c r="A138" s="283">
        <v>3239</v>
      </c>
      <c r="B138" s="284"/>
      <c r="C138" s="285"/>
      <c r="D138" s="122" t="s">
        <v>181</v>
      </c>
      <c r="E138" s="57"/>
      <c r="F138" s="212">
        <v>4688.17</v>
      </c>
      <c r="G138" s="77"/>
    </row>
    <row r="139" spans="1:7" ht="24.95" customHeight="1" x14ac:dyDescent="0.25">
      <c r="A139" s="283">
        <v>329</v>
      </c>
      <c r="B139" s="284"/>
      <c r="C139" s="285"/>
      <c r="D139" s="122" t="s">
        <v>182</v>
      </c>
      <c r="E139" s="57"/>
      <c r="F139" s="212">
        <f>SUM(F140:F143)</f>
        <v>13513.02</v>
      </c>
      <c r="G139" s="77"/>
    </row>
    <row r="140" spans="1:7" ht="24.95" customHeight="1" x14ac:dyDescent="0.25">
      <c r="A140" s="283">
        <v>3292</v>
      </c>
      <c r="B140" s="284"/>
      <c r="C140" s="285"/>
      <c r="D140" s="122" t="s">
        <v>183</v>
      </c>
      <c r="E140" s="57"/>
      <c r="F140" s="212">
        <v>725.66</v>
      </c>
      <c r="G140" s="77"/>
    </row>
    <row r="141" spans="1:7" ht="24.95" customHeight="1" x14ac:dyDescent="0.25">
      <c r="A141" s="283">
        <v>3293</v>
      </c>
      <c r="B141" s="284"/>
      <c r="C141" s="285"/>
      <c r="D141" s="122" t="s">
        <v>184</v>
      </c>
      <c r="E141" s="57"/>
      <c r="F141" s="212">
        <v>1761.4</v>
      </c>
      <c r="G141" s="77"/>
    </row>
    <row r="142" spans="1:7" ht="24.95" customHeight="1" x14ac:dyDescent="0.25">
      <c r="A142" s="283">
        <v>3294</v>
      </c>
      <c r="B142" s="284"/>
      <c r="C142" s="285"/>
      <c r="D142" s="122" t="s">
        <v>185</v>
      </c>
      <c r="E142" s="57"/>
      <c r="F142" s="212">
        <v>13.27</v>
      </c>
      <c r="G142" s="77"/>
    </row>
    <row r="143" spans="1:7" ht="24.95" customHeight="1" x14ac:dyDescent="0.25">
      <c r="A143" s="283">
        <v>3299</v>
      </c>
      <c r="B143" s="284"/>
      <c r="C143" s="285"/>
      <c r="D143" s="122" t="s">
        <v>182</v>
      </c>
      <c r="E143" s="57"/>
      <c r="F143" s="212">
        <v>11012.69</v>
      </c>
      <c r="G143" s="77"/>
    </row>
    <row r="144" spans="1:7" ht="24.95" customHeight="1" x14ac:dyDescent="0.25">
      <c r="A144" s="265">
        <v>37</v>
      </c>
      <c r="B144" s="266"/>
      <c r="C144" s="267"/>
      <c r="D144" s="72" t="s">
        <v>44</v>
      </c>
      <c r="E144" s="212">
        <v>0</v>
      </c>
      <c r="F144" s="57">
        <v>0</v>
      </c>
      <c r="G144" s="77" t="e">
        <f>(F144/E144)*100</f>
        <v>#DIV/0!</v>
      </c>
    </row>
    <row r="145" spans="1:7" s="80" customFormat="1" ht="24.95" customHeight="1" x14ac:dyDescent="0.2">
      <c r="A145" s="280" t="s">
        <v>112</v>
      </c>
      <c r="B145" s="281"/>
      <c r="C145" s="282"/>
      <c r="D145" s="76" t="s">
        <v>95</v>
      </c>
      <c r="E145" s="77">
        <f>E146</f>
        <v>0</v>
      </c>
      <c r="F145" s="77">
        <f t="shared" ref="F145" si="12">F146</f>
        <v>0</v>
      </c>
      <c r="G145" s="77" t="e">
        <f>(F145/E145)*100</f>
        <v>#DIV/0!</v>
      </c>
    </row>
    <row r="146" spans="1:7" ht="24.95" customHeight="1" x14ac:dyDescent="0.25">
      <c r="A146" s="265">
        <v>32</v>
      </c>
      <c r="B146" s="266"/>
      <c r="C146" s="267"/>
      <c r="D146" s="65" t="s">
        <v>29</v>
      </c>
      <c r="E146" s="57">
        <v>0</v>
      </c>
      <c r="F146" s="57">
        <v>0</v>
      </c>
      <c r="G146" s="77" t="e">
        <f>(F146/E146)*100</f>
        <v>#DIV/0!</v>
      </c>
    </row>
    <row r="147" spans="1:7" ht="24.95" customHeight="1" x14ac:dyDescent="0.25">
      <c r="A147" s="280" t="s">
        <v>125</v>
      </c>
      <c r="B147" s="281"/>
      <c r="C147" s="282"/>
      <c r="D147" s="88" t="s">
        <v>126</v>
      </c>
      <c r="E147" s="93">
        <f>E148</f>
        <v>0</v>
      </c>
      <c r="F147" s="198">
        <f>F148</f>
        <v>0</v>
      </c>
      <c r="G147" s="77" t="e">
        <f>(F147/E147)*100</f>
        <v>#DIV/0!</v>
      </c>
    </row>
    <row r="148" spans="1:7" ht="24.95" customHeight="1" x14ac:dyDescent="0.25">
      <c r="A148" s="265">
        <v>32</v>
      </c>
      <c r="B148" s="266"/>
      <c r="C148" s="267"/>
      <c r="D148" s="87" t="s">
        <v>29</v>
      </c>
      <c r="E148" s="57">
        <v>0</v>
      </c>
      <c r="F148" s="57">
        <v>0</v>
      </c>
      <c r="G148" s="77" t="e">
        <f>(F148/E148)*100</f>
        <v>#DIV/0!</v>
      </c>
    </row>
    <row r="149" spans="1:7" s="80" customFormat="1" ht="24.95" customHeight="1" x14ac:dyDescent="0.2">
      <c r="A149" s="268" t="s">
        <v>85</v>
      </c>
      <c r="B149" s="269"/>
      <c r="C149" s="270"/>
      <c r="D149" s="210" t="s">
        <v>51</v>
      </c>
      <c r="E149" s="112">
        <f>E150</f>
        <v>35674</v>
      </c>
      <c r="F149" s="112">
        <f>F150</f>
        <v>159741.74000000002</v>
      </c>
      <c r="G149" s="112">
        <f t="shared" ref="G149:G205" si="13">(F149/E149)*100</f>
        <v>447.78197006223024</v>
      </c>
    </row>
    <row r="150" spans="1:7" ht="24.95" customHeight="1" x14ac:dyDescent="0.25">
      <c r="A150" s="262">
        <v>3</v>
      </c>
      <c r="B150" s="263"/>
      <c r="C150" s="264"/>
      <c r="D150" s="65" t="s">
        <v>19</v>
      </c>
      <c r="E150" s="212">
        <f>E151+E165+E169</f>
        <v>35674</v>
      </c>
      <c r="F150" s="212">
        <f>F151+F165+F169+F174</f>
        <v>159741.74000000002</v>
      </c>
      <c r="G150" s="77"/>
    </row>
    <row r="151" spans="1:7" ht="24.95" customHeight="1" x14ac:dyDescent="0.25">
      <c r="A151" s="265">
        <v>32</v>
      </c>
      <c r="B151" s="266"/>
      <c r="C151" s="267"/>
      <c r="D151" s="36" t="s">
        <v>29</v>
      </c>
      <c r="E151" s="212">
        <v>14746</v>
      </c>
      <c r="F151" s="212">
        <f>F152+F154+F157+F160</f>
        <v>109225.5</v>
      </c>
      <c r="G151" s="77">
        <f t="shared" si="13"/>
        <v>740.71273565712738</v>
      </c>
    </row>
    <row r="152" spans="1:7" ht="24.95" customHeight="1" x14ac:dyDescent="0.25">
      <c r="A152" s="283">
        <v>321</v>
      </c>
      <c r="B152" s="284"/>
      <c r="C152" s="285"/>
      <c r="D152" s="122" t="s">
        <v>164</v>
      </c>
      <c r="E152" s="57"/>
      <c r="F152" s="212">
        <f>F153</f>
        <v>368.23</v>
      </c>
      <c r="G152" s="77"/>
    </row>
    <row r="153" spans="1:7" ht="24.95" customHeight="1" x14ac:dyDescent="0.25">
      <c r="A153" s="283">
        <v>3211</v>
      </c>
      <c r="B153" s="284"/>
      <c r="C153" s="285"/>
      <c r="D153" s="122" t="s">
        <v>165</v>
      </c>
      <c r="E153" s="57"/>
      <c r="F153" s="212">
        <v>368.23</v>
      </c>
      <c r="G153" s="77"/>
    </row>
    <row r="154" spans="1:7" ht="24.95" customHeight="1" x14ac:dyDescent="0.25">
      <c r="A154" s="283">
        <v>322</v>
      </c>
      <c r="B154" s="284"/>
      <c r="C154" s="285"/>
      <c r="D154" s="122" t="s">
        <v>169</v>
      </c>
      <c r="E154" s="57"/>
      <c r="F154" s="212">
        <f>F155+F156</f>
        <v>105604.63</v>
      </c>
      <c r="G154" s="77"/>
    </row>
    <row r="155" spans="1:7" ht="24.95" customHeight="1" x14ac:dyDescent="0.25">
      <c r="A155" s="283">
        <v>3221</v>
      </c>
      <c r="B155" s="284"/>
      <c r="C155" s="285"/>
      <c r="D155" s="122" t="s">
        <v>170</v>
      </c>
      <c r="E155" s="57"/>
      <c r="F155" s="212">
        <v>37.14</v>
      </c>
      <c r="G155" s="77"/>
    </row>
    <row r="156" spans="1:7" ht="24.95" customHeight="1" x14ac:dyDescent="0.25">
      <c r="A156" s="283">
        <v>3222</v>
      </c>
      <c r="B156" s="284"/>
      <c r="C156" s="285"/>
      <c r="D156" s="122" t="s">
        <v>171</v>
      </c>
      <c r="E156" s="57"/>
      <c r="F156" s="212">
        <v>105567.49</v>
      </c>
      <c r="G156" s="77"/>
    </row>
    <row r="157" spans="1:7" ht="24.95" customHeight="1" x14ac:dyDescent="0.25">
      <c r="A157" s="283">
        <v>323</v>
      </c>
      <c r="B157" s="284"/>
      <c r="C157" s="285"/>
      <c r="D157" s="122" t="s">
        <v>174</v>
      </c>
      <c r="E157" s="57"/>
      <c r="F157" s="212">
        <f>F158+F159</f>
        <v>658.62</v>
      </c>
      <c r="G157" s="77"/>
    </row>
    <row r="158" spans="1:7" ht="24.95" customHeight="1" x14ac:dyDescent="0.25">
      <c r="A158" s="283">
        <v>3237</v>
      </c>
      <c r="B158" s="284"/>
      <c r="C158" s="285"/>
      <c r="D158" s="122" t="s">
        <v>179</v>
      </c>
      <c r="E158" s="57"/>
      <c r="F158" s="212">
        <v>658.62</v>
      </c>
      <c r="G158" s="77"/>
    </row>
    <row r="159" spans="1:7" ht="24.95" customHeight="1" x14ac:dyDescent="0.25">
      <c r="A159" s="283">
        <v>3239</v>
      </c>
      <c r="B159" s="284"/>
      <c r="C159" s="285"/>
      <c r="D159" s="122" t="s">
        <v>181</v>
      </c>
      <c r="E159" s="57"/>
      <c r="F159" s="212">
        <v>0</v>
      </c>
      <c r="G159" s="77"/>
    </row>
    <row r="160" spans="1:7" ht="24.95" customHeight="1" x14ac:dyDescent="0.25">
      <c r="A160" s="283">
        <v>329</v>
      </c>
      <c r="B160" s="284"/>
      <c r="C160" s="285"/>
      <c r="D160" s="122" t="s">
        <v>182</v>
      </c>
      <c r="E160" s="57"/>
      <c r="F160" s="212">
        <f>SUM(F161:F164)</f>
        <v>2594.0200000000004</v>
      </c>
      <c r="G160" s="77"/>
    </row>
    <row r="161" spans="1:7" ht="24.95" customHeight="1" x14ac:dyDescent="0.25">
      <c r="A161" s="283">
        <v>3291</v>
      </c>
      <c r="B161" s="284"/>
      <c r="C161" s="285"/>
      <c r="D161" s="122" t="s">
        <v>189</v>
      </c>
      <c r="E161" s="57"/>
      <c r="F161" s="212">
        <v>0</v>
      </c>
      <c r="G161" s="77"/>
    </row>
    <row r="162" spans="1:7" ht="24.95" customHeight="1" x14ac:dyDescent="0.25">
      <c r="A162" s="283">
        <v>3293</v>
      </c>
      <c r="B162" s="284"/>
      <c r="C162" s="285"/>
      <c r="D162" s="122" t="s">
        <v>184</v>
      </c>
      <c r="E162" s="57"/>
      <c r="F162" s="212">
        <v>23.05</v>
      </c>
      <c r="G162" s="77"/>
    </row>
    <row r="163" spans="1:7" ht="24.95" customHeight="1" x14ac:dyDescent="0.25">
      <c r="A163" s="283">
        <v>3296</v>
      </c>
      <c r="B163" s="284"/>
      <c r="C163" s="285"/>
      <c r="D163" s="122" t="s">
        <v>234</v>
      </c>
      <c r="E163" s="57"/>
      <c r="F163" s="212">
        <v>2400.4</v>
      </c>
      <c r="G163" s="77"/>
    </row>
    <row r="164" spans="1:7" ht="24.95" customHeight="1" x14ac:dyDescent="0.25">
      <c r="A164" s="283">
        <v>3299</v>
      </c>
      <c r="B164" s="284"/>
      <c r="C164" s="285"/>
      <c r="D164" s="122" t="s">
        <v>182</v>
      </c>
      <c r="E164" s="57"/>
      <c r="F164" s="212">
        <v>170.57</v>
      </c>
      <c r="G164" s="77"/>
    </row>
    <row r="165" spans="1:7" ht="24.95" customHeight="1" x14ac:dyDescent="0.25">
      <c r="A165" s="265">
        <v>37</v>
      </c>
      <c r="B165" s="266"/>
      <c r="C165" s="267"/>
      <c r="D165" s="72" t="s">
        <v>44</v>
      </c>
      <c r="E165" s="212">
        <v>19649</v>
      </c>
      <c r="F165" s="212">
        <f>F166</f>
        <v>48796.850000000006</v>
      </c>
      <c r="G165" s="77">
        <f t="shared" si="13"/>
        <v>248.34266374879132</v>
      </c>
    </row>
    <row r="166" spans="1:7" ht="24.95" customHeight="1" x14ac:dyDescent="0.25">
      <c r="A166" s="283">
        <v>372</v>
      </c>
      <c r="B166" s="284"/>
      <c r="C166" s="285"/>
      <c r="D166" s="122" t="s">
        <v>194</v>
      </c>
      <c r="E166" s="57"/>
      <c r="F166" s="212">
        <f>F167+F168</f>
        <v>48796.850000000006</v>
      </c>
      <c r="G166" s="77"/>
    </row>
    <row r="167" spans="1:7" ht="24.95" customHeight="1" x14ac:dyDescent="0.25">
      <c r="A167" s="283">
        <v>3721</v>
      </c>
      <c r="B167" s="284"/>
      <c r="C167" s="285"/>
      <c r="D167" s="122" t="s">
        <v>195</v>
      </c>
      <c r="E167" s="57"/>
      <c r="F167" s="212">
        <v>3329.16</v>
      </c>
      <c r="G167" s="77"/>
    </row>
    <row r="168" spans="1:7" ht="24.95" customHeight="1" x14ac:dyDescent="0.25">
      <c r="A168" s="283">
        <v>3722</v>
      </c>
      <c r="B168" s="284"/>
      <c r="C168" s="285"/>
      <c r="D168" s="122" t="s">
        <v>196</v>
      </c>
      <c r="E168" s="57"/>
      <c r="F168" s="212">
        <v>45467.69</v>
      </c>
      <c r="G168" s="77"/>
    </row>
    <row r="169" spans="1:7" ht="24.95" customHeight="1" x14ac:dyDescent="0.25">
      <c r="A169" s="265">
        <v>38</v>
      </c>
      <c r="B169" s="266"/>
      <c r="C169" s="267"/>
      <c r="D169" s="92" t="s">
        <v>124</v>
      </c>
      <c r="E169" s="212">
        <v>1279</v>
      </c>
      <c r="F169" s="57">
        <v>1279.3900000000001</v>
      </c>
      <c r="G169" s="77">
        <f t="shared" si="13"/>
        <v>100.03049257232213</v>
      </c>
    </row>
    <row r="170" spans="1:7" s="80" customFormat="1" ht="24.95" customHeight="1" x14ac:dyDescent="0.2">
      <c r="A170" s="280" t="s">
        <v>115</v>
      </c>
      <c r="B170" s="281"/>
      <c r="C170" s="282"/>
      <c r="D170" s="76" t="s">
        <v>96</v>
      </c>
      <c r="E170" s="77">
        <f>E171</f>
        <v>0</v>
      </c>
      <c r="F170" s="77">
        <v>1279.3900000000001</v>
      </c>
      <c r="G170" s="77" t="e">
        <f t="shared" si="13"/>
        <v>#DIV/0!</v>
      </c>
    </row>
    <row r="171" spans="1:7" ht="24.95" customHeight="1" x14ac:dyDescent="0.25">
      <c r="A171" s="262">
        <v>3</v>
      </c>
      <c r="B171" s="263"/>
      <c r="C171" s="264"/>
      <c r="D171" s="65" t="s">
        <v>19</v>
      </c>
      <c r="E171" s="57">
        <v>0</v>
      </c>
      <c r="F171" s="57">
        <f t="shared" ref="F171" si="14">F172</f>
        <v>0</v>
      </c>
      <c r="G171" s="77"/>
    </row>
    <row r="172" spans="1:7" ht="24.95" customHeight="1" x14ac:dyDescent="0.25">
      <c r="A172" s="265">
        <v>32</v>
      </c>
      <c r="B172" s="266"/>
      <c r="C172" s="267"/>
      <c r="D172" s="65" t="s">
        <v>29</v>
      </c>
      <c r="E172" s="57">
        <v>0</v>
      </c>
      <c r="F172" s="57">
        <v>0</v>
      </c>
      <c r="G172" s="77" t="e">
        <f t="shared" si="13"/>
        <v>#DIV/0!</v>
      </c>
    </row>
    <row r="173" spans="1:7" s="80" customFormat="1" ht="24.95" customHeight="1" x14ac:dyDescent="0.2">
      <c r="A173" s="268" t="s">
        <v>90</v>
      </c>
      <c r="B173" s="269"/>
      <c r="C173" s="270"/>
      <c r="D173" s="210" t="s">
        <v>53</v>
      </c>
      <c r="E173" s="112">
        <f>E174</f>
        <v>265</v>
      </c>
      <c r="F173" s="112">
        <f t="shared" ref="F173" si="15">F174</f>
        <v>440</v>
      </c>
      <c r="G173" s="112">
        <f t="shared" si="13"/>
        <v>166.03773584905662</v>
      </c>
    </row>
    <row r="174" spans="1:7" ht="24.95" customHeight="1" x14ac:dyDescent="0.25">
      <c r="A174" s="265">
        <v>32</v>
      </c>
      <c r="B174" s="266"/>
      <c r="C174" s="267"/>
      <c r="D174" s="65" t="s">
        <v>29</v>
      </c>
      <c r="E174" s="212">
        <v>265</v>
      </c>
      <c r="F174" s="212">
        <f>F175</f>
        <v>440</v>
      </c>
      <c r="G174" s="77">
        <f t="shared" si="13"/>
        <v>166.03773584905662</v>
      </c>
    </row>
    <row r="175" spans="1:7" ht="24.95" customHeight="1" x14ac:dyDescent="0.25">
      <c r="A175" s="283">
        <v>329</v>
      </c>
      <c r="B175" s="284"/>
      <c r="C175" s="285"/>
      <c r="D175" s="122" t="s">
        <v>182</v>
      </c>
      <c r="E175" s="212">
        <v>0</v>
      </c>
      <c r="F175" s="212">
        <f>F176</f>
        <v>440</v>
      </c>
      <c r="G175" s="77"/>
    </row>
    <row r="176" spans="1:7" ht="24.95" customHeight="1" x14ac:dyDescent="0.25">
      <c r="A176" s="283">
        <v>3299</v>
      </c>
      <c r="B176" s="284"/>
      <c r="C176" s="285"/>
      <c r="D176" s="122" t="s">
        <v>182</v>
      </c>
      <c r="E176" s="212">
        <v>0</v>
      </c>
      <c r="F176" s="212">
        <v>440</v>
      </c>
      <c r="G176" s="77"/>
    </row>
    <row r="177" spans="1:7" s="79" customFormat="1" ht="24.95" customHeight="1" x14ac:dyDescent="0.25">
      <c r="A177" s="280" t="s">
        <v>118</v>
      </c>
      <c r="B177" s="281"/>
      <c r="C177" s="282"/>
      <c r="D177" s="81" t="s">
        <v>98</v>
      </c>
      <c r="E177" s="112">
        <v>0</v>
      </c>
      <c r="F177" s="77">
        <f t="shared" ref="F177" si="16">F178</f>
        <v>0</v>
      </c>
      <c r="G177" s="77" t="e">
        <f t="shared" si="13"/>
        <v>#DIV/0!</v>
      </c>
    </row>
    <row r="178" spans="1:7" ht="24.95" customHeight="1" x14ac:dyDescent="0.25">
      <c r="A178" s="265">
        <v>32</v>
      </c>
      <c r="B178" s="266"/>
      <c r="C178" s="267"/>
      <c r="D178" s="65" t="s">
        <v>29</v>
      </c>
      <c r="E178" s="212">
        <v>0</v>
      </c>
      <c r="F178" s="57">
        <v>0</v>
      </c>
      <c r="G178" s="77" t="e">
        <f t="shared" si="13"/>
        <v>#DIV/0!</v>
      </c>
    </row>
    <row r="179" spans="1:7" ht="24.95" customHeight="1" x14ac:dyDescent="0.25">
      <c r="A179" s="274" t="s">
        <v>69</v>
      </c>
      <c r="B179" s="275"/>
      <c r="C179" s="276"/>
      <c r="D179" s="64" t="s">
        <v>70</v>
      </c>
      <c r="E179" s="71">
        <f>E181+E183+E185</f>
        <v>1183</v>
      </c>
      <c r="F179" s="71">
        <f>F181+F183+F185</f>
        <v>954.36</v>
      </c>
      <c r="G179" s="71"/>
    </row>
    <row r="180" spans="1:7" s="80" customFormat="1" ht="24.95" customHeight="1" x14ac:dyDescent="0.2">
      <c r="A180" s="268" t="s">
        <v>87</v>
      </c>
      <c r="B180" s="269"/>
      <c r="C180" s="270"/>
      <c r="D180" s="225" t="s">
        <v>52</v>
      </c>
      <c r="E180" s="112">
        <f>E181</f>
        <v>0</v>
      </c>
      <c r="F180" s="112">
        <f>F181</f>
        <v>2.37</v>
      </c>
      <c r="G180" s="112" t="e">
        <f t="shared" si="13"/>
        <v>#DIV/0!</v>
      </c>
    </row>
    <row r="181" spans="1:7" ht="24.95" customHeight="1" x14ac:dyDescent="0.25">
      <c r="A181" s="265">
        <v>34</v>
      </c>
      <c r="B181" s="266"/>
      <c r="C181" s="267"/>
      <c r="D181" s="65" t="s">
        <v>43</v>
      </c>
      <c r="E181" s="212">
        <v>0</v>
      </c>
      <c r="F181" s="57">
        <v>2.37</v>
      </c>
      <c r="G181" s="77" t="e">
        <f t="shared" si="13"/>
        <v>#DIV/0!</v>
      </c>
    </row>
    <row r="182" spans="1:7" s="80" customFormat="1" ht="24.95" customHeight="1" x14ac:dyDescent="0.2">
      <c r="A182" s="280" t="s">
        <v>111</v>
      </c>
      <c r="B182" s="281"/>
      <c r="C182" s="282"/>
      <c r="D182" s="94" t="s">
        <v>93</v>
      </c>
      <c r="E182" s="112">
        <f>E183</f>
        <v>0</v>
      </c>
      <c r="F182" s="77">
        <f>F183</f>
        <v>0</v>
      </c>
      <c r="G182" s="77" t="e">
        <f t="shared" si="13"/>
        <v>#DIV/0!</v>
      </c>
    </row>
    <row r="183" spans="1:7" ht="24.95" customHeight="1" x14ac:dyDescent="0.25">
      <c r="A183" s="265">
        <v>34</v>
      </c>
      <c r="B183" s="266"/>
      <c r="C183" s="267"/>
      <c r="D183" s="65" t="s">
        <v>43</v>
      </c>
      <c r="E183" s="212">
        <v>0</v>
      </c>
      <c r="F183" s="57">
        <v>0</v>
      </c>
      <c r="G183" s="77" t="e">
        <f t="shared" si="13"/>
        <v>#DIV/0!</v>
      </c>
    </row>
    <row r="184" spans="1:7" s="80" customFormat="1" ht="24.95" customHeight="1" x14ac:dyDescent="0.2">
      <c r="A184" s="268" t="s">
        <v>89</v>
      </c>
      <c r="B184" s="269"/>
      <c r="C184" s="270"/>
      <c r="D184" s="210" t="s">
        <v>110</v>
      </c>
      <c r="E184" s="112">
        <f>E185</f>
        <v>1183</v>
      </c>
      <c r="F184" s="112">
        <f>F185</f>
        <v>951.99</v>
      </c>
      <c r="G184" s="112">
        <f t="shared" si="13"/>
        <v>80.472527472527474</v>
      </c>
    </row>
    <row r="185" spans="1:7" ht="24.95" customHeight="1" x14ac:dyDescent="0.25">
      <c r="A185" s="265">
        <v>34</v>
      </c>
      <c r="B185" s="266"/>
      <c r="C185" s="267"/>
      <c r="D185" s="65" t="s">
        <v>43</v>
      </c>
      <c r="E185" s="212">
        <v>1183</v>
      </c>
      <c r="F185" s="212">
        <v>951.99</v>
      </c>
      <c r="G185" s="77">
        <f t="shared" si="13"/>
        <v>80.472527472527474</v>
      </c>
    </row>
    <row r="186" spans="1:7" ht="24.95" customHeight="1" x14ac:dyDescent="0.25">
      <c r="A186" s="274" t="s">
        <v>71</v>
      </c>
      <c r="B186" s="275"/>
      <c r="C186" s="276"/>
      <c r="D186" s="64" t="s">
        <v>72</v>
      </c>
      <c r="E186" s="71">
        <f>E188+E190+E193+E196+E203+E200</f>
        <v>8040</v>
      </c>
      <c r="F186" s="71">
        <f>F188+F190+F193+F196+F203+F200</f>
        <v>34450.199999999997</v>
      </c>
      <c r="G186" s="71"/>
    </row>
    <row r="187" spans="1:7" s="80" customFormat="1" ht="24.95" customHeight="1" x14ac:dyDescent="0.2">
      <c r="A187" s="268" t="s">
        <v>87</v>
      </c>
      <c r="B187" s="269"/>
      <c r="C187" s="270"/>
      <c r="D187" s="210" t="s">
        <v>52</v>
      </c>
      <c r="E187" s="112">
        <f>E188</f>
        <v>2598</v>
      </c>
      <c r="F187" s="112">
        <f>F188</f>
        <v>196.1</v>
      </c>
      <c r="G187" s="112">
        <f t="shared" si="13"/>
        <v>7.5481139337952268</v>
      </c>
    </row>
    <row r="188" spans="1:7" ht="24.95" customHeight="1" x14ac:dyDescent="0.25">
      <c r="A188" s="265">
        <v>42</v>
      </c>
      <c r="B188" s="266"/>
      <c r="C188" s="267"/>
      <c r="D188" s="65" t="s">
        <v>37</v>
      </c>
      <c r="E188" s="212">
        <v>2598</v>
      </c>
      <c r="F188" s="212">
        <v>196.1</v>
      </c>
      <c r="G188" s="77">
        <f t="shared" si="13"/>
        <v>7.5481139337952268</v>
      </c>
    </row>
    <row r="189" spans="1:7" s="80" customFormat="1" ht="24.95" customHeight="1" x14ac:dyDescent="0.2">
      <c r="A189" s="280" t="s">
        <v>111</v>
      </c>
      <c r="B189" s="281"/>
      <c r="C189" s="282"/>
      <c r="D189" s="94" t="s">
        <v>93</v>
      </c>
      <c r="E189" s="112">
        <f>E190</f>
        <v>0</v>
      </c>
      <c r="F189" s="77">
        <v>0</v>
      </c>
      <c r="G189" s="77" t="e">
        <f t="shared" si="13"/>
        <v>#DIV/0!</v>
      </c>
    </row>
    <row r="190" spans="1:7" ht="24.95" customHeight="1" x14ac:dyDescent="0.25">
      <c r="A190" s="265">
        <v>42</v>
      </c>
      <c r="B190" s="266"/>
      <c r="C190" s="267"/>
      <c r="D190" s="65" t="s">
        <v>37</v>
      </c>
      <c r="E190" s="212">
        <v>0</v>
      </c>
      <c r="F190" s="212">
        <f>F191</f>
        <v>0</v>
      </c>
      <c r="G190" s="77" t="e">
        <f t="shared" si="13"/>
        <v>#DIV/0!</v>
      </c>
    </row>
    <row r="191" spans="1:7" ht="24.95" customHeight="1" x14ac:dyDescent="0.25">
      <c r="A191" s="283">
        <v>4221</v>
      </c>
      <c r="B191" s="284"/>
      <c r="C191" s="285"/>
      <c r="D191" s="123" t="s">
        <v>198</v>
      </c>
      <c r="E191" s="57"/>
      <c r="F191" s="212">
        <v>0</v>
      </c>
      <c r="G191" s="77"/>
    </row>
    <row r="192" spans="1:7" s="80" customFormat="1" ht="24.95" customHeight="1" x14ac:dyDescent="0.2">
      <c r="A192" s="268" t="s">
        <v>89</v>
      </c>
      <c r="B192" s="269"/>
      <c r="C192" s="270"/>
      <c r="D192" s="210" t="s">
        <v>110</v>
      </c>
      <c r="E192" s="112">
        <f>E193</f>
        <v>5442</v>
      </c>
      <c r="F192" s="112">
        <f>F193</f>
        <v>0</v>
      </c>
      <c r="G192" s="112">
        <f t="shared" si="13"/>
        <v>0</v>
      </c>
    </row>
    <row r="193" spans="1:7" ht="24.95" customHeight="1" x14ac:dyDescent="0.25">
      <c r="A193" s="265">
        <v>42</v>
      </c>
      <c r="B193" s="266"/>
      <c r="C193" s="267"/>
      <c r="D193" s="65" t="s">
        <v>37</v>
      </c>
      <c r="E193" s="212">
        <v>5442</v>
      </c>
      <c r="F193" s="212">
        <f>F194</f>
        <v>0</v>
      </c>
      <c r="G193" s="77">
        <f t="shared" si="13"/>
        <v>0</v>
      </c>
    </row>
    <row r="194" spans="1:7" ht="24.95" customHeight="1" x14ac:dyDescent="0.25">
      <c r="A194" s="283">
        <v>4221</v>
      </c>
      <c r="B194" s="284"/>
      <c r="C194" s="285"/>
      <c r="D194" s="123" t="s">
        <v>198</v>
      </c>
      <c r="E194" s="57"/>
      <c r="F194" s="212"/>
      <c r="G194" s="77"/>
    </row>
    <row r="195" spans="1:7" s="80" customFormat="1" ht="24.95" customHeight="1" x14ac:dyDescent="0.2">
      <c r="A195" s="280" t="s">
        <v>112</v>
      </c>
      <c r="B195" s="281"/>
      <c r="C195" s="282"/>
      <c r="D195" s="94" t="s">
        <v>95</v>
      </c>
      <c r="E195" s="112">
        <f>E196</f>
        <v>0</v>
      </c>
      <c r="F195" s="77">
        <f>F196</f>
        <v>3212.71</v>
      </c>
      <c r="G195" s="77" t="e">
        <f t="shared" si="13"/>
        <v>#DIV/0!</v>
      </c>
    </row>
    <row r="196" spans="1:7" ht="24.95" customHeight="1" x14ac:dyDescent="0.25">
      <c r="A196" s="265">
        <v>42</v>
      </c>
      <c r="B196" s="266"/>
      <c r="C196" s="267"/>
      <c r="D196" s="65" t="s">
        <v>37</v>
      </c>
      <c r="E196" s="212">
        <v>0</v>
      </c>
      <c r="F196" s="212">
        <f>F197+F198</f>
        <v>3212.71</v>
      </c>
      <c r="G196" s="77" t="e">
        <f t="shared" si="13"/>
        <v>#DIV/0!</v>
      </c>
    </row>
    <row r="197" spans="1:7" ht="24.95" customHeight="1" x14ac:dyDescent="0.25">
      <c r="A197" s="283">
        <v>4221</v>
      </c>
      <c r="B197" s="284"/>
      <c r="C197" s="285"/>
      <c r="D197" s="123" t="s">
        <v>198</v>
      </c>
      <c r="E197" s="57"/>
      <c r="F197" s="212">
        <v>3108.46</v>
      </c>
      <c r="G197" s="77"/>
    </row>
    <row r="198" spans="1:7" ht="24.95" customHeight="1" x14ac:dyDescent="0.25">
      <c r="A198" s="283">
        <v>4227</v>
      </c>
      <c r="B198" s="284"/>
      <c r="C198" s="285"/>
      <c r="D198" s="122" t="s">
        <v>199</v>
      </c>
      <c r="E198" s="57"/>
      <c r="F198" s="212">
        <v>104.25</v>
      </c>
      <c r="G198" s="77"/>
    </row>
    <row r="199" spans="1:7" s="199" customFormat="1" ht="24.95" customHeight="1" x14ac:dyDescent="0.2">
      <c r="A199" s="268" t="s">
        <v>90</v>
      </c>
      <c r="B199" s="269"/>
      <c r="C199" s="270"/>
      <c r="D199" s="210" t="s">
        <v>53</v>
      </c>
      <c r="E199" s="112">
        <f>E200</f>
        <v>0</v>
      </c>
      <c r="F199" s="112">
        <f>F200</f>
        <v>0</v>
      </c>
      <c r="G199" s="112" t="e">
        <f t="shared" si="13"/>
        <v>#DIV/0!</v>
      </c>
    </row>
    <row r="200" spans="1:7" ht="24.95" customHeight="1" x14ac:dyDescent="0.25">
      <c r="A200" s="289">
        <v>42</v>
      </c>
      <c r="B200" s="290"/>
      <c r="C200" s="291"/>
      <c r="D200" s="214" t="s">
        <v>37</v>
      </c>
      <c r="E200" s="212">
        <v>0</v>
      </c>
      <c r="F200" s="212">
        <f>F201</f>
        <v>0</v>
      </c>
      <c r="G200" s="77" t="e">
        <f t="shared" si="13"/>
        <v>#DIV/0!</v>
      </c>
    </row>
    <row r="201" spans="1:7" ht="24.95" customHeight="1" x14ac:dyDescent="0.25">
      <c r="A201" s="286">
        <v>4223</v>
      </c>
      <c r="B201" s="287"/>
      <c r="C201" s="288"/>
      <c r="D201" s="215" t="s">
        <v>200</v>
      </c>
      <c r="E201" s="57"/>
      <c r="F201" s="212">
        <v>0</v>
      </c>
      <c r="G201" s="77"/>
    </row>
    <row r="202" spans="1:7" s="80" customFormat="1" ht="24.95" customHeight="1" x14ac:dyDescent="0.2">
      <c r="A202" s="268" t="s">
        <v>85</v>
      </c>
      <c r="B202" s="269"/>
      <c r="C202" s="270"/>
      <c r="D202" s="210" t="s">
        <v>51</v>
      </c>
      <c r="E202" s="112">
        <f>E203</f>
        <v>0</v>
      </c>
      <c r="F202" s="112">
        <f>F203</f>
        <v>31041.39</v>
      </c>
      <c r="G202" s="112" t="e">
        <f t="shared" si="13"/>
        <v>#DIV/0!</v>
      </c>
    </row>
    <row r="203" spans="1:7" ht="24.95" customHeight="1" x14ac:dyDescent="0.25">
      <c r="A203" s="265">
        <v>42</v>
      </c>
      <c r="B203" s="266"/>
      <c r="C203" s="267"/>
      <c r="D203" s="65" t="s">
        <v>37</v>
      </c>
      <c r="E203" s="212">
        <f>E204+E205</f>
        <v>0</v>
      </c>
      <c r="F203" s="212">
        <f>F204+F205</f>
        <v>31041.39</v>
      </c>
      <c r="G203" s="77" t="e">
        <f t="shared" si="13"/>
        <v>#DIV/0!</v>
      </c>
    </row>
    <row r="204" spans="1:7" ht="24.95" customHeight="1" x14ac:dyDescent="0.25">
      <c r="A204" s="66"/>
      <c r="B204" s="67"/>
      <c r="C204" s="68"/>
      <c r="D204" s="74" t="s">
        <v>113</v>
      </c>
      <c r="E204" s="211">
        <v>0</v>
      </c>
      <c r="F204" s="211">
        <v>0</v>
      </c>
      <c r="G204" s="77" t="e">
        <f t="shared" si="13"/>
        <v>#DIV/0!</v>
      </c>
    </row>
    <row r="205" spans="1:7" ht="24.95" customHeight="1" x14ac:dyDescent="0.25">
      <c r="A205" s="265"/>
      <c r="B205" s="266"/>
      <c r="C205" s="267"/>
      <c r="D205" s="74" t="s">
        <v>114</v>
      </c>
      <c r="E205" s="211">
        <v>0</v>
      </c>
      <c r="F205" s="211">
        <v>31041.39</v>
      </c>
      <c r="G205" s="77" t="e">
        <f t="shared" si="13"/>
        <v>#DIV/0!</v>
      </c>
    </row>
    <row r="206" spans="1:7" ht="24.95" customHeight="1" x14ac:dyDescent="0.25">
      <c r="A206" s="283">
        <v>4241</v>
      </c>
      <c r="B206" s="284"/>
      <c r="C206" s="285"/>
      <c r="D206" s="123" t="s">
        <v>202</v>
      </c>
      <c r="E206" s="75"/>
      <c r="F206" s="211">
        <v>0</v>
      </c>
      <c r="G206" s="77"/>
    </row>
    <row r="207" spans="1:7" ht="24.95" customHeight="1" x14ac:dyDescent="0.25">
      <c r="A207" s="271" t="s">
        <v>73</v>
      </c>
      <c r="B207" s="272"/>
      <c r="C207" s="273"/>
      <c r="D207" s="70" t="s">
        <v>74</v>
      </c>
      <c r="E207" s="73">
        <f>E208+E213+E226+E230+E248+E283+E288</f>
        <v>422823</v>
      </c>
      <c r="F207" s="73">
        <f>F208+F213+F226+F230+F248+F283+F288</f>
        <v>234940.99</v>
      </c>
      <c r="G207" s="73"/>
    </row>
    <row r="208" spans="1:7" ht="31.9" customHeight="1" x14ac:dyDescent="0.25">
      <c r="A208" s="274" t="s">
        <v>75</v>
      </c>
      <c r="B208" s="275"/>
      <c r="C208" s="276"/>
      <c r="D208" s="64" t="s">
        <v>231</v>
      </c>
      <c r="E208" s="71">
        <f>E210</f>
        <v>0</v>
      </c>
      <c r="F208" s="71">
        <f t="shared" ref="F208" si="17">F210</f>
        <v>830.23</v>
      </c>
      <c r="G208" s="71"/>
    </row>
    <row r="209" spans="1:7" s="79" customFormat="1" ht="24.95" customHeight="1" x14ac:dyDescent="0.25">
      <c r="A209" s="280" t="s">
        <v>86</v>
      </c>
      <c r="B209" s="281"/>
      <c r="C209" s="282"/>
      <c r="D209" s="76" t="s">
        <v>17</v>
      </c>
      <c r="E209" s="112">
        <f>E210</f>
        <v>0</v>
      </c>
      <c r="F209" s="77">
        <f t="shared" ref="F209" si="18">F210</f>
        <v>830.23</v>
      </c>
      <c r="G209" s="77" t="e">
        <f t="shared" ref="G209" si="19">(F209/E209)*100</f>
        <v>#DIV/0!</v>
      </c>
    </row>
    <row r="210" spans="1:7" ht="24.95" customHeight="1" x14ac:dyDescent="0.25">
      <c r="A210" s="262">
        <v>3</v>
      </c>
      <c r="B210" s="263"/>
      <c r="C210" s="264"/>
      <c r="D210" s="26" t="s">
        <v>19</v>
      </c>
      <c r="E210" s="212">
        <f>E211+E212</f>
        <v>0</v>
      </c>
      <c r="F210" s="57">
        <f>F211</f>
        <v>830.23</v>
      </c>
      <c r="G210" s="57"/>
    </row>
    <row r="211" spans="1:7" ht="24.95" customHeight="1" x14ac:dyDescent="0.25">
      <c r="A211" s="265">
        <v>32</v>
      </c>
      <c r="B211" s="266"/>
      <c r="C211" s="267"/>
      <c r="D211" s="87" t="s">
        <v>29</v>
      </c>
      <c r="E211" s="212">
        <v>0</v>
      </c>
      <c r="F211" s="57">
        <v>830.23</v>
      </c>
      <c r="G211" s="77" t="e">
        <f t="shared" ref="G211:G216" si="20">(F211/E211)*100</f>
        <v>#DIV/0!</v>
      </c>
    </row>
    <row r="212" spans="1:7" ht="24.95" customHeight="1" x14ac:dyDescent="0.25">
      <c r="A212" s="265">
        <v>37</v>
      </c>
      <c r="B212" s="266"/>
      <c r="C212" s="267"/>
      <c r="D212" s="72" t="s">
        <v>44</v>
      </c>
      <c r="E212" s="212">
        <v>0</v>
      </c>
      <c r="F212" s="57"/>
      <c r="G212" s="77" t="e">
        <f t="shared" si="20"/>
        <v>#DIV/0!</v>
      </c>
    </row>
    <row r="213" spans="1:7" ht="24.95" customHeight="1" x14ac:dyDescent="0.25">
      <c r="A213" s="274" t="s">
        <v>76</v>
      </c>
      <c r="B213" s="275"/>
      <c r="C213" s="276"/>
      <c r="D213" s="64" t="s">
        <v>77</v>
      </c>
      <c r="E213" s="71">
        <f>E215</f>
        <v>205672</v>
      </c>
      <c r="F213" s="71">
        <f t="shared" ref="F213" si="21">F215</f>
        <v>111868.58</v>
      </c>
      <c r="G213" s="71"/>
    </row>
    <row r="214" spans="1:7" s="79" customFormat="1" ht="24.95" customHeight="1" x14ac:dyDescent="0.25">
      <c r="A214" s="268" t="s">
        <v>86</v>
      </c>
      <c r="B214" s="269"/>
      <c r="C214" s="270"/>
      <c r="D214" s="210" t="s">
        <v>17</v>
      </c>
      <c r="E214" s="112">
        <f>E215</f>
        <v>205672</v>
      </c>
      <c r="F214" s="112">
        <f>F215</f>
        <v>111868.58</v>
      </c>
      <c r="G214" s="112">
        <f t="shared" si="20"/>
        <v>54.391740246606247</v>
      </c>
    </row>
    <row r="215" spans="1:7" ht="24.95" customHeight="1" x14ac:dyDescent="0.25">
      <c r="A215" s="262">
        <v>3</v>
      </c>
      <c r="B215" s="263"/>
      <c r="C215" s="264"/>
      <c r="D215" s="36" t="s">
        <v>19</v>
      </c>
      <c r="E215" s="212">
        <f>E216+E223</f>
        <v>205672</v>
      </c>
      <c r="F215" s="212">
        <f>F216+F223</f>
        <v>111868.58</v>
      </c>
      <c r="G215" s="57"/>
    </row>
    <row r="216" spans="1:7" ht="24.95" customHeight="1" x14ac:dyDescent="0.25">
      <c r="A216" s="265">
        <v>31</v>
      </c>
      <c r="B216" s="266"/>
      <c r="C216" s="267"/>
      <c r="D216" s="36" t="s">
        <v>20</v>
      </c>
      <c r="E216" s="212">
        <v>198238</v>
      </c>
      <c r="F216" s="212">
        <f>F217+F219+F221</f>
        <v>110928.23</v>
      </c>
      <c r="G216" s="77">
        <f t="shared" si="20"/>
        <v>55.957097024788382</v>
      </c>
    </row>
    <row r="217" spans="1:7" ht="24.95" customHeight="1" x14ac:dyDescent="0.25">
      <c r="A217" s="283">
        <v>311</v>
      </c>
      <c r="B217" s="284"/>
      <c r="C217" s="285"/>
      <c r="D217" s="122" t="s">
        <v>159</v>
      </c>
      <c r="E217" s="212"/>
      <c r="F217" s="212">
        <f>F218</f>
        <v>90797.83</v>
      </c>
      <c r="G217" s="58"/>
    </row>
    <row r="218" spans="1:7" ht="24.95" customHeight="1" x14ac:dyDescent="0.25">
      <c r="A218" s="283">
        <v>3111</v>
      </c>
      <c r="B218" s="284"/>
      <c r="C218" s="285"/>
      <c r="D218" s="122" t="s">
        <v>160</v>
      </c>
      <c r="E218" s="57"/>
      <c r="F218" s="212">
        <v>90797.83</v>
      </c>
      <c r="G218" s="58"/>
    </row>
    <row r="219" spans="1:7" ht="24.95" customHeight="1" x14ac:dyDescent="0.25">
      <c r="A219" s="283">
        <v>312</v>
      </c>
      <c r="B219" s="284"/>
      <c r="C219" s="285"/>
      <c r="D219" s="122" t="s">
        <v>161</v>
      </c>
      <c r="E219" s="57"/>
      <c r="F219" s="212">
        <f>F220</f>
        <v>5241.09</v>
      </c>
      <c r="G219" s="58"/>
    </row>
    <row r="220" spans="1:7" ht="24.95" customHeight="1" x14ac:dyDescent="0.25">
      <c r="A220" s="283">
        <v>3121</v>
      </c>
      <c r="B220" s="284"/>
      <c r="C220" s="285"/>
      <c r="D220" s="122" t="s">
        <v>161</v>
      </c>
      <c r="E220" s="57"/>
      <c r="F220" s="212">
        <v>5241.09</v>
      </c>
      <c r="G220" s="58"/>
    </row>
    <row r="221" spans="1:7" ht="24.95" customHeight="1" x14ac:dyDescent="0.25">
      <c r="A221" s="283">
        <v>313</v>
      </c>
      <c r="B221" s="284"/>
      <c r="C221" s="285"/>
      <c r="D221" s="122" t="s">
        <v>162</v>
      </c>
      <c r="E221" s="57"/>
      <c r="F221" s="212">
        <f>F222</f>
        <v>14889.31</v>
      </c>
      <c r="G221" s="58"/>
    </row>
    <row r="222" spans="1:7" ht="24.95" customHeight="1" x14ac:dyDescent="0.25">
      <c r="A222" s="283">
        <v>3132</v>
      </c>
      <c r="B222" s="284"/>
      <c r="C222" s="285"/>
      <c r="D222" s="122" t="s">
        <v>163</v>
      </c>
      <c r="E222" s="57"/>
      <c r="F222" s="212">
        <v>14889.31</v>
      </c>
      <c r="G222" s="58"/>
    </row>
    <row r="223" spans="1:7" ht="24.95" customHeight="1" x14ac:dyDescent="0.25">
      <c r="A223" s="265">
        <v>32</v>
      </c>
      <c r="B223" s="266"/>
      <c r="C223" s="267"/>
      <c r="D223" s="36" t="s">
        <v>105</v>
      </c>
      <c r="E223" s="212">
        <v>7434</v>
      </c>
      <c r="F223" s="212">
        <f>F224</f>
        <v>940.35</v>
      </c>
      <c r="G223" s="77">
        <f t="shared" ref="G223" si="22">(F223/E223)*100</f>
        <v>12.649313962873284</v>
      </c>
    </row>
    <row r="224" spans="1:7" ht="24.95" customHeight="1" x14ac:dyDescent="0.25">
      <c r="A224" s="283">
        <v>321</v>
      </c>
      <c r="B224" s="284"/>
      <c r="C224" s="285"/>
      <c r="D224" s="122" t="s">
        <v>164</v>
      </c>
      <c r="E224" s="57"/>
      <c r="F224" s="212">
        <f>F225</f>
        <v>940.35</v>
      </c>
      <c r="G224" s="58"/>
    </row>
    <row r="225" spans="1:7" ht="24.95" customHeight="1" x14ac:dyDescent="0.25">
      <c r="A225" s="283">
        <v>3212</v>
      </c>
      <c r="B225" s="284"/>
      <c r="C225" s="285"/>
      <c r="D225" s="122" t="s">
        <v>166</v>
      </c>
      <c r="E225" s="57"/>
      <c r="F225" s="212">
        <v>940.35</v>
      </c>
      <c r="G225" s="58"/>
    </row>
    <row r="226" spans="1:7" ht="30.6" customHeight="1" x14ac:dyDescent="0.25">
      <c r="A226" s="274" t="s">
        <v>78</v>
      </c>
      <c r="B226" s="275"/>
      <c r="C226" s="276"/>
      <c r="D226" s="64" t="s">
        <v>104</v>
      </c>
      <c r="E226" s="71">
        <f>E228</f>
        <v>31878</v>
      </c>
      <c r="F226" s="71">
        <f t="shared" ref="F226" si="23">F228</f>
        <v>18272.66</v>
      </c>
      <c r="G226" s="71"/>
    </row>
    <row r="227" spans="1:7" s="79" customFormat="1" ht="24.95" customHeight="1" x14ac:dyDescent="0.25">
      <c r="A227" s="268" t="s">
        <v>86</v>
      </c>
      <c r="B227" s="269"/>
      <c r="C227" s="270"/>
      <c r="D227" s="210" t="s">
        <v>17</v>
      </c>
      <c r="E227" s="112">
        <f>E228</f>
        <v>31878</v>
      </c>
      <c r="F227" s="112">
        <f t="shared" ref="F227:F228" si="24">F228</f>
        <v>18272.66</v>
      </c>
      <c r="G227" s="112">
        <f t="shared" ref="G227" si="25">(F227/E227)*100</f>
        <v>57.320597277119013</v>
      </c>
    </row>
    <row r="228" spans="1:7" ht="24.95" customHeight="1" x14ac:dyDescent="0.25">
      <c r="A228" s="262">
        <v>3</v>
      </c>
      <c r="B228" s="263"/>
      <c r="C228" s="264"/>
      <c r="D228" s="36" t="s">
        <v>19</v>
      </c>
      <c r="E228" s="212">
        <f>E229</f>
        <v>31878</v>
      </c>
      <c r="F228" s="212">
        <f t="shared" si="24"/>
        <v>18272.66</v>
      </c>
      <c r="G228" s="57"/>
    </row>
    <row r="229" spans="1:7" ht="27.6" customHeight="1" x14ac:dyDescent="0.25">
      <c r="A229" s="265">
        <v>37</v>
      </c>
      <c r="B229" s="266"/>
      <c r="C229" s="267"/>
      <c r="D229" s="72" t="s">
        <v>44</v>
      </c>
      <c r="E229" s="212">
        <v>31878</v>
      </c>
      <c r="F229" s="212">
        <v>18272.66</v>
      </c>
      <c r="G229" s="77">
        <f t="shared" ref="G229:G233" si="26">(F229/E229)*100</f>
        <v>57.320597277119013</v>
      </c>
    </row>
    <row r="230" spans="1:7" ht="24.95" customHeight="1" x14ac:dyDescent="0.25">
      <c r="A230" s="274" t="s">
        <v>79</v>
      </c>
      <c r="B230" s="275"/>
      <c r="C230" s="276"/>
      <c r="D230" s="64" t="s">
        <v>103</v>
      </c>
      <c r="E230" s="91">
        <f>E231+E236+E241</f>
        <v>108877</v>
      </c>
      <c r="F230" s="71">
        <f>F231+F236+F241</f>
        <v>8474.43</v>
      </c>
      <c r="G230" s="71"/>
    </row>
    <row r="231" spans="1:7" ht="24.95" customHeight="1" x14ac:dyDescent="0.25">
      <c r="A231" s="268" t="s">
        <v>86</v>
      </c>
      <c r="B231" s="269"/>
      <c r="C231" s="270"/>
      <c r="D231" s="210" t="s">
        <v>17</v>
      </c>
      <c r="E231" s="218">
        <f>E232</f>
        <v>2942</v>
      </c>
      <c r="F231" s="217">
        <f>F232</f>
        <v>1203.46</v>
      </c>
      <c r="G231" s="112">
        <f t="shared" si="26"/>
        <v>40.906186267845008</v>
      </c>
    </row>
    <row r="232" spans="1:7" ht="24.95" customHeight="1" x14ac:dyDescent="0.25">
      <c r="A232" s="262">
        <v>3</v>
      </c>
      <c r="B232" s="263"/>
      <c r="C232" s="264"/>
      <c r="D232" s="87" t="s">
        <v>19</v>
      </c>
      <c r="E232" s="216">
        <f>E233</f>
        <v>2942</v>
      </c>
      <c r="F232" s="216">
        <f>F233</f>
        <v>1203.46</v>
      </c>
      <c r="G232" s="89"/>
    </row>
    <row r="233" spans="1:7" ht="24.95" customHeight="1" x14ac:dyDescent="0.25">
      <c r="A233" s="265">
        <v>32</v>
      </c>
      <c r="B233" s="266"/>
      <c r="C233" s="267"/>
      <c r="D233" s="87" t="s">
        <v>29</v>
      </c>
      <c r="E233" s="216">
        <v>2942</v>
      </c>
      <c r="F233" s="216">
        <f>F234</f>
        <v>1203.46</v>
      </c>
      <c r="G233" s="77">
        <f t="shared" si="26"/>
        <v>40.906186267845008</v>
      </c>
    </row>
    <row r="234" spans="1:7" ht="24.95" customHeight="1" x14ac:dyDescent="0.25">
      <c r="A234" s="283">
        <v>322</v>
      </c>
      <c r="B234" s="284"/>
      <c r="C234" s="285"/>
      <c r="D234" s="122" t="s">
        <v>169</v>
      </c>
      <c r="E234" s="90"/>
      <c r="F234" s="216">
        <f>F235</f>
        <v>1203.46</v>
      </c>
      <c r="G234" s="89"/>
    </row>
    <row r="235" spans="1:7" ht="24.95" customHeight="1" x14ac:dyDescent="0.25">
      <c r="A235" s="283">
        <v>3222</v>
      </c>
      <c r="B235" s="284"/>
      <c r="C235" s="285"/>
      <c r="D235" s="122" t="s">
        <v>171</v>
      </c>
      <c r="E235" s="90"/>
      <c r="F235" s="216">
        <v>1203.46</v>
      </c>
      <c r="G235" s="89"/>
    </row>
    <row r="236" spans="1:7" s="79" customFormat="1" ht="24.95" customHeight="1" x14ac:dyDescent="0.25">
      <c r="A236" s="268" t="s">
        <v>85</v>
      </c>
      <c r="B236" s="269"/>
      <c r="C236" s="270"/>
      <c r="D236" s="210" t="s">
        <v>51</v>
      </c>
      <c r="E236" s="112">
        <f>E237</f>
        <v>99610</v>
      </c>
      <c r="F236" s="112">
        <f t="shared" ref="F236:F237" si="27">F237</f>
        <v>0</v>
      </c>
      <c r="G236" s="112">
        <f t="shared" ref="G236" si="28">(F236/E236)*100</f>
        <v>0</v>
      </c>
    </row>
    <row r="237" spans="1:7" ht="24.95" customHeight="1" x14ac:dyDescent="0.25">
      <c r="A237" s="262">
        <v>3</v>
      </c>
      <c r="B237" s="263"/>
      <c r="C237" s="264"/>
      <c r="D237" s="36" t="s">
        <v>19</v>
      </c>
      <c r="E237" s="212">
        <f>E238</f>
        <v>99610</v>
      </c>
      <c r="F237" s="212">
        <f t="shared" si="27"/>
        <v>0</v>
      </c>
      <c r="G237" s="57"/>
    </row>
    <row r="238" spans="1:7" ht="24.95" customHeight="1" x14ac:dyDescent="0.25">
      <c r="A238" s="265">
        <v>32</v>
      </c>
      <c r="B238" s="266"/>
      <c r="C238" s="267"/>
      <c r="D238" s="65" t="s">
        <v>29</v>
      </c>
      <c r="E238" s="212">
        <v>99610</v>
      </c>
      <c r="F238" s="212">
        <f>F239</f>
        <v>0</v>
      </c>
      <c r="G238" s="77">
        <f t="shared" ref="G238" si="29">(F238/E238)*100</f>
        <v>0</v>
      </c>
    </row>
    <row r="239" spans="1:7" ht="24.95" customHeight="1" x14ac:dyDescent="0.25">
      <c r="A239" s="283">
        <v>322</v>
      </c>
      <c r="B239" s="284"/>
      <c r="C239" s="285"/>
      <c r="D239" s="122" t="s">
        <v>169</v>
      </c>
      <c r="E239" s="57"/>
      <c r="F239" s="212">
        <f>F240</f>
        <v>0</v>
      </c>
      <c r="G239" s="58"/>
    </row>
    <row r="240" spans="1:7" ht="24.95" customHeight="1" x14ac:dyDescent="0.25">
      <c r="A240" s="283">
        <v>3222</v>
      </c>
      <c r="B240" s="284"/>
      <c r="C240" s="285"/>
      <c r="D240" s="122" t="s">
        <v>171</v>
      </c>
      <c r="E240" s="57"/>
      <c r="F240" s="212"/>
      <c r="G240" s="58"/>
    </row>
    <row r="241" spans="1:7" s="79" customFormat="1" ht="24.95" customHeight="1" x14ac:dyDescent="0.25">
      <c r="A241" s="268" t="s">
        <v>102</v>
      </c>
      <c r="B241" s="269"/>
      <c r="C241" s="270"/>
      <c r="D241" s="210" t="s">
        <v>56</v>
      </c>
      <c r="E241" s="112">
        <f>E242</f>
        <v>6325</v>
      </c>
      <c r="F241" s="112">
        <f>F242</f>
        <v>7270.97</v>
      </c>
      <c r="G241" s="112">
        <f t="shared" ref="G241" si="30">(F241/E241)*100</f>
        <v>114.95604743083004</v>
      </c>
    </row>
    <row r="242" spans="1:7" ht="24.95" customHeight="1" x14ac:dyDescent="0.25">
      <c r="A242" s="262">
        <v>3</v>
      </c>
      <c r="B242" s="263"/>
      <c r="C242" s="264"/>
      <c r="D242" s="65" t="s">
        <v>19</v>
      </c>
      <c r="E242" s="212">
        <f>E243</f>
        <v>6325</v>
      </c>
      <c r="F242" s="212">
        <f t="shared" ref="F242" si="31">F243</f>
        <v>7270.97</v>
      </c>
      <c r="G242" s="57"/>
    </row>
    <row r="243" spans="1:7" ht="24.95" customHeight="1" x14ac:dyDescent="0.25">
      <c r="A243" s="265">
        <v>32</v>
      </c>
      <c r="B243" s="266"/>
      <c r="C243" s="267"/>
      <c r="D243" s="65" t="s">
        <v>29</v>
      </c>
      <c r="E243" s="212">
        <f>E246</f>
        <v>6325</v>
      </c>
      <c r="F243" s="212">
        <f>F246+F244</f>
        <v>7270.97</v>
      </c>
      <c r="G243" s="77">
        <f t="shared" ref="G243" si="32">(F243/E243)*100</f>
        <v>114.95604743083004</v>
      </c>
    </row>
    <row r="244" spans="1:7" ht="24.95" customHeight="1" x14ac:dyDescent="0.25">
      <c r="A244" s="283">
        <v>321</v>
      </c>
      <c r="B244" s="284"/>
      <c r="C244" s="285"/>
      <c r="D244" s="122" t="s">
        <v>226</v>
      </c>
      <c r="E244" s="212">
        <v>0</v>
      </c>
      <c r="F244" s="212">
        <f>F245</f>
        <v>451.35</v>
      </c>
      <c r="G244" s="77"/>
    </row>
    <row r="245" spans="1:7" ht="24.95" customHeight="1" x14ac:dyDescent="0.25">
      <c r="A245" s="283">
        <v>3211</v>
      </c>
      <c r="B245" s="284"/>
      <c r="C245" s="285"/>
      <c r="D245" s="122" t="s">
        <v>165</v>
      </c>
      <c r="E245" s="212">
        <v>0</v>
      </c>
      <c r="F245" s="212">
        <v>451.35</v>
      </c>
      <c r="G245" s="77"/>
    </row>
    <row r="246" spans="1:7" ht="24.95" customHeight="1" x14ac:dyDescent="0.25">
      <c r="A246" s="283">
        <v>322</v>
      </c>
      <c r="B246" s="284"/>
      <c r="C246" s="285"/>
      <c r="D246" s="122" t="s">
        <v>169</v>
      </c>
      <c r="E246" s="212">
        <f>E247</f>
        <v>6325</v>
      </c>
      <c r="F246" s="212">
        <f>F247</f>
        <v>6819.62</v>
      </c>
      <c r="G246" s="58"/>
    </row>
    <row r="247" spans="1:7" ht="24.95" customHeight="1" x14ac:dyDescent="0.25">
      <c r="A247" s="283">
        <v>3222</v>
      </c>
      <c r="B247" s="284"/>
      <c r="C247" s="285"/>
      <c r="D247" s="122" t="s">
        <v>171</v>
      </c>
      <c r="E247" s="212">
        <v>6325</v>
      </c>
      <c r="F247" s="212">
        <v>6819.62</v>
      </c>
      <c r="G247" s="58"/>
    </row>
    <row r="248" spans="1:7" ht="30" customHeight="1" x14ac:dyDescent="0.25">
      <c r="A248" s="274" t="s">
        <v>80</v>
      </c>
      <c r="B248" s="275"/>
      <c r="C248" s="276"/>
      <c r="D248" s="64" t="s">
        <v>101</v>
      </c>
      <c r="E248" s="71">
        <f>E249+E261+E271</f>
        <v>76396</v>
      </c>
      <c r="F248" s="71">
        <f>F249+F261+F271</f>
        <v>95495.09</v>
      </c>
      <c r="G248" s="71"/>
    </row>
    <row r="249" spans="1:7" s="79" customFormat="1" ht="24.95" customHeight="1" x14ac:dyDescent="0.25">
      <c r="A249" s="268" t="s">
        <v>86</v>
      </c>
      <c r="B249" s="269"/>
      <c r="C249" s="270"/>
      <c r="D249" s="210" t="s">
        <v>17</v>
      </c>
      <c r="E249" s="112">
        <f>E250</f>
        <v>9965</v>
      </c>
      <c r="F249" s="112">
        <f>F250</f>
        <v>14324.27</v>
      </c>
      <c r="G249" s="112">
        <f t="shared" ref="G249" si="33">(F249/E249)*100</f>
        <v>143.74581033617662</v>
      </c>
    </row>
    <row r="250" spans="1:7" ht="24.95" customHeight="1" x14ac:dyDescent="0.25">
      <c r="A250" s="262">
        <v>3</v>
      </c>
      <c r="B250" s="263"/>
      <c r="C250" s="264"/>
      <c r="D250" s="36" t="s">
        <v>19</v>
      </c>
      <c r="E250" s="212">
        <f>SUM(E251:E258)</f>
        <v>9965</v>
      </c>
      <c r="F250" s="212">
        <f>F251+F258</f>
        <v>14324.27</v>
      </c>
      <c r="G250" s="57"/>
    </row>
    <row r="251" spans="1:7" ht="24.95" customHeight="1" x14ac:dyDescent="0.25">
      <c r="A251" s="265">
        <v>31</v>
      </c>
      <c r="B251" s="266"/>
      <c r="C251" s="267"/>
      <c r="D251" s="37" t="s">
        <v>20</v>
      </c>
      <c r="E251" s="212">
        <v>9305</v>
      </c>
      <c r="F251" s="212">
        <f>SUM(F252+F254+F256)</f>
        <v>13583.62</v>
      </c>
      <c r="G251" s="77">
        <f t="shared" ref="G251" si="34">(F251/E251)*100</f>
        <v>145.98194519075767</v>
      </c>
    </row>
    <row r="252" spans="1:7" ht="24.95" customHeight="1" x14ac:dyDescent="0.25">
      <c r="A252" s="283">
        <v>311</v>
      </c>
      <c r="B252" s="284"/>
      <c r="C252" s="285"/>
      <c r="D252" s="122" t="s">
        <v>159</v>
      </c>
      <c r="E252" s="212"/>
      <c r="F252" s="212">
        <f>F253</f>
        <v>10614.79</v>
      </c>
      <c r="G252" s="58"/>
    </row>
    <row r="253" spans="1:7" ht="24.95" customHeight="1" x14ac:dyDescent="0.25">
      <c r="A253" s="283">
        <v>3111</v>
      </c>
      <c r="B253" s="284"/>
      <c r="C253" s="285"/>
      <c r="D253" s="122" t="s">
        <v>160</v>
      </c>
      <c r="E253" s="212"/>
      <c r="F253" s="212">
        <v>10614.79</v>
      </c>
      <c r="G253" s="58"/>
    </row>
    <row r="254" spans="1:7" ht="24.95" customHeight="1" x14ac:dyDescent="0.25">
      <c r="A254" s="283">
        <v>312</v>
      </c>
      <c r="B254" s="284"/>
      <c r="C254" s="285"/>
      <c r="D254" s="122" t="s">
        <v>161</v>
      </c>
      <c r="E254" s="212"/>
      <c r="F254" s="212">
        <f>F255</f>
        <v>1215</v>
      </c>
      <c r="G254" s="58"/>
    </row>
    <row r="255" spans="1:7" ht="24.95" customHeight="1" x14ac:dyDescent="0.25">
      <c r="A255" s="283">
        <v>3121</v>
      </c>
      <c r="B255" s="284"/>
      <c r="C255" s="285"/>
      <c r="D255" s="122" t="s">
        <v>161</v>
      </c>
      <c r="E255" s="212"/>
      <c r="F255" s="212">
        <v>1215</v>
      </c>
      <c r="G255" s="58"/>
    </row>
    <row r="256" spans="1:7" ht="24.95" customHeight="1" x14ac:dyDescent="0.25">
      <c r="A256" s="283">
        <v>313</v>
      </c>
      <c r="B256" s="284"/>
      <c r="C256" s="285"/>
      <c r="D256" s="122" t="s">
        <v>162</v>
      </c>
      <c r="E256" s="212"/>
      <c r="F256" s="212">
        <f>F257</f>
        <v>1753.83</v>
      </c>
      <c r="G256" s="58"/>
    </row>
    <row r="257" spans="1:7" ht="24.95" customHeight="1" x14ac:dyDescent="0.25">
      <c r="A257" s="283">
        <v>3132</v>
      </c>
      <c r="B257" s="284"/>
      <c r="C257" s="285"/>
      <c r="D257" s="122" t="s">
        <v>163</v>
      </c>
      <c r="E257" s="212"/>
      <c r="F257" s="212">
        <v>1753.83</v>
      </c>
      <c r="G257" s="58"/>
    </row>
    <row r="258" spans="1:7" ht="24.95" customHeight="1" x14ac:dyDescent="0.25">
      <c r="A258" s="265">
        <v>32</v>
      </c>
      <c r="B258" s="266"/>
      <c r="C258" s="267"/>
      <c r="D258" s="65" t="s">
        <v>105</v>
      </c>
      <c r="E258" s="212">
        <v>660</v>
      </c>
      <c r="F258" s="212">
        <f>F259</f>
        <v>740.65</v>
      </c>
      <c r="G258" s="77">
        <f t="shared" ref="G258" si="35">(F258/E258)*100</f>
        <v>112.21969696969695</v>
      </c>
    </row>
    <row r="259" spans="1:7" ht="24.95" customHeight="1" x14ac:dyDescent="0.25">
      <c r="A259" s="283">
        <v>321</v>
      </c>
      <c r="B259" s="284"/>
      <c r="C259" s="285"/>
      <c r="D259" s="122" t="s">
        <v>164</v>
      </c>
      <c r="E259" s="57"/>
      <c r="F259" s="212">
        <f>F260</f>
        <v>740.65</v>
      </c>
      <c r="G259" s="58"/>
    </row>
    <row r="260" spans="1:7" ht="24.95" customHeight="1" x14ac:dyDescent="0.25">
      <c r="A260" s="283">
        <v>3212</v>
      </c>
      <c r="B260" s="284"/>
      <c r="C260" s="285"/>
      <c r="D260" s="122" t="s">
        <v>228</v>
      </c>
      <c r="E260" s="212">
        <v>0</v>
      </c>
      <c r="F260" s="212">
        <v>740.65</v>
      </c>
      <c r="G260" s="58"/>
    </row>
    <row r="261" spans="1:7" s="79" customFormat="1" ht="24.95" customHeight="1" x14ac:dyDescent="0.25">
      <c r="A261" s="268" t="s">
        <v>85</v>
      </c>
      <c r="B261" s="269"/>
      <c r="C261" s="270"/>
      <c r="D261" s="210" t="s">
        <v>51</v>
      </c>
      <c r="E261" s="112">
        <f>E262</f>
        <v>0</v>
      </c>
      <c r="F261" s="112">
        <f>F262</f>
        <v>0</v>
      </c>
      <c r="G261" s="112" t="e">
        <f t="shared" ref="G261" si="36">(F261/E261)*100</f>
        <v>#DIV/0!</v>
      </c>
    </row>
    <row r="262" spans="1:7" ht="24.95" customHeight="1" x14ac:dyDescent="0.25">
      <c r="A262" s="262">
        <v>3</v>
      </c>
      <c r="B262" s="263"/>
      <c r="C262" s="264"/>
      <c r="D262" s="63" t="s">
        <v>19</v>
      </c>
      <c r="E262" s="212">
        <f>SUM(E263:E268)</f>
        <v>0</v>
      </c>
      <c r="F262" s="212">
        <f>F263+F268</f>
        <v>0</v>
      </c>
      <c r="G262" s="57"/>
    </row>
    <row r="263" spans="1:7" ht="24.95" customHeight="1" x14ac:dyDescent="0.25">
      <c r="A263" s="265">
        <v>31</v>
      </c>
      <c r="B263" s="266"/>
      <c r="C263" s="267"/>
      <c r="D263" s="63" t="s">
        <v>20</v>
      </c>
      <c r="E263" s="212">
        <v>0</v>
      </c>
      <c r="F263" s="212">
        <f>F266+F264</f>
        <v>0</v>
      </c>
      <c r="G263" s="77" t="e">
        <f t="shared" ref="G263" si="37">(F263/E263)*100</f>
        <v>#DIV/0!</v>
      </c>
    </row>
    <row r="264" spans="1:7" ht="24.95" customHeight="1" x14ac:dyDescent="0.25">
      <c r="A264" s="283">
        <v>311</v>
      </c>
      <c r="B264" s="284"/>
      <c r="C264" s="285"/>
      <c r="D264" s="122" t="s">
        <v>159</v>
      </c>
      <c r="E264" s="57"/>
      <c r="F264" s="212">
        <f>F265</f>
        <v>0</v>
      </c>
      <c r="G264" s="77"/>
    </row>
    <row r="265" spans="1:7" ht="24.95" customHeight="1" x14ac:dyDescent="0.25">
      <c r="A265" s="283">
        <v>3111</v>
      </c>
      <c r="B265" s="284"/>
      <c r="C265" s="285"/>
      <c r="D265" s="122" t="s">
        <v>160</v>
      </c>
      <c r="E265" s="57"/>
      <c r="F265" s="212">
        <v>0</v>
      </c>
      <c r="G265" s="77"/>
    </row>
    <row r="266" spans="1:7" ht="24.95" customHeight="1" x14ac:dyDescent="0.25">
      <c r="A266" s="283">
        <v>313</v>
      </c>
      <c r="B266" s="284"/>
      <c r="C266" s="285"/>
      <c r="D266" s="122" t="s">
        <v>162</v>
      </c>
      <c r="E266" s="57"/>
      <c r="F266" s="212">
        <f>F267</f>
        <v>0</v>
      </c>
      <c r="G266" s="58"/>
    </row>
    <row r="267" spans="1:7" ht="24.95" customHeight="1" x14ac:dyDescent="0.25">
      <c r="A267" s="283">
        <v>3132</v>
      </c>
      <c r="B267" s="284"/>
      <c r="C267" s="285"/>
      <c r="D267" s="122" t="s">
        <v>163</v>
      </c>
      <c r="E267" s="57"/>
      <c r="F267" s="212">
        <v>0</v>
      </c>
      <c r="G267" s="58"/>
    </row>
    <row r="268" spans="1:7" ht="24.95" customHeight="1" x14ac:dyDescent="0.25">
      <c r="A268" s="265">
        <v>32</v>
      </c>
      <c r="B268" s="266"/>
      <c r="C268" s="267"/>
      <c r="D268" s="65" t="s">
        <v>105</v>
      </c>
      <c r="E268" s="212">
        <v>0</v>
      </c>
      <c r="F268" s="212">
        <f>F269</f>
        <v>0</v>
      </c>
      <c r="G268" s="77" t="e">
        <f t="shared" ref="G268" si="38">(F268/E268)*100</f>
        <v>#DIV/0!</v>
      </c>
    </row>
    <row r="269" spans="1:7" ht="24.95" customHeight="1" x14ac:dyDescent="0.25">
      <c r="A269" s="283">
        <v>321</v>
      </c>
      <c r="B269" s="284"/>
      <c r="C269" s="285"/>
      <c r="D269" s="122" t="s">
        <v>164</v>
      </c>
      <c r="E269" s="57"/>
      <c r="F269" s="212">
        <f>F270</f>
        <v>0</v>
      </c>
      <c r="G269" s="58"/>
    </row>
    <row r="270" spans="1:7" ht="24.95" customHeight="1" x14ac:dyDescent="0.25">
      <c r="A270" s="283">
        <v>3212</v>
      </c>
      <c r="B270" s="284"/>
      <c r="C270" s="285"/>
      <c r="D270" s="122" t="s">
        <v>166</v>
      </c>
      <c r="E270" s="57"/>
      <c r="F270" s="212">
        <v>0</v>
      </c>
      <c r="G270" s="58"/>
    </row>
    <row r="271" spans="1:7" s="79" customFormat="1" ht="24.95" customHeight="1" x14ac:dyDescent="0.25">
      <c r="A271" s="268" t="s">
        <v>102</v>
      </c>
      <c r="B271" s="269"/>
      <c r="C271" s="270"/>
      <c r="D271" s="210" t="s">
        <v>56</v>
      </c>
      <c r="E271" s="112">
        <f>E272</f>
        <v>66431</v>
      </c>
      <c r="F271" s="112">
        <f>F272</f>
        <v>81170.819999999992</v>
      </c>
      <c r="G271" s="112">
        <f t="shared" ref="G271" si="39">(F271/E271)*100</f>
        <v>122.18816516385422</v>
      </c>
    </row>
    <row r="272" spans="1:7" ht="24.95" customHeight="1" x14ac:dyDescent="0.25">
      <c r="A272" s="262">
        <v>3</v>
      </c>
      <c r="B272" s="263"/>
      <c r="C272" s="264"/>
      <c r="D272" s="63" t="s">
        <v>19</v>
      </c>
      <c r="E272" s="212">
        <f>SUM(E273:E280)</f>
        <v>66431</v>
      </c>
      <c r="F272" s="212">
        <f>F273+F280</f>
        <v>81170.819999999992</v>
      </c>
      <c r="G272" s="57"/>
    </row>
    <row r="273" spans="1:7" ht="24.95" customHeight="1" x14ac:dyDescent="0.25">
      <c r="A273" s="265">
        <v>31</v>
      </c>
      <c r="B273" s="266"/>
      <c r="C273" s="267"/>
      <c r="D273" s="63" t="s">
        <v>20</v>
      </c>
      <c r="E273" s="212">
        <v>62031</v>
      </c>
      <c r="F273" s="212">
        <f>F274+F276+F278</f>
        <v>76973.789999999994</v>
      </c>
      <c r="G273" s="77">
        <f t="shared" ref="G273" si="40">(F273/E273)*100</f>
        <v>124.089229578759</v>
      </c>
    </row>
    <row r="274" spans="1:7" ht="24.95" customHeight="1" x14ac:dyDescent="0.25">
      <c r="A274" s="283">
        <v>311</v>
      </c>
      <c r="B274" s="284"/>
      <c r="C274" s="285"/>
      <c r="D274" s="122" t="s">
        <v>159</v>
      </c>
      <c r="E274" s="212"/>
      <c r="F274" s="212">
        <f>F275</f>
        <v>60150.45</v>
      </c>
      <c r="G274" s="58"/>
    </row>
    <row r="275" spans="1:7" ht="24.95" customHeight="1" x14ac:dyDescent="0.25">
      <c r="A275" s="283">
        <v>3111</v>
      </c>
      <c r="B275" s="284"/>
      <c r="C275" s="285"/>
      <c r="D275" s="122" t="s">
        <v>160</v>
      </c>
      <c r="E275" s="212"/>
      <c r="F275" s="212">
        <v>60150.45</v>
      </c>
      <c r="G275" s="58"/>
    </row>
    <row r="276" spans="1:7" ht="24.95" customHeight="1" x14ac:dyDescent="0.25">
      <c r="A276" s="283">
        <v>312</v>
      </c>
      <c r="B276" s="284"/>
      <c r="C276" s="285"/>
      <c r="D276" s="122" t="s">
        <v>161</v>
      </c>
      <c r="E276" s="212"/>
      <c r="F276" s="212">
        <f>F277</f>
        <v>6885</v>
      </c>
      <c r="G276" s="58"/>
    </row>
    <row r="277" spans="1:7" ht="24.95" customHeight="1" x14ac:dyDescent="0.25">
      <c r="A277" s="283">
        <v>3121</v>
      </c>
      <c r="B277" s="284"/>
      <c r="C277" s="285"/>
      <c r="D277" s="122" t="s">
        <v>161</v>
      </c>
      <c r="E277" s="212"/>
      <c r="F277" s="212">
        <v>6885</v>
      </c>
      <c r="G277" s="58"/>
    </row>
    <row r="278" spans="1:7" ht="24.95" customHeight="1" x14ac:dyDescent="0.25">
      <c r="A278" s="283">
        <v>313</v>
      </c>
      <c r="B278" s="284"/>
      <c r="C278" s="285"/>
      <c r="D278" s="122" t="s">
        <v>162</v>
      </c>
      <c r="E278" s="212"/>
      <c r="F278" s="212">
        <f>F279</f>
        <v>9938.34</v>
      </c>
      <c r="G278" s="58"/>
    </row>
    <row r="279" spans="1:7" ht="24.95" customHeight="1" x14ac:dyDescent="0.25">
      <c r="A279" s="283">
        <v>3132</v>
      </c>
      <c r="B279" s="284"/>
      <c r="C279" s="285"/>
      <c r="D279" s="122" t="s">
        <v>163</v>
      </c>
      <c r="E279" s="212"/>
      <c r="F279" s="212">
        <v>9938.34</v>
      </c>
      <c r="G279" s="58"/>
    </row>
    <row r="280" spans="1:7" ht="24.95" customHeight="1" x14ac:dyDescent="0.25">
      <c r="A280" s="265">
        <v>32</v>
      </c>
      <c r="B280" s="266"/>
      <c r="C280" s="267"/>
      <c r="D280" s="65" t="s">
        <v>105</v>
      </c>
      <c r="E280" s="212">
        <v>4400</v>
      </c>
      <c r="F280" s="212">
        <f>F281</f>
        <v>4197.03</v>
      </c>
      <c r="G280" s="77">
        <f t="shared" ref="G280:G291" si="41">(F280/E280)*100</f>
        <v>95.387045454545444</v>
      </c>
    </row>
    <row r="281" spans="1:7" ht="24.95" customHeight="1" x14ac:dyDescent="0.25">
      <c r="A281" s="283">
        <v>321</v>
      </c>
      <c r="B281" s="284"/>
      <c r="C281" s="285"/>
      <c r="D281" s="122" t="s">
        <v>164</v>
      </c>
      <c r="E281" s="57"/>
      <c r="F281" s="212">
        <f>F282</f>
        <v>4197.03</v>
      </c>
      <c r="G281" s="77"/>
    </row>
    <row r="282" spans="1:7" ht="24.95" customHeight="1" x14ac:dyDescent="0.25">
      <c r="A282" s="283">
        <v>3212</v>
      </c>
      <c r="B282" s="284"/>
      <c r="C282" s="285"/>
      <c r="D282" s="122" t="s">
        <v>166</v>
      </c>
      <c r="E282" s="57"/>
      <c r="F282" s="212">
        <v>4197.03</v>
      </c>
      <c r="G282" s="77"/>
    </row>
    <row r="283" spans="1:7" ht="24.95" customHeight="1" x14ac:dyDescent="0.25">
      <c r="A283" s="274" t="s">
        <v>81</v>
      </c>
      <c r="B283" s="275"/>
      <c r="C283" s="276"/>
      <c r="D283" s="64" t="s">
        <v>82</v>
      </c>
      <c r="E283" s="71">
        <f>E284</f>
        <v>0</v>
      </c>
      <c r="F283" s="71">
        <f t="shared" ref="F283:F284" si="42">F284</f>
        <v>0</v>
      </c>
      <c r="G283" s="71"/>
    </row>
    <row r="284" spans="1:7" s="79" customFormat="1" ht="24.95" customHeight="1" x14ac:dyDescent="0.25">
      <c r="A284" s="268" t="s">
        <v>86</v>
      </c>
      <c r="B284" s="269"/>
      <c r="C284" s="270"/>
      <c r="D284" s="210" t="s">
        <v>17</v>
      </c>
      <c r="E284" s="112">
        <f>E285</f>
        <v>0</v>
      </c>
      <c r="F284" s="112">
        <f t="shared" si="42"/>
        <v>0</v>
      </c>
      <c r="G284" s="112" t="e">
        <f t="shared" si="41"/>
        <v>#DIV/0!</v>
      </c>
    </row>
    <row r="285" spans="1:7" ht="24.95" customHeight="1" x14ac:dyDescent="0.25">
      <c r="A285" s="292">
        <v>3</v>
      </c>
      <c r="B285" s="293"/>
      <c r="C285" s="294"/>
      <c r="D285" s="214" t="s">
        <v>19</v>
      </c>
      <c r="E285" s="212">
        <v>0</v>
      </c>
      <c r="F285" s="212">
        <f t="shared" ref="F285" si="43">F286+F287</f>
        <v>0</v>
      </c>
      <c r="G285" s="212"/>
    </row>
    <row r="286" spans="1:7" ht="24.95" customHeight="1" x14ac:dyDescent="0.25">
      <c r="A286" s="289">
        <v>31</v>
      </c>
      <c r="B286" s="290"/>
      <c r="C286" s="291"/>
      <c r="D286" s="214" t="s">
        <v>20</v>
      </c>
      <c r="E286" s="212">
        <v>0</v>
      </c>
      <c r="F286" s="212">
        <v>0</v>
      </c>
      <c r="G286" s="112" t="e">
        <f t="shared" si="41"/>
        <v>#DIV/0!</v>
      </c>
    </row>
    <row r="287" spans="1:7" ht="24.95" customHeight="1" x14ac:dyDescent="0.25">
      <c r="A287" s="289">
        <v>32</v>
      </c>
      <c r="B287" s="290"/>
      <c r="C287" s="291"/>
      <c r="D287" s="214" t="s">
        <v>105</v>
      </c>
      <c r="E287" s="212">
        <v>0</v>
      </c>
      <c r="F287" s="212">
        <v>0</v>
      </c>
      <c r="G287" s="112" t="e">
        <f t="shared" si="41"/>
        <v>#DIV/0!</v>
      </c>
    </row>
    <row r="288" spans="1:7" ht="24.95" customHeight="1" x14ac:dyDescent="0.25">
      <c r="A288" s="274" t="s">
        <v>83</v>
      </c>
      <c r="B288" s="275"/>
      <c r="C288" s="276"/>
      <c r="D288" s="64" t="s">
        <v>84</v>
      </c>
      <c r="E288" s="71">
        <f>E290</f>
        <v>0</v>
      </c>
      <c r="F288" s="71">
        <f>F290</f>
        <v>0</v>
      </c>
      <c r="G288" s="71"/>
    </row>
    <row r="289" spans="1:7" s="79" customFormat="1" ht="24.95" customHeight="1" x14ac:dyDescent="0.25">
      <c r="A289" s="268" t="s">
        <v>86</v>
      </c>
      <c r="B289" s="269"/>
      <c r="C289" s="270"/>
      <c r="D289" s="210" t="s">
        <v>17</v>
      </c>
      <c r="E289" s="112">
        <f>E290</f>
        <v>0</v>
      </c>
      <c r="F289" s="112">
        <f>F290</f>
        <v>0</v>
      </c>
      <c r="G289" s="112" t="e">
        <f t="shared" si="41"/>
        <v>#DIV/0!</v>
      </c>
    </row>
    <row r="290" spans="1:7" ht="24.95" customHeight="1" x14ac:dyDescent="0.25">
      <c r="A290" s="292">
        <v>3</v>
      </c>
      <c r="B290" s="293"/>
      <c r="C290" s="294"/>
      <c r="D290" s="214" t="s">
        <v>19</v>
      </c>
      <c r="E290" s="212">
        <f>E291+E296</f>
        <v>0</v>
      </c>
      <c r="F290" s="212">
        <f>F291+F296</f>
        <v>0</v>
      </c>
      <c r="G290" s="212"/>
    </row>
    <row r="291" spans="1:7" ht="24.95" customHeight="1" x14ac:dyDescent="0.25">
      <c r="A291" s="289">
        <v>31</v>
      </c>
      <c r="B291" s="290"/>
      <c r="C291" s="291"/>
      <c r="D291" s="214" t="s">
        <v>20</v>
      </c>
      <c r="E291" s="212">
        <v>0</v>
      </c>
      <c r="F291" s="212">
        <f>F292+F294</f>
        <v>0</v>
      </c>
      <c r="G291" s="112" t="e">
        <f t="shared" si="41"/>
        <v>#DIV/0!</v>
      </c>
    </row>
    <row r="292" spans="1:7" ht="24.95" customHeight="1" x14ac:dyDescent="0.25">
      <c r="A292" s="286">
        <v>311</v>
      </c>
      <c r="B292" s="287"/>
      <c r="C292" s="288"/>
      <c r="D292" s="220" t="s">
        <v>159</v>
      </c>
      <c r="E292" s="212"/>
      <c r="F292" s="212">
        <f>F293</f>
        <v>0</v>
      </c>
      <c r="G292" s="221"/>
    </row>
    <row r="293" spans="1:7" ht="24.95" customHeight="1" x14ac:dyDescent="0.25">
      <c r="A293" s="286">
        <v>3111</v>
      </c>
      <c r="B293" s="287"/>
      <c r="C293" s="288"/>
      <c r="D293" s="220" t="s">
        <v>160</v>
      </c>
      <c r="E293" s="212"/>
      <c r="F293" s="212">
        <v>0</v>
      </c>
      <c r="G293" s="221"/>
    </row>
    <row r="294" spans="1:7" ht="24.95" customHeight="1" x14ac:dyDescent="0.25">
      <c r="A294" s="286">
        <v>313</v>
      </c>
      <c r="B294" s="287"/>
      <c r="C294" s="288"/>
      <c r="D294" s="220" t="s">
        <v>162</v>
      </c>
      <c r="E294" s="212"/>
      <c r="F294" s="212">
        <f>F295</f>
        <v>0</v>
      </c>
      <c r="G294" s="221"/>
    </row>
    <row r="295" spans="1:7" ht="24.95" customHeight="1" x14ac:dyDescent="0.25">
      <c r="A295" s="286">
        <v>3132</v>
      </c>
      <c r="B295" s="287"/>
      <c r="C295" s="288"/>
      <c r="D295" s="220" t="s">
        <v>163</v>
      </c>
      <c r="E295" s="212"/>
      <c r="F295" s="212">
        <v>0</v>
      </c>
      <c r="G295" s="221"/>
    </row>
    <row r="296" spans="1:7" ht="24.95" customHeight="1" x14ac:dyDescent="0.25">
      <c r="A296" s="289">
        <v>32</v>
      </c>
      <c r="B296" s="290"/>
      <c r="C296" s="291"/>
      <c r="D296" s="214" t="s">
        <v>105</v>
      </c>
      <c r="E296" s="212">
        <v>0</v>
      </c>
      <c r="F296" s="212">
        <f>F297</f>
        <v>0</v>
      </c>
      <c r="G296" s="112" t="e">
        <f t="shared" ref="G296" si="44">(F296/E296)*100</f>
        <v>#DIV/0!</v>
      </c>
    </row>
    <row r="297" spans="1:7" ht="24.95" customHeight="1" x14ac:dyDescent="0.25">
      <c r="A297" s="286">
        <v>321</v>
      </c>
      <c r="B297" s="287"/>
      <c r="C297" s="288"/>
      <c r="D297" s="220" t="s">
        <v>164</v>
      </c>
      <c r="E297" s="212"/>
      <c r="F297" s="212">
        <f>F298</f>
        <v>0</v>
      </c>
      <c r="G297" s="221"/>
    </row>
    <row r="298" spans="1:7" ht="24.95" customHeight="1" x14ac:dyDescent="0.25">
      <c r="A298" s="286">
        <v>3212</v>
      </c>
      <c r="B298" s="287"/>
      <c r="C298" s="288"/>
      <c r="D298" s="220" t="s">
        <v>166</v>
      </c>
      <c r="E298" s="212"/>
      <c r="F298" s="212">
        <v>0</v>
      </c>
      <c r="G298" s="221"/>
    </row>
  </sheetData>
  <mergeCells count="293">
    <mergeCell ref="A124:C124"/>
    <mergeCell ref="A135:C135"/>
    <mergeCell ref="A140:C140"/>
    <mergeCell ref="A107:C107"/>
    <mergeCell ref="A108:C108"/>
    <mergeCell ref="A110:C110"/>
    <mergeCell ref="A254:C254"/>
    <mergeCell ref="A255:C255"/>
    <mergeCell ref="A164:C164"/>
    <mergeCell ref="A166:C166"/>
    <mergeCell ref="A167:C167"/>
    <mergeCell ref="A168:C168"/>
    <mergeCell ref="A175:C175"/>
    <mergeCell ref="A172:C172"/>
    <mergeCell ref="A174:C174"/>
    <mergeCell ref="A173:C173"/>
    <mergeCell ref="A177:C177"/>
    <mergeCell ref="A240:C240"/>
    <mergeCell ref="A197:C197"/>
    <mergeCell ref="A198:C198"/>
    <mergeCell ref="A169:C169"/>
    <mergeCell ref="A19:C19"/>
    <mergeCell ref="A26:C26"/>
    <mergeCell ref="A87:C87"/>
    <mergeCell ref="A156:C156"/>
    <mergeCell ref="A158:C158"/>
    <mergeCell ref="A64:C64"/>
    <mergeCell ref="A128:C128"/>
    <mergeCell ref="A129:C129"/>
    <mergeCell ref="A133:C133"/>
    <mergeCell ref="A137:C137"/>
    <mergeCell ref="A142:C142"/>
    <mergeCell ref="A143:C143"/>
    <mergeCell ref="A91:C91"/>
    <mergeCell ref="A89:C89"/>
    <mergeCell ref="A93:C93"/>
    <mergeCell ref="A94:C94"/>
    <mergeCell ref="A70:C70"/>
    <mergeCell ref="A71:C71"/>
    <mergeCell ref="A73:C73"/>
    <mergeCell ref="A74:C74"/>
    <mergeCell ref="A62:C62"/>
    <mergeCell ref="A63:C63"/>
    <mergeCell ref="A65:C65"/>
    <mergeCell ref="A66:C66"/>
    <mergeCell ref="A50:C50"/>
    <mergeCell ref="A51:C51"/>
    <mergeCell ref="A54:C54"/>
    <mergeCell ref="A55:C55"/>
    <mergeCell ref="A56:C56"/>
    <mergeCell ref="A57:C57"/>
    <mergeCell ref="A58:C58"/>
    <mergeCell ref="A67:C67"/>
    <mergeCell ref="A68:C68"/>
    <mergeCell ref="A60:C60"/>
    <mergeCell ref="A61:C61"/>
    <mergeCell ref="A69:C69"/>
    <mergeCell ref="A72:C72"/>
    <mergeCell ref="A59:C59"/>
    <mergeCell ref="A23:C23"/>
    <mergeCell ref="A41:C41"/>
    <mergeCell ref="A12:C12"/>
    <mergeCell ref="A13:C13"/>
    <mergeCell ref="A14:C14"/>
    <mergeCell ref="A15:C15"/>
    <mergeCell ref="A34:C34"/>
    <mergeCell ref="A16:C16"/>
    <mergeCell ref="A17:C17"/>
    <mergeCell ref="A18:C18"/>
    <mergeCell ref="A20:C20"/>
    <mergeCell ref="A21:C21"/>
    <mergeCell ref="A22:C22"/>
    <mergeCell ref="A24:C24"/>
    <mergeCell ref="A25:C25"/>
    <mergeCell ref="A27:C27"/>
    <mergeCell ref="A28:C28"/>
    <mergeCell ref="A29:C29"/>
    <mergeCell ref="A30:C30"/>
    <mergeCell ref="A31:C31"/>
    <mergeCell ref="A32:C32"/>
    <mergeCell ref="A33:C33"/>
    <mergeCell ref="A39:C39"/>
    <mergeCell ref="A40:C40"/>
    <mergeCell ref="A298:C298"/>
    <mergeCell ref="A297:C297"/>
    <mergeCell ref="A217:C217"/>
    <mergeCell ref="A218:C218"/>
    <mergeCell ref="A221:C221"/>
    <mergeCell ref="A222:C222"/>
    <mergeCell ref="A219:C219"/>
    <mergeCell ref="A220:C220"/>
    <mergeCell ref="A224:C224"/>
    <mergeCell ref="A225:C225"/>
    <mergeCell ref="A264:C264"/>
    <mergeCell ref="A265:C265"/>
    <mergeCell ref="A278:C278"/>
    <mergeCell ref="A279:C279"/>
    <mergeCell ref="A281:C281"/>
    <mergeCell ref="A282:C282"/>
    <mergeCell ref="A234:C234"/>
    <mergeCell ref="A235:C235"/>
    <mergeCell ref="A246:C246"/>
    <mergeCell ref="A247:C247"/>
    <mergeCell ref="A239:C239"/>
    <mergeCell ref="A292:C292"/>
    <mergeCell ref="A296:C296"/>
    <mergeCell ref="A162:C162"/>
    <mergeCell ref="A216:C216"/>
    <mergeCell ref="A187:C187"/>
    <mergeCell ref="A183:C183"/>
    <mergeCell ref="A188:C188"/>
    <mergeCell ref="A205:C205"/>
    <mergeCell ref="A293:C293"/>
    <mergeCell ref="A294:C294"/>
    <mergeCell ref="A274:C274"/>
    <mergeCell ref="A275:C275"/>
    <mergeCell ref="A266:C266"/>
    <mergeCell ref="A267:C267"/>
    <mergeCell ref="A256:C256"/>
    <mergeCell ref="A257:C257"/>
    <mergeCell ref="A259:C259"/>
    <mergeCell ref="A260:C260"/>
    <mergeCell ref="A269:C269"/>
    <mergeCell ref="A270:C270"/>
    <mergeCell ref="A288:C288"/>
    <mergeCell ref="A289:C289"/>
    <mergeCell ref="A290:C290"/>
    <mergeCell ref="A194:C194"/>
    <mergeCell ref="A146:C146"/>
    <mergeCell ref="A165:C165"/>
    <mergeCell ref="A150:C150"/>
    <mergeCell ref="A170:C170"/>
    <mergeCell ref="A171:C171"/>
    <mergeCell ref="A144:C144"/>
    <mergeCell ref="A149:C149"/>
    <mergeCell ref="A151:C151"/>
    <mergeCell ref="A130:C130"/>
    <mergeCell ref="A131:C131"/>
    <mergeCell ref="A134:C134"/>
    <mergeCell ref="A136:C136"/>
    <mergeCell ref="A138:C138"/>
    <mergeCell ref="A139:C139"/>
    <mergeCell ref="A141:C141"/>
    <mergeCell ref="A152:C152"/>
    <mergeCell ref="A153:C153"/>
    <mergeCell ref="A159:C159"/>
    <mergeCell ref="A160:C160"/>
    <mergeCell ref="A161:C161"/>
    <mergeCell ref="A163:C163"/>
    <mergeCell ref="A232:C232"/>
    <mergeCell ref="A233:C233"/>
    <mergeCell ref="A211:C211"/>
    <mergeCell ref="A199:C199"/>
    <mergeCell ref="A200:C200"/>
    <mergeCell ref="A231:C231"/>
    <mergeCell ref="A186:C186"/>
    <mergeCell ref="A178:C178"/>
    <mergeCell ref="A180:C180"/>
    <mergeCell ref="A201:C201"/>
    <mergeCell ref="A206:C206"/>
    <mergeCell ref="A191:C191"/>
    <mergeCell ref="A203:C203"/>
    <mergeCell ref="A182:C182"/>
    <mergeCell ref="A184:C184"/>
    <mergeCell ref="A185:C185"/>
    <mergeCell ref="A195:C195"/>
    <mergeCell ref="A196:C196"/>
    <mergeCell ref="A202:C202"/>
    <mergeCell ref="A192:C192"/>
    <mergeCell ref="A193:C193"/>
    <mergeCell ref="A189:C189"/>
    <mergeCell ref="A190:C190"/>
    <mergeCell ref="A228:C228"/>
    <mergeCell ref="A268:C268"/>
    <mergeCell ref="A237:C237"/>
    <mergeCell ref="A243:C243"/>
    <mergeCell ref="A248:C248"/>
    <mergeCell ref="A249:C249"/>
    <mergeCell ref="A286:C286"/>
    <mergeCell ref="A291:C291"/>
    <mergeCell ref="A283:C283"/>
    <mergeCell ref="A284:C284"/>
    <mergeCell ref="A285:C285"/>
    <mergeCell ref="A287:C287"/>
    <mergeCell ref="A271:C271"/>
    <mergeCell ref="A272:C272"/>
    <mergeCell ref="A273:C273"/>
    <mergeCell ref="A280:C280"/>
    <mergeCell ref="A263:C263"/>
    <mergeCell ref="A261:C261"/>
    <mergeCell ref="A262:C262"/>
    <mergeCell ref="A252:C252"/>
    <mergeCell ref="A253:C253"/>
    <mergeCell ref="A245:C245"/>
    <mergeCell ref="A244:C244"/>
    <mergeCell ref="A276:C276"/>
    <mergeCell ref="A277:C277"/>
    <mergeCell ref="A295:C295"/>
    <mergeCell ref="A75:C75"/>
    <mergeCell ref="A83:C83"/>
    <mergeCell ref="A84:C84"/>
    <mergeCell ref="A88:C88"/>
    <mergeCell ref="A90:C90"/>
    <mergeCell ref="A92:C92"/>
    <mergeCell ref="A103:C103"/>
    <mergeCell ref="A104:C104"/>
    <mergeCell ref="A105:C105"/>
    <mergeCell ref="A76:C76"/>
    <mergeCell ref="A77:C77"/>
    <mergeCell ref="A96:C96"/>
    <mergeCell ref="A97:C97"/>
    <mergeCell ref="A102:C102"/>
    <mergeCell ref="A109:C109"/>
    <mergeCell ref="A111:C111"/>
    <mergeCell ref="A112:C112"/>
    <mergeCell ref="A120:C120"/>
    <mergeCell ref="A79:C79"/>
    <mergeCell ref="A80:C80"/>
    <mergeCell ref="A81:C81"/>
    <mergeCell ref="A82:C82"/>
    <mergeCell ref="A100:C100"/>
    <mergeCell ref="A179:C179"/>
    <mergeCell ref="A86:C86"/>
    <mergeCell ref="A98:C98"/>
    <mergeCell ref="A145:C145"/>
    <mergeCell ref="A113:C113"/>
    <mergeCell ref="A114:C114"/>
    <mergeCell ref="A115:C115"/>
    <mergeCell ref="A122:C122"/>
    <mergeCell ref="A123:C123"/>
    <mergeCell ref="A125:C125"/>
    <mergeCell ref="A126:C126"/>
    <mergeCell ref="A132:C132"/>
    <mergeCell ref="A127:C127"/>
    <mergeCell ref="A121:C121"/>
    <mergeCell ref="A106:C106"/>
    <mergeCell ref="A116:C116"/>
    <mergeCell ref="A117:C117"/>
    <mergeCell ref="A154:C154"/>
    <mergeCell ref="A155:C155"/>
    <mergeCell ref="A157:C157"/>
    <mergeCell ref="A176:C176"/>
    <mergeCell ref="A118:C118"/>
    <mergeCell ref="A147:C147"/>
    <mergeCell ref="A148:C148"/>
    <mergeCell ref="A229:C229"/>
    <mergeCell ref="A230:C230"/>
    <mergeCell ref="A236:C236"/>
    <mergeCell ref="A9:C9"/>
    <mergeCell ref="A10:C10"/>
    <mergeCell ref="A119:C119"/>
    <mergeCell ref="A11:C11"/>
    <mergeCell ref="A53:C53"/>
    <mergeCell ref="A44:C44"/>
    <mergeCell ref="A45:C45"/>
    <mergeCell ref="A48:C48"/>
    <mergeCell ref="A49:C49"/>
    <mergeCell ref="A42:C42"/>
    <mergeCell ref="A43:C43"/>
    <mergeCell ref="A46:C46"/>
    <mergeCell ref="A47:C47"/>
    <mergeCell ref="A52:C52"/>
    <mergeCell ref="A35:C35"/>
    <mergeCell ref="A36:C36"/>
    <mergeCell ref="A37:C37"/>
    <mergeCell ref="A181:C181"/>
    <mergeCell ref="A95:C95"/>
    <mergeCell ref="A99:C99"/>
    <mergeCell ref="A101:C101"/>
    <mergeCell ref="A1:J1"/>
    <mergeCell ref="A6:D6"/>
    <mergeCell ref="A250:C250"/>
    <mergeCell ref="A258:C258"/>
    <mergeCell ref="A238:C238"/>
    <mergeCell ref="A241:C241"/>
    <mergeCell ref="A242:C242"/>
    <mergeCell ref="A7:C7"/>
    <mergeCell ref="A8:C8"/>
    <mergeCell ref="A3:G3"/>
    <mergeCell ref="A5:C5"/>
    <mergeCell ref="A38:C38"/>
    <mergeCell ref="A251:C251"/>
    <mergeCell ref="A214:C214"/>
    <mergeCell ref="A215:C215"/>
    <mergeCell ref="A207:C207"/>
    <mergeCell ref="A208:C208"/>
    <mergeCell ref="A209:C209"/>
    <mergeCell ref="A210:C210"/>
    <mergeCell ref="A213:C213"/>
    <mergeCell ref="A212:C212"/>
    <mergeCell ref="A223:C223"/>
    <mergeCell ref="A226:C226"/>
    <mergeCell ref="A227:C227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2"/>
  <sheetViews>
    <sheetView topLeftCell="A31" zoomScale="150" zoomScaleNormal="150" workbookViewId="0">
      <pane xSplit="1" topLeftCell="B1" activePane="topRight" state="frozen"/>
      <selection activeCell="K22" sqref="K22"/>
      <selection pane="topRight" activeCell="D41" sqref="D41"/>
    </sheetView>
  </sheetViews>
  <sheetFormatPr defaultRowHeight="14.25" x14ac:dyDescent="0.2"/>
  <cols>
    <col min="1" max="1" width="11.140625" style="186" customWidth="1"/>
    <col min="2" max="2" width="52.5703125" style="187" customWidth="1"/>
    <col min="3" max="3" width="24.7109375" style="188" customWidth="1"/>
    <col min="4" max="4" width="25.7109375" style="190" customWidth="1"/>
    <col min="5" max="5" width="13.42578125" style="190" customWidth="1"/>
    <col min="6" max="7" width="0" style="190" hidden="1" customWidth="1"/>
    <col min="8" max="8" width="10.42578125" style="190" customWidth="1"/>
    <col min="9" max="16384" width="9.140625" style="190"/>
  </cols>
  <sheetData>
    <row r="1" spans="1:8" s="141" customFormat="1" ht="15" x14ac:dyDescent="0.25">
      <c r="A1" s="140"/>
      <c r="B1" s="298"/>
      <c r="C1" s="298"/>
      <c r="D1" s="298"/>
      <c r="E1" s="298"/>
    </row>
    <row r="2" spans="1:8" s="141" customFormat="1" ht="24.75" customHeight="1" x14ac:dyDescent="0.35">
      <c r="A2" s="299" t="s">
        <v>206</v>
      </c>
      <c r="B2" s="300"/>
      <c r="C2" s="300"/>
      <c r="D2" s="300"/>
      <c r="E2" s="300"/>
      <c r="F2" s="142"/>
      <c r="G2" s="142"/>
      <c r="H2" s="142"/>
    </row>
    <row r="3" spans="1:8" s="141" customFormat="1" ht="20.25" customHeight="1" x14ac:dyDescent="0.25">
      <c r="A3" s="142"/>
      <c r="B3" s="301" t="s">
        <v>207</v>
      </c>
      <c r="C3" s="301"/>
      <c r="D3" s="301"/>
      <c r="E3" s="301"/>
      <c r="F3" s="142"/>
      <c r="G3" s="142"/>
      <c r="H3" s="142"/>
    </row>
    <row r="4" spans="1:8" s="141" customFormat="1" ht="20.25" customHeight="1" x14ac:dyDescent="0.25">
      <c r="A4" s="142"/>
      <c r="B4" s="142"/>
      <c r="C4" s="143"/>
      <c r="D4" s="142"/>
      <c r="E4" s="142"/>
      <c r="F4" s="142"/>
      <c r="G4" s="142"/>
      <c r="H4" s="142"/>
    </row>
    <row r="5" spans="1:8" s="141" customFormat="1" ht="18" customHeight="1" x14ac:dyDescent="0.3">
      <c r="A5" s="144" t="s">
        <v>229</v>
      </c>
      <c r="B5" s="145"/>
      <c r="C5" s="146"/>
      <c r="D5" s="145"/>
      <c r="E5" s="147"/>
    </row>
    <row r="6" spans="1:8" s="141" customFormat="1" ht="15" customHeight="1" x14ac:dyDescent="0.25">
      <c r="A6" s="148" t="s">
        <v>230</v>
      </c>
      <c r="C6" s="149"/>
      <c r="E6" s="150"/>
    </row>
    <row r="7" spans="1:8" s="141" customFormat="1" ht="16.5" customHeight="1" x14ac:dyDescent="0.25">
      <c r="A7" s="151"/>
      <c r="C7" s="149"/>
      <c r="E7" s="150"/>
    </row>
    <row r="8" spans="1:8" s="141" customFormat="1" ht="8.25" customHeight="1" x14ac:dyDescent="0.25">
      <c r="A8" s="152"/>
      <c r="B8" s="152"/>
      <c r="C8" s="153"/>
      <c r="D8" s="152"/>
      <c r="E8" s="154"/>
    </row>
    <row r="9" spans="1:8" s="141" customFormat="1" ht="15.75" customHeight="1" x14ac:dyDescent="0.25">
      <c r="A9" s="152"/>
      <c r="B9" s="152">
        <v>1</v>
      </c>
      <c r="C9" s="155">
        <v>2</v>
      </c>
      <c r="D9" s="156" t="s">
        <v>132</v>
      </c>
      <c r="E9" s="156" t="s">
        <v>205</v>
      </c>
      <c r="F9" s="152"/>
      <c r="G9" s="152"/>
    </row>
    <row r="10" spans="1:8" s="150" customFormat="1" ht="43.5" x14ac:dyDescent="0.25">
      <c r="A10" s="157" t="s">
        <v>130</v>
      </c>
      <c r="B10" s="157" t="s">
        <v>208</v>
      </c>
      <c r="C10" s="158" t="s">
        <v>204</v>
      </c>
      <c r="D10" s="157" t="s">
        <v>217</v>
      </c>
      <c r="E10" s="159" t="s">
        <v>209</v>
      </c>
      <c r="F10" s="160" t="s">
        <v>128</v>
      </c>
      <c r="G10" s="160" t="s">
        <v>129</v>
      </c>
    </row>
    <row r="11" spans="1:8" s="141" customFormat="1" ht="14.25" customHeight="1" x14ac:dyDescent="0.25">
      <c r="A11" s="161"/>
      <c r="B11" s="161"/>
      <c r="C11" s="162"/>
      <c r="D11" s="163"/>
      <c r="E11" s="163"/>
      <c r="F11" s="164">
        <f>SUM(F12:F18)</f>
        <v>0</v>
      </c>
      <c r="G11" s="164">
        <f>SUM(G12:G18)</f>
        <v>0</v>
      </c>
    </row>
    <row r="12" spans="1:8" s="141" customFormat="1" ht="14.25" customHeight="1" x14ac:dyDescent="0.25">
      <c r="A12" s="165">
        <v>1</v>
      </c>
      <c r="B12" s="165" t="s">
        <v>210</v>
      </c>
      <c r="C12" s="166">
        <f>C13+C14</f>
        <v>1099686</v>
      </c>
      <c r="D12" s="166">
        <f>D13+D14</f>
        <v>654862.34000000008</v>
      </c>
      <c r="E12" s="163">
        <f>D12/C12*100</f>
        <v>59.549938800712212</v>
      </c>
      <c r="F12" s="141">
        <v>0</v>
      </c>
      <c r="G12" s="141">
        <v>0</v>
      </c>
    </row>
    <row r="13" spans="1:8" s="141" customFormat="1" ht="14.25" customHeight="1" x14ac:dyDescent="0.25">
      <c r="A13" s="167"/>
      <c r="B13" s="168" t="s">
        <v>211</v>
      </c>
      <c r="C13" s="169">
        <v>545830</v>
      </c>
      <c r="D13" s="170">
        <v>339888.94</v>
      </c>
      <c r="E13" s="163">
        <f t="shared" ref="E13:E49" si="0">D13/C13*100</f>
        <v>62.270109741128188</v>
      </c>
    </row>
    <row r="14" spans="1:8" s="141" customFormat="1" ht="14.25" customHeight="1" x14ac:dyDescent="0.25">
      <c r="A14" s="167"/>
      <c r="B14" s="171" t="s">
        <v>131</v>
      </c>
      <c r="C14" s="169">
        <v>553856</v>
      </c>
      <c r="D14" s="170">
        <v>314973.40000000002</v>
      </c>
      <c r="E14" s="163">
        <f t="shared" si="0"/>
        <v>56.869186214467305</v>
      </c>
    </row>
    <row r="15" spans="1:8" s="195" customFormat="1" ht="14.25" customHeight="1" x14ac:dyDescent="0.25">
      <c r="A15" s="191"/>
      <c r="B15" s="192" t="s">
        <v>220</v>
      </c>
      <c r="C15" s="310">
        <f>C13-C14</f>
        <v>-8026</v>
      </c>
      <c r="D15" s="193">
        <f>D13-D14</f>
        <v>24915.539999999979</v>
      </c>
      <c r="E15" s="194"/>
    </row>
    <row r="16" spans="1:8" s="141" customFormat="1" ht="14.25" customHeight="1" x14ac:dyDescent="0.25">
      <c r="A16" s="167"/>
      <c r="B16" s="168"/>
      <c r="C16" s="169"/>
      <c r="D16" s="172"/>
      <c r="E16" s="163"/>
    </row>
    <row r="17" spans="1:5" s="141" customFormat="1" ht="14.25" customHeight="1" x14ac:dyDescent="0.25">
      <c r="A17" s="173">
        <v>3</v>
      </c>
      <c r="B17" s="174" t="s">
        <v>212</v>
      </c>
      <c r="C17" s="175">
        <f>C19+C18</f>
        <v>20290</v>
      </c>
      <c r="D17" s="175">
        <f>D19+D18</f>
        <v>21235.33</v>
      </c>
      <c r="E17" s="163">
        <f t="shared" si="0"/>
        <v>104.65909314933467</v>
      </c>
    </row>
    <row r="18" spans="1:5" s="141" customFormat="1" ht="14.25" customHeight="1" x14ac:dyDescent="0.25">
      <c r="A18" s="167"/>
      <c r="B18" s="176" t="s">
        <v>211</v>
      </c>
      <c r="C18" s="169">
        <v>10146</v>
      </c>
      <c r="D18" s="172">
        <v>13821.94</v>
      </c>
      <c r="E18" s="163">
        <f t="shared" si="0"/>
        <v>136.23043563966095</v>
      </c>
    </row>
    <row r="19" spans="1:5" s="141" customFormat="1" ht="20.100000000000001" customHeight="1" x14ac:dyDescent="0.25">
      <c r="A19" s="173"/>
      <c r="B19" s="171" t="s">
        <v>131</v>
      </c>
      <c r="C19" s="169">
        <v>10144</v>
      </c>
      <c r="D19" s="169">
        <v>7413.39</v>
      </c>
      <c r="E19" s="163">
        <f t="shared" si="0"/>
        <v>73.081526025236599</v>
      </c>
    </row>
    <row r="20" spans="1:5" s="195" customFormat="1" ht="20.100000000000001" customHeight="1" x14ac:dyDescent="0.25">
      <c r="A20" s="196"/>
      <c r="B20" s="197" t="s">
        <v>220</v>
      </c>
      <c r="C20" s="193">
        <f>C18-C19</f>
        <v>2</v>
      </c>
      <c r="D20" s="193">
        <f>D18-D19</f>
        <v>6408.55</v>
      </c>
      <c r="E20" s="194"/>
    </row>
    <row r="21" spans="1:5" s="180" customFormat="1" ht="20.100000000000001" customHeight="1" x14ac:dyDescent="0.25">
      <c r="A21" s="177"/>
      <c r="B21" s="178" t="s">
        <v>218</v>
      </c>
      <c r="C21" s="179">
        <v>5749.55</v>
      </c>
      <c r="D21" s="179"/>
      <c r="E21" s="163">
        <f t="shared" si="0"/>
        <v>0</v>
      </c>
    </row>
    <row r="22" spans="1:5" s="141" customFormat="1" ht="14.25" customHeight="1" x14ac:dyDescent="0.25">
      <c r="A22" s="167"/>
      <c r="B22" s="168"/>
      <c r="C22" s="169"/>
      <c r="D22" s="172"/>
      <c r="E22" s="163"/>
    </row>
    <row r="23" spans="1:5" s="141" customFormat="1" ht="14.25" customHeight="1" x14ac:dyDescent="0.25">
      <c r="A23" s="173">
        <v>4</v>
      </c>
      <c r="B23" s="174" t="s">
        <v>213</v>
      </c>
      <c r="C23" s="175">
        <f>C25+C24</f>
        <v>164265</v>
      </c>
      <c r="D23" s="175">
        <f>D25+D24</f>
        <v>118124.73000000001</v>
      </c>
      <c r="E23" s="163">
        <f t="shared" si="0"/>
        <v>71.911076614007868</v>
      </c>
    </row>
    <row r="24" spans="1:5" s="141" customFormat="1" ht="14.25" customHeight="1" x14ac:dyDescent="0.25">
      <c r="A24" s="167"/>
      <c r="B24" s="176" t="s">
        <v>211</v>
      </c>
      <c r="C24" s="169">
        <v>83080</v>
      </c>
      <c r="D24" s="172">
        <v>62242.9</v>
      </c>
      <c r="E24" s="163">
        <f t="shared" si="0"/>
        <v>74.919234472797299</v>
      </c>
    </row>
    <row r="25" spans="1:5" s="141" customFormat="1" ht="14.25" customHeight="1" x14ac:dyDescent="0.25">
      <c r="A25" s="167"/>
      <c r="B25" s="171" t="s">
        <v>131</v>
      </c>
      <c r="C25" s="169">
        <v>81185</v>
      </c>
      <c r="D25" s="172">
        <v>55881.83</v>
      </c>
      <c r="E25" s="163">
        <f t="shared" si="0"/>
        <v>68.832703085545361</v>
      </c>
    </row>
    <row r="26" spans="1:5" s="195" customFormat="1" ht="14.25" customHeight="1" x14ac:dyDescent="0.25">
      <c r="A26" s="191"/>
      <c r="B26" s="197" t="s">
        <v>220</v>
      </c>
      <c r="C26" s="193">
        <f>C24-C25</f>
        <v>1895</v>
      </c>
      <c r="D26" s="193">
        <f>D24-D25</f>
        <v>6361.07</v>
      </c>
      <c r="E26" s="194"/>
    </row>
    <row r="27" spans="1:5" s="180" customFormat="1" ht="14.25" customHeight="1" x14ac:dyDescent="0.25">
      <c r="A27" s="177"/>
      <c r="B27" s="178" t="s">
        <v>218</v>
      </c>
      <c r="C27" s="179">
        <v>7545.85</v>
      </c>
      <c r="D27" s="179"/>
      <c r="E27" s="163">
        <f t="shared" si="0"/>
        <v>0</v>
      </c>
    </row>
    <row r="28" spans="1:5" s="141" customFormat="1" ht="14.25" customHeight="1" x14ac:dyDescent="0.25">
      <c r="A28" s="167"/>
      <c r="B28" s="168"/>
      <c r="C28" s="169"/>
      <c r="D28" s="172"/>
      <c r="E28" s="163"/>
    </row>
    <row r="29" spans="1:5" s="141" customFormat="1" ht="14.25" customHeight="1" x14ac:dyDescent="0.25">
      <c r="A29" s="173">
        <v>5</v>
      </c>
      <c r="B29" s="174" t="s">
        <v>214</v>
      </c>
      <c r="C29" s="175">
        <f>C31+C30</f>
        <v>3058503</v>
      </c>
      <c r="D29" s="175">
        <f>D31+D30</f>
        <v>3402690.7</v>
      </c>
      <c r="E29" s="163">
        <f t="shared" si="0"/>
        <v>111.25346942605583</v>
      </c>
    </row>
    <row r="30" spans="1:5" s="141" customFormat="1" ht="14.25" customHeight="1" x14ac:dyDescent="0.25">
      <c r="A30" s="167"/>
      <c r="B30" s="176" t="s">
        <v>211</v>
      </c>
      <c r="C30" s="169">
        <v>1456253</v>
      </c>
      <c r="D30" s="172">
        <v>1684060.17</v>
      </c>
      <c r="E30" s="163">
        <f t="shared" si="0"/>
        <v>115.64337858874796</v>
      </c>
    </row>
    <row r="31" spans="1:5" s="141" customFormat="1" ht="14.25" customHeight="1" x14ac:dyDescent="0.25">
      <c r="A31" s="167"/>
      <c r="B31" s="171" t="s">
        <v>131</v>
      </c>
      <c r="C31" s="169">
        <v>1602250</v>
      </c>
      <c r="D31" s="172">
        <v>1718630.53</v>
      </c>
      <c r="E31" s="163">
        <f t="shared" si="0"/>
        <v>107.26356873147137</v>
      </c>
    </row>
    <row r="32" spans="1:5" s="195" customFormat="1" ht="14.25" customHeight="1" x14ac:dyDescent="0.25">
      <c r="A32" s="191"/>
      <c r="B32" s="197" t="s">
        <v>220</v>
      </c>
      <c r="C32" s="193">
        <f>C30-C31</f>
        <v>-145997</v>
      </c>
      <c r="D32" s="193">
        <f>D30-D31</f>
        <v>-34570.360000000102</v>
      </c>
      <c r="E32" s="194"/>
    </row>
    <row r="33" spans="1:5" s="141" customFormat="1" ht="14.25" customHeight="1" x14ac:dyDescent="0.25">
      <c r="A33" s="167"/>
      <c r="B33" s="178" t="s">
        <v>218</v>
      </c>
      <c r="C33" s="179">
        <v>7408</v>
      </c>
      <c r="D33" s="181"/>
      <c r="E33" s="163">
        <f t="shared" si="0"/>
        <v>0</v>
      </c>
    </row>
    <row r="34" spans="1:5" s="141" customFormat="1" ht="14.25" customHeight="1" x14ac:dyDescent="0.25">
      <c r="A34" s="167"/>
      <c r="B34" s="168"/>
      <c r="C34" s="169"/>
      <c r="D34" s="172"/>
      <c r="E34" s="163"/>
    </row>
    <row r="35" spans="1:5" s="180" customFormat="1" ht="14.25" customHeight="1" x14ac:dyDescent="0.25">
      <c r="A35" s="182">
        <v>6</v>
      </c>
      <c r="B35" s="183" t="s">
        <v>215</v>
      </c>
      <c r="C35" s="175"/>
      <c r="D35" s="175"/>
      <c r="E35" s="163"/>
    </row>
    <row r="36" spans="1:5" s="141" customFormat="1" ht="14.25" customHeight="1" x14ac:dyDescent="0.25">
      <c r="A36" s="167"/>
      <c r="B36" s="176" t="s">
        <v>211</v>
      </c>
      <c r="C36" s="169">
        <v>265</v>
      </c>
      <c r="D36" s="172">
        <v>440</v>
      </c>
      <c r="E36" s="163">
        <f t="shared" si="0"/>
        <v>166.03773584905662</v>
      </c>
    </row>
    <row r="37" spans="1:5" s="141" customFormat="1" ht="14.25" customHeight="1" x14ac:dyDescent="0.25">
      <c r="A37" s="167"/>
      <c r="B37" s="171" t="s">
        <v>131</v>
      </c>
      <c r="C37" s="169">
        <v>265</v>
      </c>
      <c r="D37" s="172">
        <v>440</v>
      </c>
      <c r="E37" s="163">
        <f t="shared" si="0"/>
        <v>166.03773584905662</v>
      </c>
    </row>
    <row r="38" spans="1:5" s="195" customFormat="1" ht="14.25" customHeight="1" x14ac:dyDescent="0.25">
      <c r="A38" s="191"/>
      <c r="B38" s="197" t="s">
        <v>220</v>
      </c>
      <c r="C38" s="193">
        <f>C36-C37</f>
        <v>0</v>
      </c>
      <c r="D38" s="193">
        <f>D36-D37</f>
        <v>0</v>
      </c>
      <c r="E38" s="194"/>
    </row>
    <row r="39" spans="1:5" s="141" customFormat="1" ht="14.25" customHeight="1" x14ac:dyDescent="0.25">
      <c r="A39" s="167"/>
      <c r="B39" s="178" t="s">
        <v>218</v>
      </c>
      <c r="C39" s="179">
        <v>0</v>
      </c>
      <c r="D39" s="181"/>
      <c r="E39" s="163"/>
    </row>
    <row r="40" spans="1:5" s="141" customFormat="1" ht="14.25" customHeight="1" x14ac:dyDescent="0.25">
      <c r="A40" s="167"/>
      <c r="B40" s="168"/>
      <c r="C40" s="169"/>
      <c r="D40" s="172"/>
      <c r="E40" s="163"/>
    </row>
    <row r="41" spans="1:5" s="141" customFormat="1" ht="14.25" customHeight="1" x14ac:dyDescent="0.25">
      <c r="A41" s="173">
        <v>7</v>
      </c>
      <c r="B41" s="174" t="s">
        <v>239</v>
      </c>
      <c r="C41" s="175">
        <f>C43+C42</f>
        <v>297638</v>
      </c>
      <c r="D41" s="175">
        <f>D43+D42</f>
        <v>174589.36</v>
      </c>
      <c r="E41" s="163">
        <f t="shared" si="0"/>
        <v>58.658289600118266</v>
      </c>
    </row>
    <row r="42" spans="1:5" s="141" customFormat="1" ht="14.25" customHeight="1" x14ac:dyDescent="0.25">
      <c r="A42" s="167"/>
      <c r="B42" s="176" t="s">
        <v>211</v>
      </c>
      <c r="C42" s="169">
        <v>224882</v>
      </c>
      <c r="D42" s="172">
        <v>86147.57</v>
      </c>
      <c r="E42" s="163">
        <f t="shared" si="0"/>
        <v>38.307899253830904</v>
      </c>
    </row>
    <row r="43" spans="1:5" s="141" customFormat="1" ht="14.25" customHeight="1" x14ac:dyDescent="0.25">
      <c r="A43" s="167"/>
      <c r="B43" s="171" t="s">
        <v>131</v>
      </c>
      <c r="C43" s="169">
        <v>72756</v>
      </c>
      <c r="D43" s="172">
        <v>88441.79</v>
      </c>
      <c r="E43" s="163">
        <f t="shared" si="0"/>
        <v>121.55944526911868</v>
      </c>
    </row>
    <row r="44" spans="1:5" s="141" customFormat="1" ht="14.25" customHeight="1" x14ac:dyDescent="0.25">
      <c r="A44" s="167"/>
      <c r="B44" s="178" t="s">
        <v>218</v>
      </c>
      <c r="C44" s="179">
        <v>0</v>
      </c>
      <c r="D44" s="181"/>
      <c r="E44" s="163"/>
    </row>
    <row r="45" spans="1:5" s="141" customFormat="1" ht="14.25" customHeight="1" x14ac:dyDescent="0.25">
      <c r="A45" s="167"/>
      <c r="B45" s="168"/>
      <c r="C45" s="169"/>
      <c r="D45" s="172"/>
      <c r="E45" s="163"/>
    </row>
    <row r="46" spans="1:5" s="141" customFormat="1" ht="14.25" customHeight="1" x14ac:dyDescent="0.25">
      <c r="A46" s="167"/>
      <c r="B46" s="168"/>
      <c r="C46" s="169"/>
      <c r="D46" s="172"/>
      <c r="E46" s="163"/>
    </row>
    <row r="47" spans="1:5" s="141" customFormat="1" ht="14.25" customHeight="1" x14ac:dyDescent="0.25">
      <c r="A47" s="167"/>
      <c r="B47" s="184" t="s">
        <v>216</v>
      </c>
      <c r="C47" s="309">
        <f>C13+C18+C24+C30+C36+C42</f>
        <v>2320456</v>
      </c>
      <c r="D47" s="309">
        <f>D13+D18+D24+D30+D36+D42</f>
        <v>2186601.52</v>
      </c>
      <c r="E47" s="163">
        <f t="shared" si="0"/>
        <v>94.231544144771547</v>
      </c>
    </row>
    <row r="48" spans="1:5" s="180" customFormat="1" ht="14.25" customHeight="1" x14ac:dyDescent="0.25">
      <c r="A48" s="177"/>
      <c r="B48" s="184" t="s">
        <v>24</v>
      </c>
      <c r="C48" s="309">
        <f>C14+C19+C25+C31+C37+C43</f>
        <v>2320456</v>
      </c>
      <c r="D48" s="309">
        <f>D14+D19+D25+D31+D37+D43</f>
        <v>2185780.9400000004</v>
      </c>
      <c r="E48" s="163">
        <f t="shared" si="0"/>
        <v>94.196181267819796</v>
      </c>
    </row>
    <row r="49" spans="1:5" s="141" customFormat="1" ht="14.25" customHeight="1" x14ac:dyDescent="0.25">
      <c r="A49" s="167"/>
      <c r="B49" s="184" t="s">
        <v>219</v>
      </c>
      <c r="C49" s="179">
        <v>13847.8</v>
      </c>
      <c r="D49" s="310">
        <f>D47-D48</f>
        <v>820.57999999960884</v>
      </c>
      <c r="E49" s="163">
        <f t="shared" si="0"/>
        <v>5.9257066104334903</v>
      </c>
    </row>
    <row r="50" spans="1:5" s="141" customFormat="1" ht="14.25" customHeight="1" x14ac:dyDescent="0.25">
      <c r="A50" s="167"/>
      <c r="B50" s="168" t="s">
        <v>240</v>
      </c>
      <c r="C50" s="169"/>
      <c r="D50" s="311">
        <v>13847.8</v>
      </c>
      <c r="E50" s="163"/>
    </row>
    <row r="51" spans="1:5" s="141" customFormat="1" ht="15" x14ac:dyDescent="0.25">
      <c r="A51" s="167"/>
      <c r="B51" s="168"/>
      <c r="C51" s="169">
        <f>C48+C49</f>
        <v>2334303.7999999998</v>
      </c>
      <c r="D51" s="185">
        <f>D48+D49</f>
        <v>2186601.52</v>
      </c>
      <c r="E51" s="163"/>
    </row>
    <row r="52" spans="1:5" x14ac:dyDescent="0.2">
      <c r="D52" s="189"/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POSEBNI DIO</vt:lpstr>
      <vt:lpstr>KONTROLNA TABLICA</vt:lpstr>
      <vt:lpstr>'KONTROLNA TABLICA'!Ispis_naslova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2024-03-28T08:55:24Z</cp:lastPrinted>
  <dcterms:created xsi:type="dcterms:W3CDTF">2022-08-12T12:51:27Z</dcterms:created>
  <dcterms:modified xsi:type="dcterms:W3CDTF">2024-03-28T10:29:37Z</dcterms:modified>
</cp:coreProperties>
</file>