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Zrinka\Documents\IZVJEŠTAJI\IZVJEŠTAJI 2024\01.01.-30.06.2024\IZVRŠENJE FINANCIJSKOG PLANA\"/>
    </mc:Choice>
  </mc:AlternateContent>
  <bookViews>
    <workbookView xWindow="0" yWindow="0" windowWidth="28800" windowHeight="12330"/>
  </bookViews>
  <sheets>
    <sheet name="SAŽETAK" sheetId="1" r:id="rId1"/>
    <sheet name=" Račun prihoda i rashoda" sheetId="12" r:id="rId2"/>
    <sheet name="Prihodi i rashodi po izvorima" sheetId="14" r:id="rId3"/>
    <sheet name="Rashodi prema funkcijskoj kl" sheetId="11" r:id="rId4"/>
    <sheet name="Račun financiranja" sheetId="6" r:id="rId5"/>
    <sheet name="Račun financiranja po izvorima" sheetId="15" r:id="rId6"/>
    <sheet name="POSEBNI DIO" sheetId="10" r:id="rId7"/>
  </sheets>
  <definedNames>
    <definedName name="_xlnm._FilterDatabase" localSheetId="1" hidden="1">' Račun prihoda i rashoda'!$A$12:$H$119</definedName>
    <definedName name="_xlnm._FilterDatabase" localSheetId="6" hidden="1">'POSEBNI DIO'!$A$11:$L$561</definedName>
    <definedName name="_xlnm.Print_Titles" localSheetId="1">' Račun prihoda i rashoda'!$9:$9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2" l="1"/>
  <c r="E94" i="12"/>
  <c r="E431" i="10" l="1"/>
  <c r="F442" i="10"/>
  <c r="F441" i="10" s="1"/>
  <c r="F440" i="10" s="1"/>
  <c r="E440" i="10"/>
  <c r="E439" i="10"/>
  <c r="F398" i="10"/>
  <c r="F243" i="10"/>
  <c r="F244" i="10"/>
  <c r="E242" i="10"/>
  <c r="E241" i="10" s="1"/>
  <c r="F235" i="10"/>
  <c r="F113" i="10"/>
  <c r="E70" i="10"/>
  <c r="F66" i="10"/>
  <c r="F439" i="10" l="1"/>
  <c r="F242" i="10"/>
  <c r="J30" i="1"/>
  <c r="J14" i="1"/>
  <c r="J13" i="1"/>
  <c r="J10" i="1"/>
  <c r="I30" i="1"/>
  <c r="I14" i="1"/>
  <c r="I13" i="1"/>
  <c r="I10" i="1"/>
  <c r="G38" i="1"/>
  <c r="F241" i="10" l="1"/>
  <c r="H23" i="1"/>
  <c r="H12" i="1"/>
  <c r="H9" i="1"/>
  <c r="J12" i="1" l="1"/>
  <c r="I12" i="1"/>
  <c r="J9" i="1"/>
  <c r="I9" i="1"/>
  <c r="H15" i="1"/>
  <c r="G118" i="12"/>
  <c r="E102" i="12"/>
  <c r="F48" i="14"/>
  <c r="F47" i="14"/>
  <c r="F44" i="14"/>
  <c r="F42" i="14"/>
  <c r="F41" i="14"/>
  <c r="F39" i="14"/>
  <c r="F38" i="14"/>
  <c r="F36" i="14"/>
  <c r="F27" i="14"/>
  <c r="F26" i="14"/>
  <c r="F23" i="14"/>
  <c r="F21" i="14"/>
  <c r="F20" i="14"/>
  <c r="F18" i="14"/>
  <c r="F17" i="14"/>
  <c r="F14" i="14"/>
  <c r="E47" i="14"/>
  <c r="E45" i="14"/>
  <c r="E44" i="14"/>
  <c r="E42" i="14"/>
  <c r="E41" i="14"/>
  <c r="E38" i="14"/>
  <c r="E36" i="14"/>
  <c r="E27" i="14"/>
  <c r="E26" i="14"/>
  <c r="E24" i="14"/>
  <c r="E23" i="14"/>
  <c r="E21" i="14"/>
  <c r="E20" i="14"/>
  <c r="E18" i="14"/>
  <c r="E17" i="14"/>
  <c r="E15" i="14"/>
  <c r="E14" i="14"/>
  <c r="H24" i="1" l="1"/>
  <c r="I15" i="1"/>
  <c r="J15" i="1"/>
  <c r="B43" i="14"/>
  <c r="C12" i="14"/>
  <c r="D12" i="14"/>
  <c r="B12" i="14"/>
  <c r="C13" i="14"/>
  <c r="D13" i="14"/>
  <c r="B13" i="14"/>
  <c r="C11" i="11"/>
  <c r="H31" i="1" l="1"/>
  <c r="J24" i="1"/>
  <c r="I24" i="1"/>
  <c r="E13" i="14"/>
  <c r="F13" i="14"/>
  <c r="F12" i="14"/>
  <c r="E12" i="14"/>
  <c r="F554" i="10"/>
  <c r="F553" i="10" s="1"/>
  <c r="E553" i="10"/>
  <c r="F551" i="10"/>
  <c r="F549" i="10"/>
  <c r="F547" i="10"/>
  <c r="E330" i="10"/>
  <c r="E329" i="10" s="1"/>
  <c r="E328" i="10" s="1"/>
  <c r="F331" i="10"/>
  <c r="F330" i="10" s="1"/>
  <c r="F329" i="10" s="1"/>
  <c r="F328" i="10" s="1"/>
  <c r="F305" i="10"/>
  <c r="F304" i="10" s="1"/>
  <c r="F303" i="10" s="1"/>
  <c r="E304" i="10"/>
  <c r="E303" i="10" s="1"/>
  <c r="F301" i="10"/>
  <c r="F297" i="10"/>
  <c r="F278" i="10"/>
  <c r="F94" i="10"/>
  <c r="F93" i="10" s="1"/>
  <c r="F92" i="10" s="1"/>
  <c r="F91" i="10" s="1"/>
  <c r="F90" i="10" s="1"/>
  <c r="E93" i="10"/>
  <c r="E92" i="10" s="1"/>
  <c r="E91" i="10" s="1"/>
  <c r="E90" i="10" s="1"/>
  <c r="I31" i="1" l="1"/>
  <c r="H32" i="1"/>
  <c r="E296" i="10"/>
  <c r="E546" i="10"/>
  <c r="E545" i="10" s="1"/>
  <c r="E544" i="10" s="1"/>
  <c r="F296" i="10"/>
  <c r="F546" i="10"/>
  <c r="F176" i="10"/>
  <c r="F175" i="10" s="1"/>
  <c r="E175" i="10"/>
  <c r="E174" i="10" s="1"/>
  <c r="E173" i="10" s="1"/>
  <c r="E172" i="10" s="1"/>
  <c r="F174" i="10" l="1"/>
  <c r="F545" i="10"/>
  <c r="C22" i="14"/>
  <c r="D22" i="14"/>
  <c r="B22" i="14"/>
  <c r="C19" i="14"/>
  <c r="D19" i="14"/>
  <c r="C25" i="14"/>
  <c r="D25" i="14"/>
  <c r="B25" i="14"/>
  <c r="B19" i="14"/>
  <c r="C16" i="14"/>
  <c r="D16" i="14"/>
  <c r="B16" i="14"/>
  <c r="F25" i="14" l="1"/>
  <c r="E25" i="14"/>
  <c r="F22" i="14"/>
  <c r="E22" i="14"/>
  <c r="F19" i="14"/>
  <c r="E19" i="14"/>
  <c r="E16" i="14"/>
  <c r="F16" i="14"/>
  <c r="F173" i="10"/>
  <c r="F544" i="10"/>
  <c r="G103" i="12"/>
  <c r="G102" i="12" s="1"/>
  <c r="E103" i="12"/>
  <c r="F150" i="10"/>
  <c r="F149" i="10" s="1"/>
  <c r="E148" i="10"/>
  <c r="E147" i="10" s="1"/>
  <c r="E146" i="10" s="1"/>
  <c r="F128" i="10"/>
  <c r="F127" i="10" s="1"/>
  <c r="G127" i="10" s="1"/>
  <c r="F125" i="10"/>
  <c r="F123" i="10"/>
  <c r="F121" i="10"/>
  <c r="H102" i="12" l="1"/>
  <c r="I102" i="12"/>
  <c r="F172" i="10"/>
  <c r="F148" i="10"/>
  <c r="G149" i="10"/>
  <c r="E119" i="10"/>
  <c r="E118" i="10" s="1"/>
  <c r="E117" i="10" s="1"/>
  <c r="F120" i="10"/>
  <c r="F119" i="10" l="1"/>
  <c r="G120" i="10"/>
  <c r="F147" i="10"/>
  <c r="G148" i="10"/>
  <c r="F404" i="10"/>
  <c r="F403" i="10" s="1"/>
  <c r="E402" i="10"/>
  <c r="E401" i="10" s="1"/>
  <c r="F560" i="10"/>
  <c r="F559" i="10" s="1"/>
  <c r="E558" i="10"/>
  <c r="E557" i="10" s="1"/>
  <c r="E556" i="10" s="1"/>
  <c r="F423" i="10"/>
  <c r="F558" i="10" l="1"/>
  <c r="G559" i="10"/>
  <c r="F146" i="10"/>
  <c r="G146" i="10" s="1"/>
  <c r="G147" i="10"/>
  <c r="F402" i="10"/>
  <c r="G403" i="10"/>
  <c r="F118" i="10"/>
  <c r="G119" i="10"/>
  <c r="F38" i="1"/>
  <c r="F41" i="1" s="1"/>
  <c r="C46" i="14"/>
  <c r="D46" i="14"/>
  <c r="C43" i="14"/>
  <c r="D43" i="14"/>
  <c r="C40" i="14"/>
  <c r="D40" i="14"/>
  <c r="C37" i="14"/>
  <c r="D37" i="14"/>
  <c r="C35" i="14"/>
  <c r="D35" i="14"/>
  <c r="B35" i="14"/>
  <c r="B37" i="14"/>
  <c r="B40" i="14"/>
  <c r="B46" i="14"/>
  <c r="B11" i="14"/>
  <c r="F117" i="10" l="1"/>
  <c r="G117" i="10" s="1"/>
  <c r="G118" i="10"/>
  <c r="F401" i="10"/>
  <c r="G401" i="10" s="1"/>
  <c r="G402" i="10"/>
  <c r="F557" i="10"/>
  <c r="G558" i="10"/>
  <c r="E46" i="14"/>
  <c r="F46" i="14"/>
  <c r="E43" i="14"/>
  <c r="F43" i="14"/>
  <c r="E40" i="14"/>
  <c r="F40" i="14"/>
  <c r="E37" i="14"/>
  <c r="F37" i="14"/>
  <c r="E35" i="14"/>
  <c r="F35" i="14"/>
  <c r="D11" i="14"/>
  <c r="D34" i="14"/>
  <c r="C34" i="14"/>
  <c r="C11" i="14"/>
  <c r="B34" i="14"/>
  <c r="F11" i="14" l="1"/>
  <c r="E11" i="14"/>
  <c r="F556" i="10"/>
  <c r="G556" i="10" s="1"/>
  <c r="G557" i="10"/>
  <c r="F34" i="14"/>
  <c r="E34" i="14"/>
  <c r="F542" i="10"/>
  <c r="F541" i="10" s="1"/>
  <c r="E541" i="10"/>
  <c r="F539" i="10"/>
  <c r="F537" i="10"/>
  <c r="F535" i="10"/>
  <c r="F534" i="10" l="1"/>
  <c r="E534" i="10"/>
  <c r="E533" i="10" s="1"/>
  <c r="E532" i="10" s="1"/>
  <c r="E531" i="10" s="1"/>
  <c r="F464" i="10"/>
  <c r="F470" i="10"/>
  <c r="F469" i="10" s="1"/>
  <c r="E469" i="10"/>
  <c r="E468" i="10" s="1"/>
  <c r="F466" i="10"/>
  <c r="F459" i="10"/>
  <c r="F458" i="10" s="1"/>
  <c r="E458" i="10"/>
  <c r="E457" i="10" s="1"/>
  <c r="F435" i="10"/>
  <c r="F397" i="10"/>
  <c r="E396" i="10"/>
  <c r="F387" i="10"/>
  <c r="F375" i="10"/>
  <c r="F373" i="10"/>
  <c r="F371" i="10"/>
  <c r="F320" i="10"/>
  <c r="F319" i="10" s="1"/>
  <c r="E319" i="10"/>
  <c r="E318" i="10" s="1"/>
  <c r="F310" i="10"/>
  <c r="F468" i="10" l="1"/>
  <c r="F457" i="10"/>
  <c r="F396" i="10"/>
  <c r="G396" i="10" s="1"/>
  <c r="G397" i="10"/>
  <c r="F533" i="10"/>
  <c r="F318" i="10"/>
  <c r="F463" i="10"/>
  <c r="F370" i="10"/>
  <c r="E463" i="10"/>
  <c r="E462" i="10" s="1"/>
  <c r="E461" i="10" s="1"/>
  <c r="E369" i="10"/>
  <c r="E368" i="10" s="1"/>
  <c r="F230" i="10"/>
  <c r="F229" i="10" s="1"/>
  <c r="E229" i="10"/>
  <c r="F163" i="10"/>
  <c r="F532" i="10" l="1"/>
  <c r="F369" i="10"/>
  <c r="G370" i="10"/>
  <c r="F462" i="10"/>
  <c r="E527" i="10"/>
  <c r="E523" i="10"/>
  <c r="E506" i="10"/>
  <c r="E505" i="10" s="1"/>
  <c r="E501" i="10"/>
  <c r="E500" i="10" s="1"/>
  <c r="E496" i="10"/>
  <c r="E495" i="10" s="1"/>
  <c r="E494" i="10" s="1"/>
  <c r="E490" i="10"/>
  <c r="E489" i="10" s="1"/>
  <c r="E486" i="10"/>
  <c r="E485" i="10" s="1"/>
  <c r="E484" i="10" s="1"/>
  <c r="E453" i="10"/>
  <c r="E429" i="10"/>
  <c r="E428" i="10" s="1"/>
  <c r="E408" i="10"/>
  <c r="E407" i="10" s="1"/>
  <c r="E406" i="10" s="1"/>
  <c r="E380" i="10"/>
  <c r="E379" i="10" s="1"/>
  <c r="E378" i="10" s="1"/>
  <c r="E377" i="10" s="1"/>
  <c r="E364" i="10"/>
  <c r="E323" i="10"/>
  <c r="E322" i="10" s="1"/>
  <c r="E295" i="10"/>
  <c r="E294" i="10" s="1"/>
  <c r="E212" i="10"/>
  <c r="E211" i="10" s="1"/>
  <c r="E210" i="10" s="1"/>
  <c r="E196" i="10"/>
  <c r="E195" i="10" s="1"/>
  <c r="E194" i="10" s="1"/>
  <c r="E169" i="10"/>
  <c r="E168" i="10" s="1"/>
  <c r="E167" i="10" s="1"/>
  <c r="E166" i="10" s="1"/>
  <c r="E162" i="10"/>
  <c r="E161" i="10" s="1"/>
  <c r="E160" i="10" s="1"/>
  <c r="E159" i="10" s="1"/>
  <c r="E155" i="10"/>
  <c r="E154" i="10" s="1"/>
  <c r="E153" i="10" s="1"/>
  <c r="E152" i="10" s="1"/>
  <c r="E145" i="10" s="1"/>
  <c r="E141" i="10"/>
  <c r="E140" i="10" s="1"/>
  <c r="E139" i="10" s="1"/>
  <c r="E138" i="10" s="1"/>
  <c r="E135" i="10"/>
  <c r="E134" i="10" s="1"/>
  <c r="E133" i="10" s="1"/>
  <c r="E132" i="10" s="1"/>
  <c r="E131" i="10" s="1"/>
  <c r="E98" i="10"/>
  <c r="E97" i="10" s="1"/>
  <c r="E96" i="10" s="1"/>
  <c r="E87" i="10"/>
  <c r="E86" i="10" s="1"/>
  <c r="E85" i="10" s="1"/>
  <c r="E84" i="10" s="1"/>
  <c r="E81" i="10"/>
  <c r="E80" i="10" s="1"/>
  <c r="E79" i="10" s="1"/>
  <c r="E78" i="10" s="1"/>
  <c r="E69" i="10"/>
  <c r="E68" i="10" s="1"/>
  <c r="E53" i="10"/>
  <c r="E52" i="10" s="1"/>
  <c r="E51" i="10" s="1"/>
  <c r="E50" i="10" s="1"/>
  <c r="D22" i="11"/>
  <c r="D20" i="11"/>
  <c r="D18" i="11"/>
  <c r="D16" i="11"/>
  <c r="D13" i="11"/>
  <c r="D12" i="11" s="1"/>
  <c r="E118" i="12"/>
  <c r="E117" i="12" s="1"/>
  <c r="E115" i="12"/>
  <c r="E109" i="12"/>
  <c r="E107" i="12"/>
  <c r="E98" i="12"/>
  <c r="E97" i="12" s="1"/>
  <c r="E91" i="12"/>
  <c r="E90" i="12" s="1"/>
  <c r="E82" i="12"/>
  <c r="E74" i="12"/>
  <c r="E67" i="12"/>
  <c r="E62" i="12"/>
  <c r="E59" i="12"/>
  <c r="E57" i="12"/>
  <c r="E55" i="12"/>
  <c r="F36" i="12"/>
  <c r="E38" i="12"/>
  <c r="E37" i="12" s="1"/>
  <c r="E36" i="12" s="1"/>
  <c r="E33" i="12"/>
  <c r="E32" i="12" s="1"/>
  <c r="E29" i="12"/>
  <c r="E26" i="12"/>
  <c r="E23" i="12"/>
  <c r="E22" i="12" s="1"/>
  <c r="E20" i="12"/>
  <c r="E19" i="12" s="1"/>
  <c r="E17" i="12" s="1"/>
  <c r="E14" i="12"/>
  <c r="E13" i="12" s="1"/>
  <c r="F12" i="11" l="1"/>
  <c r="E12" i="11"/>
  <c r="F461" i="10"/>
  <c r="F368" i="10"/>
  <c r="G368" i="10" s="1"/>
  <c r="G369" i="10"/>
  <c r="F531" i="10"/>
  <c r="D15" i="11"/>
  <c r="E158" i="10"/>
  <c r="F12" i="12"/>
  <c r="E474" i="10"/>
  <c r="E473" i="10" s="1"/>
  <c r="E472" i="10" s="1"/>
  <c r="E61" i="12"/>
  <c r="E385" i="10"/>
  <c r="E384" i="10" s="1"/>
  <c r="E104" i="10"/>
  <c r="E103" i="10" s="1"/>
  <c r="E102" i="10" s="1"/>
  <c r="E452" i="10"/>
  <c r="E451" i="10" s="1"/>
  <c r="E433" i="10"/>
  <c r="E432" i="10" s="1"/>
  <c r="E309" i="10"/>
  <c r="E308" i="10" s="1"/>
  <c r="E59" i="10"/>
  <c r="E58" i="10" s="1"/>
  <c r="E57" i="10" s="1"/>
  <c r="E349" i="10"/>
  <c r="E348" i="10" s="1"/>
  <c r="E181" i="10"/>
  <c r="E180" i="10" s="1"/>
  <c r="E334" i="10"/>
  <c r="E333" i="10" s="1"/>
  <c r="E327" i="10" s="1"/>
  <c r="E43" i="10"/>
  <c r="E42" i="10" s="1"/>
  <c r="E41" i="10" s="1"/>
  <c r="E512" i="10"/>
  <c r="E511" i="10" s="1"/>
  <c r="E510" i="10" s="1"/>
  <c r="E445" i="10"/>
  <c r="E444" i="10" s="1"/>
  <c r="E287" i="10"/>
  <c r="E286" i="10" s="1"/>
  <c r="E285" i="10" s="1"/>
  <c r="E233" i="10"/>
  <c r="E232" i="10" s="1"/>
  <c r="E499" i="10"/>
  <c r="E248" i="10"/>
  <c r="E247" i="10" s="1"/>
  <c r="E11" i="10"/>
  <c r="E10" i="10" s="1"/>
  <c r="E9" i="10" s="1"/>
  <c r="E522" i="10"/>
  <c r="E521" i="10" s="1"/>
  <c r="E200" i="10"/>
  <c r="E199" i="10" s="1"/>
  <c r="E216" i="10"/>
  <c r="E276" i="10"/>
  <c r="E275" i="10" s="1"/>
  <c r="E274" i="10" s="1"/>
  <c r="F105" i="12"/>
  <c r="E106" i="12"/>
  <c r="E105" i="12" s="1"/>
  <c r="E54" i="12"/>
  <c r="E25" i="12"/>
  <c r="E12" i="12" s="1"/>
  <c r="G41" i="1"/>
  <c r="G23" i="1"/>
  <c r="F23" i="1"/>
  <c r="D11" i="11" l="1"/>
  <c r="E11" i="11" s="1"/>
  <c r="F15" i="11"/>
  <c r="E15" i="11"/>
  <c r="E56" i="10"/>
  <c r="H38" i="1"/>
  <c r="H41" i="1" s="1"/>
  <c r="F53" i="12"/>
  <c r="F52" i="12" s="1"/>
  <c r="E215" i="10"/>
  <c r="E179" i="10" s="1"/>
  <c r="E412" i="10"/>
  <c r="E411" i="10" s="1"/>
  <c r="E383" i="10" s="1"/>
  <c r="E8" i="10"/>
  <c r="E257" i="10"/>
  <c r="E256" i="10" s="1"/>
  <c r="E246" i="10" s="1"/>
  <c r="E307" i="10"/>
  <c r="E293" i="10" s="1"/>
  <c r="F41" i="12"/>
  <c r="F11" i="12"/>
  <c r="E41" i="12"/>
  <c r="E11" i="12"/>
  <c r="E53" i="12"/>
  <c r="E52" i="12" s="1"/>
  <c r="G12" i="1"/>
  <c r="G9" i="1"/>
  <c r="F11" i="11" l="1"/>
  <c r="G15" i="1"/>
  <c r="G24" i="1" s="1"/>
  <c r="G31" i="1" s="1"/>
  <c r="G32" i="1" s="1"/>
  <c r="E178" i="10"/>
  <c r="E7" i="10" s="1"/>
  <c r="F156" i="10"/>
  <c r="F155" i="10" s="1"/>
  <c r="F154" i="10" l="1"/>
  <c r="F525" i="10"/>
  <c r="F524" i="10" s="1"/>
  <c r="F529" i="10"/>
  <c r="F528" i="10" s="1"/>
  <c r="F112" i="10"/>
  <c r="G112" i="10" s="1"/>
  <c r="F110" i="10"/>
  <c r="F108" i="10"/>
  <c r="F106" i="10"/>
  <c r="F263" i="10"/>
  <c r="F527" i="10" l="1"/>
  <c r="G527" i="10" s="1"/>
  <c r="G528" i="10"/>
  <c r="F523" i="10"/>
  <c r="G523" i="10" s="1"/>
  <c r="G524" i="10"/>
  <c r="F153" i="10"/>
  <c r="F105" i="10"/>
  <c r="F522" i="10"/>
  <c r="F521" i="10" l="1"/>
  <c r="G521" i="10" s="1"/>
  <c r="G522" i="10"/>
  <c r="F104" i="10"/>
  <c r="G105" i="10"/>
  <c r="F152" i="10"/>
  <c r="B13" i="11"/>
  <c r="B12" i="11" s="1"/>
  <c r="B16" i="11"/>
  <c r="B18" i="11"/>
  <c r="B20" i="11"/>
  <c r="B22" i="11"/>
  <c r="F145" i="10" l="1"/>
  <c r="G145" i="10" s="1"/>
  <c r="F103" i="10"/>
  <c r="G104" i="10"/>
  <c r="B15" i="11"/>
  <c r="B11" i="11" s="1"/>
  <c r="G14" i="12"/>
  <c r="G20" i="12"/>
  <c r="G19" i="12" s="1"/>
  <c r="G17" i="12" s="1"/>
  <c r="G13" i="12" s="1"/>
  <c r="I13" i="12" s="1"/>
  <c r="G23" i="12"/>
  <c r="G22" i="12" s="1"/>
  <c r="G26" i="12"/>
  <c r="G29" i="12"/>
  <c r="G33" i="12"/>
  <c r="G32" i="12" s="1"/>
  <c r="G38" i="12"/>
  <c r="G55" i="12"/>
  <c r="G57" i="12"/>
  <c r="G59" i="12"/>
  <c r="G62" i="12"/>
  <c r="G67" i="12"/>
  <c r="G74" i="12"/>
  <c r="G82" i="12"/>
  <c r="G91" i="12"/>
  <c r="G90" i="12" s="1"/>
  <c r="G98" i="12"/>
  <c r="G97" i="12" s="1"/>
  <c r="G107" i="12"/>
  <c r="G109" i="12"/>
  <c r="G115" i="12"/>
  <c r="G117" i="12"/>
  <c r="G94" i="12" l="1"/>
  <c r="I97" i="12"/>
  <c r="H97" i="12"/>
  <c r="I90" i="12"/>
  <c r="H90" i="12"/>
  <c r="H32" i="12"/>
  <c r="I32" i="12"/>
  <c r="H22" i="12"/>
  <c r="I22" i="12"/>
  <c r="I19" i="12"/>
  <c r="H13" i="12"/>
  <c r="F102" i="10"/>
  <c r="G102" i="10" s="1"/>
  <c r="G103" i="10"/>
  <c r="G37" i="12"/>
  <c r="G25" i="12"/>
  <c r="G106" i="12"/>
  <c r="G61" i="12"/>
  <c r="G54" i="12"/>
  <c r="G53" i="12" l="1"/>
  <c r="G105" i="12"/>
  <c r="I106" i="12"/>
  <c r="H106" i="12"/>
  <c r="H61" i="12"/>
  <c r="I61" i="12"/>
  <c r="I54" i="12"/>
  <c r="H54" i="12"/>
  <c r="H37" i="12"/>
  <c r="I37" i="12"/>
  <c r="G12" i="12"/>
  <c r="G11" i="12" s="1"/>
  <c r="I25" i="12"/>
  <c r="H25" i="12"/>
  <c r="G36" i="12"/>
  <c r="H105" i="12" l="1"/>
  <c r="I105" i="12"/>
  <c r="G52" i="12"/>
  <c r="H53" i="12"/>
  <c r="I53" i="12"/>
  <c r="H36" i="12"/>
  <c r="I36" i="12"/>
  <c r="I12" i="12"/>
  <c r="H12" i="12"/>
  <c r="I11" i="12"/>
  <c r="H11" i="12"/>
  <c r="G41" i="12"/>
  <c r="I52" i="12" l="1"/>
  <c r="H52" i="12"/>
  <c r="H41" i="12"/>
  <c r="I41" i="12"/>
  <c r="F13" i="10"/>
  <c r="F17" i="10"/>
  <c r="F22" i="10"/>
  <c r="F29" i="10"/>
  <c r="F36" i="10"/>
  <c r="F35" i="10" s="1"/>
  <c r="G35" i="10" s="1"/>
  <c r="F39" i="10"/>
  <c r="F38" i="10" s="1"/>
  <c r="G38" i="10" s="1"/>
  <c r="F45" i="10"/>
  <c r="F47" i="10"/>
  <c r="F54" i="10"/>
  <c r="F53" i="10" s="1"/>
  <c r="F52" i="10" s="1"/>
  <c r="F51" i="10" s="1"/>
  <c r="F50" i="10" s="1"/>
  <c r="F61" i="10"/>
  <c r="F64" i="10"/>
  <c r="F72" i="10"/>
  <c r="F71" i="10" s="1"/>
  <c r="F82" i="10"/>
  <c r="F81" i="10" s="1"/>
  <c r="F88" i="10"/>
  <c r="F87" i="10" s="1"/>
  <c r="F100" i="10"/>
  <c r="F99" i="10" s="1"/>
  <c r="F136" i="10"/>
  <c r="F135" i="10" s="1"/>
  <c r="F134" i="10" s="1"/>
  <c r="F143" i="10"/>
  <c r="F142" i="10" s="1"/>
  <c r="F162" i="10"/>
  <c r="F170" i="10"/>
  <c r="F169" i="10" s="1"/>
  <c r="F183" i="10"/>
  <c r="F185" i="10"/>
  <c r="F188" i="10"/>
  <c r="F191" i="10"/>
  <c r="F197" i="10"/>
  <c r="F196" i="10" s="1"/>
  <c r="F202" i="10"/>
  <c r="F204" i="10"/>
  <c r="F207" i="10"/>
  <c r="F213" i="10"/>
  <c r="F212" i="10" s="1"/>
  <c r="F218" i="10"/>
  <c r="F217" i="10" s="1"/>
  <c r="G217" i="10" s="1"/>
  <c r="F221" i="10"/>
  <c r="F223" i="10"/>
  <c r="F227" i="10"/>
  <c r="F239" i="10"/>
  <c r="F250" i="10"/>
  <c r="F252" i="10"/>
  <c r="F254" i="10"/>
  <c r="F259" i="10"/>
  <c r="F261" i="10"/>
  <c r="F266" i="10"/>
  <c r="F268" i="10"/>
  <c r="F272" i="10"/>
  <c r="F271" i="10" s="1"/>
  <c r="G271" i="10" s="1"/>
  <c r="F281" i="10"/>
  <c r="F283" i="10"/>
  <c r="F289" i="10"/>
  <c r="F291" i="10"/>
  <c r="F295" i="10"/>
  <c r="F312" i="10"/>
  <c r="F316" i="10"/>
  <c r="F325" i="10"/>
  <c r="F324" i="10" s="1"/>
  <c r="F336" i="10"/>
  <c r="F338" i="10"/>
  <c r="F342" i="10"/>
  <c r="F346" i="10"/>
  <c r="F345" i="10" s="1"/>
  <c r="F344" i="10" s="1"/>
  <c r="G344" i="10" s="1"/>
  <c r="F351" i="10"/>
  <c r="F350" i="10" s="1"/>
  <c r="G350" i="10" s="1"/>
  <c r="F354" i="10"/>
  <c r="F357" i="10"/>
  <c r="F359" i="10"/>
  <c r="F362" i="10"/>
  <c r="F366" i="10"/>
  <c r="F365" i="10" s="1"/>
  <c r="F381" i="10"/>
  <c r="F380" i="10" s="1"/>
  <c r="F389" i="10"/>
  <c r="F394" i="10"/>
  <c r="F409" i="10"/>
  <c r="F408" i="10" s="1"/>
  <c r="F414" i="10"/>
  <c r="F416" i="10"/>
  <c r="F418" i="10"/>
  <c r="F421" i="10"/>
  <c r="F425" i="10"/>
  <c r="F429" i="10"/>
  <c r="F437" i="10"/>
  <c r="F447" i="10"/>
  <c r="F449" i="10"/>
  <c r="F455" i="10"/>
  <c r="F454" i="10" s="1"/>
  <c r="F476" i="10"/>
  <c r="F482" i="10"/>
  <c r="F487" i="10"/>
  <c r="F486" i="10" s="1"/>
  <c r="F492" i="10"/>
  <c r="F491" i="10" s="1"/>
  <c r="F497" i="10"/>
  <c r="F496" i="10" s="1"/>
  <c r="F503" i="10"/>
  <c r="F502" i="10" s="1"/>
  <c r="F508" i="10"/>
  <c r="F507" i="10" s="1"/>
  <c r="F514" i="10"/>
  <c r="F516" i="10"/>
  <c r="F519" i="10"/>
  <c r="F518" i="10" s="1"/>
  <c r="G518" i="10" s="1"/>
  <c r="F294" i="10" l="1"/>
  <c r="F501" i="10"/>
  <c r="G502" i="10"/>
  <c r="F407" i="10"/>
  <c r="F195" i="10"/>
  <c r="F133" i="10"/>
  <c r="F495" i="10"/>
  <c r="F490" i="10"/>
  <c r="G491" i="10"/>
  <c r="F485" i="10"/>
  <c r="F80" i="10"/>
  <c r="F98" i="10"/>
  <c r="G99" i="10"/>
  <c r="F379" i="10"/>
  <c r="F364" i="10"/>
  <c r="G364" i="10" s="1"/>
  <c r="G365" i="10"/>
  <c r="F86" i="10"/>
  <c r="F211" i="10"/>
  <c r="F168" i="10"/>
  <c r="F428" i="10"/>
  <c r="F323" i="10"/>
  <c r="G324" i="10"/>
  <c r="F161" i="10"/>
  <c r="F453" i="10"/>
  <c r="G453" i="10" s="1"/>
  <c r="G454" i="10"/>
  <c r="F506" i="10"/>
  <c r="G507" i="10"/>
  <c r="F141" i="10"/>
  <c r="G142" i="10"/>
  <c r="G71" i="10"/>
  <c r="F420" i="10"/>
  <c r="G420" i="10" s="1"/>
  <c r="F309" i="10"/>
  <c r="F386" i="10"/>
  <c r="F434" i="10"/>
  <c r="F335" i="10"/>
  <c r="F258" i="10"/>
  <c r="G258" i="10" s="1"/>
  <c r="F288" i="10"/>
  <c r="F446" i="10"/>
  <c r="F44" i="10"/>
  <c r="F234" i="10"/>
  <c r="F182" i="10"/>
  <c r="F475" i="10"/>
  <c r="F60" i="10"/>
  <c r="F277" i="10"/>
  <c r="F513" i="10"/>
  <c r="F413" i="10"/>
  <c r="G413" i="10" s="1"/>
  <c r="F220" i="10"/>
  <c r="G220" i="10" s="1"/>
  <c r="F353" i="10"/>
  <c r="F249" i="10"/>
  <c r="F201" i="10"/>
  <c r="F265" i="10"/>
  <c r="G265" i="10" s="1"/>
  <c r="F12" i="10"/>
  <c r="F385" i="10" l="1"/>
  <c r="G386" i="10"/>
  <c r="F308" i="10"/>
  <c r="F194" i="10"/>
  <c r="F287" i="10"/>
  <c r="G288" i="10"/>
  <c r="F167" i="10"/>
  <c r="F378" i="10"/>
  <c r="F489" i="10"/>
  <c r="G489" i="10" s="1"/>
  <c r="G490" i="10"/>
  <c r="F406" i="10"/>
  <c r="F334" i="10"/>
  <c r="G335" i="10"/>
  <c r="F200" i="10"/>
  <c r="G201" i="10"/>
  <c r="F474" i="10"/>
  <c r="G475" i="10"/>
  <c r="F160" i="10"/>
  <c r="F210" i="10"/>
  <c r="F97" i="10"/>
  <c r="G98" i="10"/>
  <c r="F494" i="10"/>
  <c r="F500" i="10"/>
  <c r="G501" i="10"/>
  <c r="F248" i="10"/>
  <c r="G249" i="10"/>
  <c r="F181" i="10"/>
  <c r="G182" i="10"/>
  <c r="F433" i="10"/>
  <c r="G434" i="10"/>
  <c r="F445" i="10"/>
  <c r="G446" i="10"/>
  <c r="F505" i="10"/>
  <c r="G505" i="10" s="1"/>
  <c r="G506" i="10"/>
  <c r="F484" i="10"/>
  <c r="F512" i="10"/>
  <c r="G513" i="10"/>
  <c r="F276" i="10"/>
  <c r="G277" i="10"/>
  <c r="F349" i="10"/>
  <c r="G353" i="10"/>
  <c r="F233" i="10"/>
  <c r="G234" i="10"/>
  <c r="F452" i="10"/>
  <c r="F140" i="10"/>
  <c r="G141" i="10"/>
  <c r="F322" i="10"/>
  <c r="G322" i="10" s="1"/>
  <c r="G323" i="10"/>
  <c r="F85" i="10"/>
  <c r="F79" i="10"/>
  <c r="F132" i="10"/>
  <c r="F59" i="10"/>
  <c r="G60" i="10"/>
  <c r="F43" i="10"/>
  <c r="G44" i="10"/>
  <c r="F11" i="10"/>
  <c r="G12" i="10"/>
  <c r="F216" i="10"/>
  <c r="F307" i="10"/>
  <c r="F412" i="10"/>
  <c r="F257" i="10"/>
  <c r="F286" i="10" l="1"/>
  <c r="G287" i="10"/>
  <c r="F139" i="10"/>
  <c r="G140" i="10"/>
  <c r="F275" i="10"/>
  <c r="G276" i="10"/>
  <c r="F473" i="10"/>
  <c r="G474" i="10"/>
  <c r="F444" i="10"/>
  <c r="G445" i="10"/>
  <c r="F256" i="10"/>
  <c r="G257" i="10"/>
  <c r="F511" i="10"/>
  <c r="G512" i="10"/>
  <c r="F293" i="10"/>
  <c r="G293" i="10" s="1"/>
  <c r="F232" i="10"/>
  <c r="G232" i="10" s="1"/>
  <c r="G233" i="10"/>
  <c r="F180" i="10"/>
  <c r="G181" i="10"/>
  <c r="F96" i="10"/>
  <c r="G96" i="10" s="1"/>
  <c r="G97" i="10"/>
  <c r="F199" i="10"/>
  <c r="G199" i="10" s="1"/>
  <c r="G200" i="10"/>
  <c r="F377" i="10"/>
  <c r="G500" i="10"/>
  <c r="F499" i="10"/>
  <c r="G499" i="10" s="1"/>
  <c r="F451" i="10"/>
  <c r="G451" i="10" s="1"/>
  <c r="G452" i="10"/>
  <c r="F432" i="10"/>
  <c r="G433" i="10"/>
  <c r="F411" i="10"/>
  <c r="G412" i="10"/>
  <c r="F78" i="10"/>
  <c r="F84" i="10"/>
  <c r="F159" i="10"/>
  <c r="F131" i="10"/>
  <c r="F215" i="10"/>
  <c r="G216" i="10"/>
  <c r="F348" i="10"/>
  <c r="G348" i="10" s="1"/>
  <c r="G349" i="10"/>
  <c r="F247" i="10"/>
  <c r="G247" i="10" s="1"/>
  <c r="G248" i="10"/>
  <c r="F333" i="10"/>
  <c r="G334" i="10"/>
  <c r="F166" i="10"/>
  <c r="F384" i="10"/>
  <c r="G384" i="10" s="1"/>
  <c r="G385" i="10"/>
  <c r="F58" i="10"/>
  <c r="G59" i="10"/>
  <c r="F42" i="10"/>
  <c r="G43" i="10"/>
  <c r="F10" i="10"/>
  <c r="G11" i="10"/>
  <c r="F9" i="1"/>
  <c r="G444" i="10" l="1"/>
  <c r="F431" i="10"/>
  <c r="G431" i="10" s="1"/>
  <c r="G180" i="10"/>
  <c r="F179" i="10"/>
  <c r="G333" i="10"/>
  <c r="F327" i="10"/>
  <c r="G327" i="10" s="1"/>
  <c r="F472" i="10"/>
  <c r="G472" i="10" s="1"/>
  <c r="G473" i="10"/>
  <c r="F383" i="10"/>
  <c r="G383" i="10" s="1"/>
  <c r="G411" i="10"/>
  <c r="F158" i="10"/>
  <c r="F274" i="10"/>
  <c r="G274" i="10" s="1"/>
  <c r="G275" i="10"/>
  <c r="F285" i="10"/>
  <c r="G285" i="10" s="1"/>
  <c r="G286" i="10"/>
  <c r="G432" i="10"/>
  <c r="F510" i="10"/>
  <c r="G510" i="10" s="1"/>
  <c r="G511" i="10"/>
  <c r="G215" i="10"/>
  <c r="F76" i="10"/>
  <c r="F75" i="10" s="1"/>
  <c r="F70" i="10" s="1"/>
  <c r="F246" i="10"/>
  <c r="G246" i="10" s="1"/>
  <c r="G256" i="10"/>
  <c r="F138" i="10"/>
  <c r="G138" i="10" s="1"/>
  <c r="G139" i="10"/>
  <c r="F57" i="10"/>
  <c r="G58" i="10"/>
  <c r="F41" i="10"/>
  <c r="G41" i="10" s="1"/>
  <c r="G42" i="10"/>
  <c r="F9" i="10"/>
  <c r="G10" i="10"/>
  <c r="F12" i="1"/>
  <c r="F15" i="1" s="1"/>
  <c r="F24" i="1" s="1"/>
  <c r="F31" i="1" s="1"/>
  <c r="F32" i="1" s="1"/>
  <c r="F69" i="10" l="1"/>
  <c r="G70" i="10"/>
  <c r="G179" i="10"/>
  <c r="F178" i="10"/>
  <c r="G178" i="10" s="1"/>
  <c r="G57" i="10"/>
  <c r="G9" i="10"/>
  <c r="F8" i="10"/>
  <c r="F68" i="10" l="1"/>
  <c r="G69" i="10"/>
  <c r="G8" i="10"/>
  <c r="G68" i="10" l="1"/>
  <c r="F56" i="10"/>
  <c r="G56" i="10" l="1"/>
  <c r="F7" i="10"/>
  <c r="G7" i="10" s="1"/>
</calcChain>
</file>

<file path=xl/sharedStrings.xml><?xml version="1.0" encoding="utf-8"?>
<sst xmlns="http://schemas.openxmlformats.org/spreadsheetml/2006/main" count="1106" uniqueCount="292">
  <si>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</si>
  <si>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</si>
  <si>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</si>
  <si>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</si>
  <si>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</si>
  <si>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</si>
  <si>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</si>
  <si>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</si>
  <si>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</si>
  <si>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</si>
  <si>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</si>
  <si>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</si>
  <si>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</si>
  <si>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</si>
  <si>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</si>
  <si>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</si>
  <si>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</si>
  <si>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</si>
  <si>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</si>
  <si>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</si>
  <si>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</si>
  <si>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</si>
  <si>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</si>
  <si>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</si>
  <si>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</si>
  <si>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</si>
  <si>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</si>
  <si>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</si>
  <si>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</si>
  <si>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</si>
  <si>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</si>
  <si>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</si>
  <si>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</si>
  <si>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</si>
  <si>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</si>
  <si>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</si>
  <si>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</si>
  <si>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</si>
  <si>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</si>
  <si>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</si>
  <si>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</si>
  <si>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</si>
  <si>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</si>
  <si>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</si>
  <si>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</si>
  <si>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</si>
  <si>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</si>
  <si>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</si>
  <si>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Kapitalne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</si>
  <si>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</si>
  <si>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</si>
  <si>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</si>
  <si>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</si>
  <si>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</si>
  <si>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</si>
  <si>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</si>
  <si>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</si>
  <si>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</si>
  <si>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</si>
  <si>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</si>
  <si>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</si>
  <si>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</si>
  <si>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</si>
  <si>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</si>
  <si>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</si>
  <si>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</si>
  <si>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</si>
  <si>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</si>
  <si>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</si>
  <si>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</si>
  <si>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</si>
  <si>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</si>
  <si>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</si>
  <si>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</si>
  <si>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</si>
  <si>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</si>
  <si>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</si>
  <si>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</si>
  <si>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</si>
  <si>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</si>
  <si>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</si>
  <si>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</si>
  <si>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</si>
  <si>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</si>
  <si>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</si>
  <si>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</si>
  <si>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</si>
  <si>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</si>
  <si>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</si>
  <si>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</si>
  <si>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</si>
  <si>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</si>
  <si>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</si>
  <si>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</si>
  <si>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</si>
  <si>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</si>
  <si>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</si>
  <si>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</si>
  <si>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</si>
  <si>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</si>
  <si>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</si>
  <si>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</si>
  <si>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</si>
  <si>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</si>
  <si>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</si>
  <si>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</si>
  <si>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</si>
  <si>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</si>
  <si>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</si>
  <si>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</si>
  <si>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</si>
  <si>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</si>
  <si>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</si>
  <si>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</si>
  <si>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</si>
  <si>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</si>
  <si>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</si>
  <si>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</si>
  <si>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</si>
  <si>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</si>
  <si>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</si>
  <si>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</si>
  <si>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</si>
  <si>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</si>
  <si>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</si>
  <si>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</si>
  <si>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</si>
  <si>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</si>
  <si>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</si>
  <si>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</si>
  <si>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</si>
  <si>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</si>
  <si>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</si>
  <si>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</si>
  <si>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</si>
  <si>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</si>
  <si>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</si>
  <si>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</si>
  <si>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</si>
  <si>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</si>
  <si>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</si>
  <si>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</si>
  <si>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</si>
  <si>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</si>
  <si>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</si>
  <si>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</si>
  <si>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</si>
  <si>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</si>
  <si>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</si>
  <si>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</si>
  <si>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</si>
  <si>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</si>
  <si>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</si>
  <si>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</si>
  <si>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</si>
  <si>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</si>
  <si>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</si>
  <si>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</si>
  <si>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</si>
  <si>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</si>
  <si>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</si>
  <si>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</si>
  <si>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</si>
  <si>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</si>
  <si>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</si>
  <si>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</si>
  <si>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</si>
  <si>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</si>
  <si>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</si>
  <si>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</si>
  <si>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</si>
  <si>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</si>
  <si>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</si>
  <si>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</si>
  <si>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</si>
  <si>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</si>
  <si>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</si>
  <si>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</si>
  <si>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</si>
  <si>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</si>
  <si>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DONACIJE - PRENESENI VIŠAK PRIHODA - OŠ</t>
  </si>
  <si>
    <t>Izvor financiranja 6.7.</t>
  </si>
  <si>
    <t>DODATNA ULAGANJA</t>
  </si>
  <si>
    <t>Naknade građanim i kućanstvima iz EU sredstava</t>
  </si>
  <si>
    <t>Prihodi od prodaje proizvoda i robe</t>
  </si>
  <si>
    <t>VLASTITI IZVORI</t>
  </si>
  <si>
    <t>Rezultat poslovanja</t>
  </si>
  <si>
    <t>Višak/manjak prihoda</t>
  </si>
  <si>
    <t>Višak prihoda</t>
  </si>
  <si>
    <t>Manjak prihoda</t>
  </si>
  <si>
    <t>096 Dodatne usluge u obrazovanju</t>
  </si>
  <si>
    <t>0912 Osnovno obrazovanje</t>
  </si>
  <si>
    <t>091 Predškolsko i osnovno obrazovanje</t>
  </si>
  <si>
    <t>09 Obrazovanje</t>
  </si>
  <si>
    <t>04 Ekonomski poslovi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</si>
  <si>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</si>
  <si>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</si>
  <si>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</si>
  <si>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</si>
  <si>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</si>
  <si>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</si>
  <si>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</si>
  <si>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PRSTEN POTPORE VI</t>
  </si>
  <si>
    <t>ŠKOLSKO SPORTSKO DRUŠTVO</t>
  </si>
  <si>
    <t>Tekući projekt T100055</t>
  </si>
  <si>
    <t>Tekući projekt T100026</t>
  </si>
  <si>
    <t>Kapitalni projekt K100137</t>
  </si>
  <si>
    <t>PŠ CVETKOVIĆ, OŠ LJUBO BABIĆ - PROJEKTIRANJE I UREĐENJE VANJSKOG IGRALIŠTA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</si>
  <si>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</si>
  <si>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</si>
  <si>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</si>
  <si>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</si>
  <si>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</si>
  <si>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</si>
  <si>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</si>
  <si>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</si>
  <si>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</si>
  <si>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</si>
  <si>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</si>
  <si>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</si>
  <si>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</si>
  <si>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 xml:space="preserve">Plan za 2024. </t>
  </si>
  <si>
    <t xml:space="preserve">  31 Vlastiti prihodi</t>
  </si>
  <si>
    <t>3 Vlastiti prihodi</t>
  </si>
  <si>
    <t xml:space="preserve">  11 Opći prihodi i primici</t>
  </si>
  <si>
    <t>1 Opći prihodi i primici</t>
  </si>
  <si>
    <t>Plan za 2024.</t>
  </si>
  <si>
    <t>Brojčana oznaka i naziv</t>
  </si>
  <si>
    <t>RASHODI POSLOVANJA PREMA IZVORIMA FINANCIRANJA</t>
  </si>
  <si>
    <t>5 Pomoći</t>
  </si>
  <si>
    <t>4 Prihodi za posebne namjene</t>
  </si>
  <si>
    <t>PRIHODI POSLOVANJA PREMA IZVORIMA FINANCIRANJA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</si>
  <si>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</si>
  <si>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</si>
  <si>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</si>
  <si>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</si>
  <si>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</si>
  <si>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 xml:space="preserve">  1.1. Opći prihodi i primici</t>
  </si>
  <si>
    <t xml:space="preserve">  3.3. Vlastiti prihodi</t>
  </si>
  <si>
    <t xml:space="preserve">  4.L. Prihodi za posebne namjene</t>
  </si>
  <si>
    <t xml:space="preserve"> 5.K. Pomoći</t>
  </si>
  <si>
    <t>6 Donacije</t>
  </si>
  <si>
    <t xml:space="preserve"> 6.3. Donacije</t>
  </si>
  <si>
    <t>PRIHODI POSLOVANJA PREMA EKONOMSKOJ KLASIFIKACIJI</t>
  </si>
  <si>
    <t>SVEUKUPNO 6+9</t>
  </si>
  <si>
    <t>RASHODI POSLOVANJA PREMA EKONOMSKOJ KLASIFIKACIJI</t>
  </si>
  <si>
    <t>B. RAČUN FINANCIRANJA PREMA EKONOMSKOJ KLASIFIKACIJI</t>
  </si>
  <si>
    <t>Tekući projekt T100024</t>
  </si>
  <si>
    <t>STJECANJE PRVOG RADNOG ISKUSTVA PRIPRAVNIŠTVO</t>
  </si>
  <si>
    <t xml:space="preserve">  3.7. Vlastiti prihodi-Preneseni višak prihoda</t>
  </si>
  <si>
    <t xml:space="preserve"> 5.D. Pomoći-Višak prihoda</t>
  </si>
  <si>
    <t xml:space="preserve">  4.F. Prihodi za posebne namjene-Višak prihoda</t>
  </si>
  <si>
    <t xml:space="preserve"> 6.7. Donacije-Preneseni višak prihoda</t>
  </si>
  <si>
    <t>Tekuće donacije u naravi</t>
  </si>
  <si>
    <t>Tekući projekt T100058</t>
  </si>
  <si>
    <t>PRSTEN POTPORE VII</t>
  </si>
  <si>
    <t>Tekući projekt T100027</t>
  </si>
  <si>
    <t>OPSKRBA BESPLATNIM ZALIHAMA MENSTRUALNIH HIGIJENSKIH POTREPŠTINA</t>
  </si>
  <si>
    <t>Ravnateljica:</t>
  </si>
  <si>
    <t>Sanja Sertić</t>
  </si>
  <si>
    <t>Kapitalni projekt K100144</t>
  </si>
  <si>
    <t>OŠ JASTREBARSKO - PROJEKTIRANJE I IZGRADNJA NOVE ŠKOLE I DVORANE</t>
  </si>
  <si>
    <t>Tekući projekt T100016</t>
  </si>
  <si>
    <t>KNJIGE ZA ŠKOLSKU KNJIŽNICU</t>
  </si>
  <si>
    <t>Tekući projekt T100040</t>
  </si>
  <si>
    <t>STRUČNO USAVRŠAVANJE DJELATNIKA U ŠKOLSTVU</t>
  </si>
  <si>
    <t xml:space="preserve">POLUGODIŠNJI IZVJEŠTAJ O IZVRŠENJU FINANCIJSKOG PLANA OŠ"LJUBO BABIĆ"
ZA 2024. </t>
  </si>
  <si>
    <t>1.</t>
  </si>
  <si>
    <t>2.</t>
  </si>
  <si>
    <t>3.</t>
  </si>
  <si>
    <t>Izvršenje 01.01.-30.06.2024.</t>
  </si>
  <si>
    <t>Indeks</t>
  </si>
  <si>
    <t>4. (3/2*100)</t>
  </si>
  <si>
    <t>4.</t>
  </si>
  <si>
    <t>5. (4/2*100)</t>
  </si>
  <si>
    <t>6. (4/3*100)</t>
  </si>
  <si>
    <t>Izvršenje 01.01.-30.06.2023.</t>
  </si>
  <si>
    <t>PRIHODI UKUPNO + PRENESENI VIŠAK</t>
  </si>
  <si>
    <t xml:space="preserve">PRIHODI UKUPNO </t>
  </si>
  <si>
    <t xml:space="preserve">  1.1. Opći prihodi i primici - Manjak</t>
  </si>
  <si>
    <t>-</t>
  </si>
  <si>
    <t>Pomoći dane u inozemstvo i unutar općeg proračuna</t>
  </si>
  <si>
    <t>Prijenosi između proračunskih korisnika istog proračuna</t>
  </si>
  <si>
    <t>Tekući prijenosi između proračunskih korisnikaistog proračuna</t>
  </si>
  <si>
    <t xml:space="preserve"> 5.D. Pomoći-Višak prihoda/Manjak prihoda</t>
  </si>
  <si>
    <t>Prijenosi između proračunskih korisika istog proračuna</t>
  </si>
  <si>
    <t>Tekući prijenosi između proračunskih korisnika istog proračuna</t>
  </si>
  <si>
    <t>Pomoći između proračunskih korisnika istog proračuna</t>
  </si>
  <si>
    <t>Tekući prijenos između proračunskih korisnika istog proračuna</t>
  </si>
  <si>
    <t>Predsjednik Školskog odbora:</t>
  </si>
  <si>
    <t>Mario Samarin</t>
  </si>
  <si>
    <t>U Jastrebarskom, 16.07.2024.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</si>
</sst>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4" fontId="6" fillId="5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18" fillId="0" borderId="0" xfId="0" applyFont="1" applyFill="1"/>
    <xf numFmtId="4" fontId="10" fillId="8" borderId="4" xfId="0" applyNumberFormat="1" applyFont="1" applyFill="1" applyBorder="1" applyAlignment="1" applyProtection="1">
      <alignment horizontal="right" wrapText="1"/>
    </xf>
    <xf numFmtId="0" fontId="10" fillId="8" borderId="4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164" fontId="27" fillId="2" borderId="4" xfId="0" applyNumberFormat="1" applyFont="1" applyFill="1" applyBorder="1" applyAlignment="1" applyProtection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16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30" fillId="0" borderId="0" xfId="0" applyFo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9" borderId="3" xfId="0" applyFont="1" applyFill="1" applyBorder="1"/>
    <xf numFmtId="4" fontId="19" fillId="2" borderId="4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 applyProtection="1">
      <alignment horizontal="right" wrapText="1"/>
    </xf>
    <xf numFmtId="4" fontId="29" fillId="0" borderId="3" xfId="0" applyNumberFormat="1" applyFont="1" applyBorder="1" applyAlignment="1">
      <alignment horizontal="right" wrapText="1"/>
    </xf>
    <xf numFmtId="4" fontId="19" fillId="9" borderId="3" xfId="0" applyNumberFormat="1" applyFont="1" applyFill="1" applyBorder="1" applyAlignment="1">
      <alignment horizontal="right" wrapText="1"/>
    </xf>
    <xf numFmtId="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7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0" fontId="27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30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10" fillId="2" borderId="3" xfId="0" quotePrefix="1" applyFont="1" applyFill="1" applyBorder="1" applyAlignment="1">
      <alignment horizontal="left" vertical="center" wrapText="1"/>
    </xf>
    <xf numFmtId="0" fontId="10" fillId="9" borderId="3" xfId="0" applyNumberFormat="1" applyFont="1" applyFill="1" applyBorder="1" applyAlignment="1" applyProtection="1">
      <alignment horizontal="left" vertical="center" wrapText="1"/>
    </xf>
    <xf numFmtId="0" fontId="10" fillId="10" borderId="3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31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6" fillId="3" borderId="4" xfId="0" applyNumberFormat="1" applyFont="1" applyFill="1" applyBorder="1" applyAlignment="1">
      <alignment horizontal="right"/>
    </xf>
    <xf numFmtId="0" fontId="0" fillId="2" borderId="0" xfId="0" applyFill="1"/>
    <xf numFmtId="0" fontId="19" fillId="3" borderId="3" xfId="0" applyFont="1" applyFill="1" applyBorder="1" applyAlignment="1">
      <alignment horizontal="left" vertical="center"/>
    </xf>
    <xf numFmtId="0" fontId="19" fillId="3" borderId="3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vertical="center" wrapText="1"/>
    </xf>
    <xf numFmtId="4" fontId="19" fillId="3" borderId="4" xfId="0" applyNumberFormat="1" applyFont="1" applyFill="1" applyBorder="1" applyAlignment="1" applyProtection="1">
      <alignment horizontal="righ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right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33" fillId="4" borderId="3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5" fillId="4" borderId="4" xfId="0" applyNumberFormat="1" applyFont="1" applyFill="1" applyBorder="1" applyAlignment="1" applyProtection="1">
      <alignment horizontal="center" vertical="center" wrapText="1"/>
    </xf>
    <xf numFmtId="0" fontId="3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3" fillId="2" borderId="3" xfId="0" applyNumberFormat="1" applyFont="1" applyFill="1" applyBorder="1" applyAlignment="1" applyProtection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center"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33" fillId="0" borderId="3" xfId="0" quotePrefix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6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35" fillId="4" borderId="2" xfId="0" applyNumberFormat="1" applyFont="1" applyFill="1" applyBorder="1" applyAlignment="1" applyProtection="1">
      <alignment horizontal="center" vertical="center" wrapText="1"/>
    </xf>
    <xf numFmtId="0" fontId="35" fillId="4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3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2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sqref="A1:J1"/>
    </sheetView>
  </sheetViews>
  <sheetFormatPr defaultRowHeight="15" x14ac:dyDescent="0.25"/>
  <cols>
    <col min="5" max="7" width="25.28515625" customWidth="1"/>
    <col min="8" max="8" width="25.28515625" style="126" customWidth="1"/>
    <col min="9" max="10" width="15.7109375" customWidth="1"/>
  </cols>
  <sheetData>
    <row r="1" spans="1:10" ht="42" customHeight="1" x14ac:dyDescent="0.25">
      <c r="A1" s="213" t="s">
        <v>266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8" customHeight="1" x14ac:dyDescent="0.25">
      <c r="A2" s="5"/>
      <c r="B2" s="5"/>
      <c r="C2" s="5"/>
      <c r="D2" s="5"/>
      <c r="E2" s="5"/>
      <c r="F2" s="26"/>
      <c r="G2" s="26"/>
      <c r="H2" s="128"/>
      <c r="I2" s="5"/>
      <c r="J2" s="5"/>
    </row>
    <row r="3" spans="1:10" ht="15.75" x14ac:dyDescent="0.25">
      <c r="A3" s="213" t="s">
        <v>21</v>
      </c>
      <c r="B3" s="213"/>
      <c r="C3" s="213"/>
      <c r="D3" s="213"/>
      <c r="E3" s="213"/>
      <c r="F3" s="213"/>
      <c r="G3" s="213"/>
      <c r="H3" s="213"/>
      <c r="I3" s="217"/>
      <c r="J3" s="217"/>
    </row>
    <row r="4" spans="1:10" ht="18" x14ac:dyDescent="0.25">
      <c r="A4" s="5"/>
      <c r="B4" s="5"/>
      <c r="C4" s="5"/>
      <c r="D4" s="5"/>
      <c r="E4" s="5"/>
      <c r="F4" s="26"/>
      <c r="G4" s="26"/>
      <c r="H4" s="129"/>
      <c r="I4" s="6"/>
      <c r="J4" s="6"/>
    </row>
    <row r="5" spans="1:10" ht="18" customHeight="1" x14ac:dyDescent="0.25">
      <c r="A5" s="213" t="s">
        <v>25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0" ht="18" x14ac:dyDescent="0.25">
      <c r="A6" s="1"/>
      <c r="B6" s="2"/>
      <c r="C6" s="2"/>
      <c r="D6" s="2"/>
      <c r="E6" s="7"/>
      <c r="F6" s="8"/>
      <c r="G6" s="8"/>
      <c r="H6" s="29"/>
      <c r="I6" s="8"/>
      <c r="J6" s="29" t="s">
        <v>208</v>
      </c>
    </row>
    <row r="7" spans="1:10" ht="25.5" customHeight="1" x14ac:dyDescent="0.25">
      <c r="A7" s="201" t="s">
        <v>227</v>
      </c>
      <c r="B7" s="202"/>
      <c r="C7" s="202"/>
      <c r="D7" s="202"/>
      <c r="E7" s="203"/>
      <c r="F7" s="187" t="s">
        <v>276</v>
      </c>
      <c r="G7" s="4" t="s">
        <v>221</v>
      </c>
      <c r="H7" s="127" t="s">
        <v>270</v>
      </c>
      <c r="I7" s="127" t="s">
        <v>271</v>
      </c>
      <c r="J7" s="127" t="s">
        <v>271</v>
      </c>
    </row>
    <row r="8" spans="1:10" s="126" customFormat="1" ht="9" customHeight="1" x14ac:dyDescent="0.25">
      <c r="A8" s="222" t="s">
        <v>267</v>
      </c>
      <c r="B8" s="223"/>
      <c r="C8" s="223"/>
      <c r="D8" s="223"/>
      <c r="E8" s="223"/>
      <c r="F8" s="188" t="s">
        <v>268</v>
      </c>
      <c r="G8" s="188" t="s">
        <v>269</v>
      </c>
      <c r="H8" s="188" t="s">
        <v>273</v>
      </c>
      <c r="I8" s="188" t="s">
        <v>274</v>
      </c>
      <c r="J8" s="188" t="s">
        <v>275</v>
      </c>
    </row>
    <row r="9" spans="1:10" x14ac:dyDescent="0.25">
      <c r="A9" s="209" t="s">
        <v>0</v>
      </c>
      <c r="B9" s="200"/>
      <c r="C9" s="200"/>
      <c r="D9" s="200"/>
      <c r="E9" s="218"/>
      <c r="F9" s="38">
        <f t="shared" ref="F9:G9" si="0">F10+F11</f>
        <v>1836976.48</v>
      </c>
      <c r="G9" s="38">
        <f t="shared" si="0"/>
        <v>4101547</v>
      </c>
      <c r="H9" s="38">
        <f t="shared" ref="H9" si="1">H10+H11</f>
        <v>2326389.38</v>
      </c>
      <c r="I9" s="38">
        <f>H9/F9*100</f>
        <v>126.64230627492844</v>
      </c>
      <c r="J9" s="38">
        <f>H9/G9*100</f>
        <v>56.719803040169957</v>
      </c>
    </row>
    <row r="10" spans="1:10" x14ac:dyDescent="0.25">
      <c r="A10" s="219" t="s">
        <v>209</v>
      </c>
      <c r="B10" s="216"/>
      <c r="C10" s="216"/>
      <c r="D10" s="216"/>
      <c r="E10" s="220"/>
      <c r="F10" s="37">
        <v>1836976.48</v>
      </c>
      <c r="G10" s="37">
        <v>4101547</v>
      </c>
      <c r="H10" s="37">
        <v>2326389.38</v>
      </c>
      <c r="I10" s="37">
        <f t="shared" ref="I10:I15" si="2">H10/F10*100</f>
        <v>126.64230627492844</v>
      </c>
      <c r="J10" s="37">
        <f t="shared" ref="J10:J15" si="3">H10/G10*100</f>
        <v>56.719803040169957</v>
      </c>
    </row>
    <row r="11" spans="1:10" x14ac:dyDescent="0.25">
      <c r="A11" s="221" t="s">
        <v>210</v>
      </c>
      <c r="B11" s="220"/>
      <c r="C11" s="220"/>
      <c r="D11" s="220"/>
      <c r="E11" s="220"/>
      <c r="F11" s="37">
        <v>0</v>
      </c>
      <c r="G11" s="37">
        <v>0</v>
      </c>
      <c r="H11" s="37">
        <v>0</v>
      </c>
      <c r="I11" s="37" t="s">
        <v>280</v>
      </c>
      <c r="J11" s="37" t="s">
        <v>280</v>
      </c>
    </row>
    <row r="12" spans="1:10" x14ac:dyDescent="0.25">
      <c r="A12" s="30" t="s">
        <v>2</v>
      </c>
      <c r="B12" s="46"/>
      <c r="C12" s="46"/>
      <c r="D12" s="46"/>
      <c r="E12" s="46"/>
      <c r="F12" s="38">
        <f t="shared" ref="F12:G12" si="4">F13+F14</f>
        <v>1852368.79</v>
      </c>
      <c r="G12" s="38">
        <f t="shared" si="4"/>
        <v>4110547</v>
      </c>
      <c r="H12" s="38">
        <f t="shared" ref="H12" si="5">H13+H14</f>
        <v>2300876.94</v>
      </c>
      <c r="I12" s="38">
        <f t="shared" si="2"/>
        <v>124.21268121236268</v>
      </c>
      <c r="J12" s="38">
        <f t="shared" si="3"/>
        <v>55.97495759080239</v>
      </c>
    </row>
    <row r="13" spans="1:10" x14ac:dyDescent="0.25">
      <c r="A13" s="215" t="s">
        <v>211</v>
      </c>
      <c r="B13" s="216"/>
      <c r="C13" s="216"/>
      <c r="D13" s="216"/>
      <c r="E13" s="216"/>
      <c r="F13" s="37">
        <v>1847554.86</v>
      </c>
      <c r="G13" s="37">
        <v>4025547</v>
      </c>
      <c r="H13" s="40">
        <v>2279854.27</v>
      </c>
      <c r="I13" s="37">
        <f t="shared" si="2"/>
        <v>123.39846135881454</v>
      </c>
      <c r="J13" s="40">
        <f t="shared" si="3"/>
        <v>56.634645428310733</v>
      </c>
    </row>
    <row r="14" spans="1:10" x14ac:dyDescent="0.25">
      <c r="A14" s="226" t="s">
        <v>212</v>
      </c>
      <c r="B14" s="220"/>
      <c r="C14" s="220"/>
      <c r="D14" s="220"/>
      <c r="E14" s="220"/>
      <c r="F14" s="37">
        <v>4813.93</v>
      </c>
      <c r="G14" s="36">
        <v>85000</v>
      </c>
      <c r="H14" s="40">
        <v>21022.67</v>
      </c>
      <c r="I14" s="36">
        <f t="shared" si="2"/>
        <v>436.70493754583049</v>
      </c>
      <c r="J14" s="40">
        <f t="shared" si="3"/>
        <v>24.732552941176468</v>
      </c>
    </row>
    <row r="15" spans="1:10" x14ac:dyDescent="0.25">
      <c r="A15" s="199" t="s">
        <v>3</v>
      </c>
      <c r="B15" s="200"/>
      <c r="C15" s="200"/>
      <c r="D15" s="200"/>
      <c r="E15" s="200"/>
      <c r="F15" s="38">
        <f>F9-F12</f>
        <v>-15392.310000000056</v>
      </c>
      <c r="G15" s="38">
        <f t="shared" ref="G15" si="6">G9-G12</f>
        <v>-9000</v>
      </c>
      <c r="H15" s="38">
        <f t="shared" ref="H15" si="7">H9-H12</f>
        <v>25512.439999999944</v>
      </c>
      <c r="I15" s="38">
        <f t="shared" si="2"/>
        <v>-165.74796115722626</v>
      </c>
      <c r="J15" s="38">
        <f t="shared" si="3"/>
        <v>-283.47155555555491</v>
      </c>
    </row>
    <row r="16" spans="1:10" ht="18" x14ac:dyDescent="0.25">
      <c r="A16" s="5"/>
      <c r="B16" s="9"/>
      <c r="C16" s="9"/>
      <c r="D16" s="9"/>
      <c r="E16" s="9"/>
      <c r="F16" s="24"/>
      <c r="G16" s="25"/>
      <c r="H16" s="25"/>
      <c r="I16" s="3"/>
      <c r="J16" s="3"/>
    </row>
    <row r="17" spans="1:10" ht="18" customHeight="1" x14ac:dyDescent="0.25">
      <c r="A17" s="213" t="s">
        <v>26</v>
      </c>
      <c r="B17" s="214"/>
      <c r="C17" s="214"/>
      <c r="D17" s="214"/>
      <c r="E17" s="214"/>
      <c r="F17" s="214"/>
      <c r="G17" s="214"/>
      <c r="H17" s="214"/>
      <c r="I17" s="214"/>
      <c r="J17" s="214"/>
    </row>
    <row r="18" spans="1:10" ht="18" x14ac:dyDescent="0.25">
      <c r="A18" s="26"/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25.5" customHeight="1" x14ac:dyDescent="0.25">
      <c r="A19" s="201" t="s">
        <v>227</v>
      </c>
      <c r="B19" s="202"/>
      <c r="C19" s="202"/>
      <c r="D19" s="202"/>
      <c r="E19" s="203"/>
      <c r="F19" s="31" t="s">
        <v>276</v>
      </c>
      <c r="G19" s="127" t="s">
        <v>221</v>
      </c>
      <c r="H19" s="127" t="s">
        <v>270</v>
      </c>
      <c r="I19" s="127" t="s">
        <v>271</v>
      </c>
      <c r="J19" s="127" t="s">
        <v>271</v>
      </c>
    </row>
    <row r="20" spans="1:10" s="126" customFormat="1" ht="9" customHeight="1" x14ac:dyDescent="0.25">
      <c r="A20" s="205" t="s">
        <v>267</v>
      </c>
      <c r="B20" s="206"/>
      <c r="C20" s="206"/>
      <c r="D20" s="206"/>
      <c r="E20" s="207"/>
      <c r="F20" s="189" t="s">
        <v>268</v>
      </c>
      <c r="G20" s="188" t="s">
        <v>269</v>
      </c>
      <c r="H20" s="188" t="s">
        <v>273</v>
      </c>
      <c r="I20" s="188" t="s">
        <v>274</v>
      </c>
      <c r="J20" s="188" t="s">
        <v>275</v>
      </c>
    </row>
    <row r="21" spans="1:10" ht="15.75" customHeight="1" x14ac:dyDescent="0.25">
      <c r="A21" s="219" t="s">
        <v>213</v>
      </c>
      <c r="B21" s="224"/>
      <c r="C21" s="224"/>
      <c r="D21" s="224"/>
      <c r="E21" s="225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x14ac:dyDescent="0.25">
      <c r="A22" s="219" t="s">
        <v>214</v>
      </c>
      <c r="B22" s="216"/>
      <c r="C22" s="216"/>
      <c r="D22" s="216"/>
      <c r="E22" s="216"/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 s="126" customFormat="1" x14ac:dyDescent="0.25">
      <c r="A23" s="199" t="s">
        <v>5</v>
      </c>
      <c r="B23" s="200"/>
      <c r="C23" s="200"/>
      <c r="D23" s="200"/>
      <c r="E23" s="200"/>
      <c r="F23" s="38">
        <f>F21-F22</f>
        <v>0</v>
      </c>
      <c r="G23" s="38">
        <f t="shared" ref="G23" si="8">G21-G22</f>
        <v>0</v>
      </c>
      <c r="H23" s="38">
        <f t="shared" ref="H23" si="9">H21-H22</f>
        <v>0</v>
      </c>
      <c r="I23" s="38">
        <v>0</v>
      </c>
      <c r="J23" s="38">
        <v>0</v>
      </c>
    </row>
    <row r="24" spans="1:10" s="126" customFormat="1" x14ac:dyDescent="0.25">
      <c r="A24" s="199" t="s">
        <v>6</v>
      </c>
      <c r="B24" s="200"/>
      <c r="C24" s="200"/>
      <c r="D24" s="200"/>
      <c r="E24" s="200"/>
      <c r="F24" s="38">
        <f>F15+F23</f>
        <v>-15392.310000000056</v>
      </c>
      <c r="G24" s="38">
        <f>G15+G23</f>
        <v>-9000</v>
      </c>
      <c r="H24" s="38">
        <f t="shared" ref="H24" si="10">H15+H23</f>
        <v>25512.439999999944</v>
      </c>
      <c r="I24" s="38">
        <f t="shared" ref="I24" si="11">H24/F24*100</f>
        <v>-165.74796115722626</v>
      </c>
      <c r="J24" s="38">
        <f t="shared" ref="J24" si="12">H24/G24*100</f>
        <v>-283.47155555555491</v>
      </c>
    </row>
    <row r="25" spans="1:10" ht="18" x14ac:dyDescent="0.25">
      <c r="A25" s="23"/>
      <c r="B25" s="24"/>
      <c r="C25" s="24"/>
      <c r="D25" s="24"/>
      <c r="E25" s="24"/>
      <c r="F25" s="24"/>
      <c r="G25" s="25"/>
      <c r="H25" s="25"/>
      <c r="I25" s="25"/>
      <c r="J25" s="25"/>
    </row>
    <row r="26" spans="1:10" ht="18" customHeight="1" x14ac:dyDescent="0.25">
      <c r="A26" s="213" t="s">
        <v>215</v>
      </c>
      <c r="B26" s="214"/>
      <c r="C26" s="214"/>
      <c r="D26" s="214"/>
      <c r="E26" s="214"/>
      <c r="F26" s="214"/>
      <c r="G26" s="214"/>
      <c r="H26" s="214"/>
      <c r="I26" s="214"/>
      <c r="J26" s="214"/>
    </row>
    <row r="27" spans="1:10" ht="18" x14ac:dyDescent="0.25">
      <c r="A27" s="23"/>
      <c r="B27" s="24"/>
      <c r="C27" s="24"/>
      <c r="D27" s="24"/>
      <c r="E27" s="24"/>
      <c r="F27" s="24"/>
      <c r="G27" s="25"/>
      <c r="H27" s="25"/>
      <c r="I27" s="25"/>
      <c r="J27" s="25"/>
    </row>
    <row r="28" spans="1:10" ht="25.5" customHeight="1" x14ac:dyDescent="0.25">
      <c r="A28" s="201" t="s">
        <v>227</v>
      </c>
      <c r="B28" s="202"/>
      <c r="C28" s="202"/>
      <c r="D28" s="202"/>
      <c r="E28" s="203"/>
      <c r="F28" s="31" t="s">
        <v>276</v>
      </c>
      <c r="G28" s="127" t="s">
        <v>221</v>
      </c>
      <c r="H28" s="127" t="s">
        <v>270</v>
      </c>
      <c r="I28" s="127" t="s">
        <v>271</v>
      </c>
      <c r="J28" s="127" t="s">
        <v>271</v>
      </c>
    </row>
    <row r="29" spans="1:10" s="126" customFormat="1" ht="9" customHeight="1" x14ac:dyDescent="0.25">
      <c r="A29" s="205" t="s">
        <v>267</v>
      </c>
      <c r="B29" s="206"/>
      <c r="C29" s="206"/>
      <c r="D29" s="206"/>
      <c r="E29" s="207"/>
      <c r="F29" s="190" t="s">
        <v>268</v>
      </c>
      <c r="G29" s="191" t="s">
        <v>269</v>
      </c>
      <c r="H29" s="188" t="s">
        <v>273</v>
      </c>
      <c r="I29" s="191" t="s">
        <v>274</v>
      </c>
      <c r="J29" s="188" t="s">
        <v>275</v>
      </c>
    </row>
    <row r="30" spans="1:10" s="126" customFormat="1" ht="15" customHeight="1" x14ac:dyDescent="0.25">
      <c r="A30" s="194" t="s">
        <v>216</v>
      </c>
      <c r="B30" s="195"/>
      <c r="C30" s="195"/>
      <c r="D30" s="195"/>
      <c r="E30" s="196"/>
      <c r="F30" s="145">
        <v>48231.5</v>
      </c>
      <c r="G30" s="145">
        <v>9000</v>
      </c>
      <c r="H30" s="146">
        <v>1164.8599999999999</v>
      </c>
      <c r="I30" s="145">
        <f t="shared" ref="I30:I31" si="13">H30/F30*100</f>
        <v>2.4151436302001801</v>
      </c>
      <c r="J30" s="146">
        <f t="shared" ref="J30" si="14">H30/G30*100</f>
        <v>12.942888888888888</v>
      </c>
    </row>
    <row r="31" spans="1:10" s="126" customFormat="1" ht="15" customHeight="1" x14ac:dyDescent="0.25">
      <c r="A31" s="199" t="s">
        <v>217</v>
      </c>
      <c r="B31" s="200"/>
      <c r="C31" s="200"/>
      <c r="D31" s="200"/>
      <c r="E31" s="200"/>
      <c r="F31" s="147">
        <f>F24+F30</f>
        <v>32839.189999999944</v>
      </c>
      <c r="G31" s="147">
        <f>G24+G30</f>
        <v>0</v>
      </c>
      <c r="H31" s="148">
        <f t="shared" ref="H31" si="15">H24+H30</f>
        <v>26677.299999999945</v>
      </c>
      <c r="I31" s="147">
        <f t="shared" si="13"/>
        <v>81.236169345224383</v>
      </c>
      <c r="J31" s="148" t="s">
        <v>280</v>
      </c>
    </row>
    <row r="32" spans="1:10" s="126" customFormat="1" ht="45" customHeight="1" x14ac:dyDescent="0.25">
      <c r="A32" s="209" t="s">
        <v>218</v>
      </c>
      <c r="B32" s="210"/>
      <c r="C32" s="210"/>
      <c r="D32" s="210"/>
      <c r="E32" s="211"/>
      <c r="F32" s="147">
        <f>F15+F23+F30-F31</f>
        <v>0</v>
      </c>
      <c r="G32" s="147">
        <f>G15+G23+G30-G31</f>
        <v>0</v>
      </c>
      <c r="H32" s="148">
        <f t="shared" ref="H32" si="16">H15+H23+H30-H31</f>
        <v>0</v>
      </c>
      <c r="I32" s="147">
        <v>0</v>
      </c>
      <c r="J32" s="148">
        <v>0</v>
      </c>
    </row>
    <row r="34" spans="1:10" s="126" customFormat="1" ht="15.75" x14ac:dyDescent="0.25">
      <c r="A34" s="212" t="s">
        <v>219</v>
      </c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s="126" customFormat="1" ht="18" x14ac:dyDescent="0.25">
      <c r="A35" s="141"/>
      <c r="B35" s="142"/>
      <c r="C35" s="142"/>
      <c r="D35" s="142"/>
      <c r="E35" s="142"/>
      <c r="F35" s="142"/>
      <c r="G35" s="143"/>
      <c r="H35" s="143"/>
      <c r="I35" s="143"/>
      <c r="J35" s="143"/>
    </row>
    <row r="36" spans="1:10" s="126" customFormat="1" ht="25.5" customHeight="1" x14ac:dyDescent="0.25">
      <c r="A36" s="204" t="s">
        <v>227</v>
      </c>
      <c r="B36" s="202"/>
      <c r="C36" s="202"/>
      <c r="D36" s="202"/>
      <c r="E36" s="203"/>
      <c r="F36" s="144" t="s">
        <v>276</v>
      </c>
      <c r="G36" s="127" t="s">
        <v>221</v>
      </c>
      <c r="H36" s="127" t="s">
        <v>270</v>
      </c>
      <c r="I36" s="127" t="s">
        <v>271</v>
      </c>
      <c r="J36" s="127" t="s">
        <v>271</v>
      </c>
    </row>
    <row r="37" spans="1:10" s="126" customFormat="1" ht="9" customHeight="1" x14ac:dyDescent="0.25">
      <c r="A37" s="208" t="s">
        <v>267</v>
      </c>
      <c r="B37" s="206"/>
      <c r="C37" s="206"/>
      <c r="D37" s="206"/>
      <c r="E37" s="207"/>
      <c r="F37" s="190" t="s">
        <v>268</v>
      </c>
      <c r="G37" s="191" t="s">
        <v>269</v>
      </c>
      <c r="H37" s="188" t="s">
        <v>273</v>
      </c>
      <c r="I37" s="191" t="s">
        <v>274</v>
      </c>
      <c r="J37" s="188" t="s">
        <v>275</v>
      </c>
    </row>
    <row r="38" spans="1:10" s="126" customFormat="1" x14ac:dyDescent="0.25">
      <c r="A38" s="194" t="s">
        <v>216</v>
      </c>
      <c r="B38" s="195"/>
      <c r="C38" s="195"/>
      <c r="D38" s="195"/>
      <c r="E38" s="196"/>
      <c r="F38" s="145">
        <f>E41</f>
        <v>0</v>
      </c>
      <c r="G38" s="145">
        <f>F41</f>
        <v>0</v>
      </c>
      <c r="H38" s="146">
        <f>G41</f>
        <v>0</v>
      </c>
      <c r="I38" s="145">
        <v>0</v>
      </c>
      <c r="J38" s="146">
        <v>0</v>
      </c>
    </row>
    <row r="39" spans="1:10" s="126" customFormat="1" ht="28.5" customHeight="1" x14ac:dyDescent="0.25">
      <c r="A39" s="194" t="s">
        <v>4</v>
      </c>
      <c r="B39" s="195"/>
      <c r="C39" s="195"/>
      <c r="D39" s="195"/>
      <c r="E39" s="196"/>
      <c r="F39" s="145">
        <v>0</v>
      </c>
      <c r="G39" s="145">
        <v>0</v>
      </c>
      <c r="H39" s="146">
        <v>0</v>
      </c>
      <c r="I39" s="145">
        <v>0</v>
      </c>
      <c r="J39" s="146">
        <v>0</v>
      </c>
    </row>
    <row r="40" spans="1:10" s="126" customFormat="1" x14ac:dyDescent="0.25">
      <c r="A40" s="194" t="s">
        <v>220</v>
      </c>
      <c r="B40" s="197"/>
      <c r="C40" s="197"/>
      <c r="D40" s="197"/>
      <c r="E40" s="198"/>
      <c r="F40" s="145">
        <v>0</v>
      </c>
      <c r="G40" s="145">
        <v>0</v>
      </c>
      <c r="H40" s="146">
        <v>0</v>
      </c>
      <c r="I40" s="145">
        <v>0</v>
      </c>
      <c r="J40" s="146">
        <v>0</v>
      </c>
    </row>
    <row r="41" spans="1:10" s="126" customFormat="1" ht="15" customHeight="1" x14ac:dyDescent="0.25">
      <c r="A41" s="199" t="s">
        <v>217</v>
      </c>
      <c r="B41" s="200"/>
      <c r="C41" s="200"/>
      <c r="D41" s="200"/>
      <c r="E41" s="200"/>
      <c r="F41" s="39">
        <f>F38-F39+F40</f>
        <v>0</v>
      </c>
      <c r="G41" s="39">
        <f t="shared" ref="G41" si="17">G38-G39+G40</f>
        <v>0</v>
      </c>
      <c r="H41" s="149">
        <f t="shared" ref="H41" si="18">H38-H39+H40</f>
        <v>0</v>
      </c>
      <c r="I41" s="39">
        <v>0</v>
      </c>
      <c r="J41" s="149">
        <v>0</v>
      </c>
    </row>
    <row r="43" spans="1:10" s="126" customFormat="1" x14ac:dyDescent="0.25">
      <c r="A43" s="183"/>
      <c r="B43" s="184"/>
      <c r="C43" s="184"/>
      <c r="D43" s="184"/>
      <c r="E43" s="184"/>
      <c r="F43" s="184"/>
      <c r="G43" s="184"/>
      <c r="H43" s="184"/>
      <c r="I43" s="184"/>
      <c r="J43" s="184"/>
    </row>
  </sheetData>
  <mergeCells count="31">
    <mergeCell ref="A21:E21"/>
    <mergeCell ref="A22:E22"/>
    <mergeCell ref="A23:E23"/>
    <mergeCell ref="A14:E14"/>
    <mergeCell ref="A15:E15"/>
    <mergeCell ref="A19:E19"/>
    <mergeCell ref="A20:E20"/>
    <mergeCell ref="A13:E13"/>
    <mergeCell ref="A5:J5"/>
    <mergeCell ref="A17:J17"/>
    <mergeCell ref="A1:J1"/>
    <mergeCell ref="A3:J3"/>
    <mergeCell ref="A9:E9"/>
    <mergeCell ref="A10:E10"/>
    <mergeCell ref="A11:E11"/>
    <mergeCell ref="A7:E7"/>
    <mergeCell ref="A8:E8"/>
    <mergeCell ref="A24:E24"/>
    <mergeCell ref="A30:E30"/>
    <mergeCell ref="A31:E31"/>
    <mergeCell ref="A32:E32"/>
    <mergeCell ref="A34:J34"/>
    <mergeCell ref="A26:J26"/>
    <mergeCell ref="A38:E38"/>
    <mergeCell ref="A39:E39"/>
    <mergeCell ref="A40:E40"/>
    <mergeCell ref="A41:E41"/>
    <mergeCell ref="A28:E28"/>
    <mergeCell ref="A36:E36"/>
    <mergeCell ref="A29:E29"/>
    <mergeCell ref="A37:E3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43" workbookViewId="0">
      <selection activeCell="G96" sqref="G9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5.28515625" customWidth="1"/>
    <col min="6" max="6" width="25.28515625" style="126" customWidth="1"/>
    <col min="7" max="7" width="25.28515625" customWidth="1"/>
    <col min="8" max="8" width="15.5703125" customWidth="1"/>
    <col min="9" max="9" width="15.7109375" style="126" customWidth="1"/>
  </cols>
  <sheetData>
    <row r="1" spans="1:10" ht="42" customHeight="1" x14ac:dyDescent="0.25">
      <c r="A1" s="213" t="s">
        <v>266</v>
      </c>
      <c r="B1" s="227"/>
      <c r="C1" s="227"/>
      <c r="D1" s="227"/>
      <c r="E1" s="227"/>
      <c r="F1" s="227"/>
      <c r="G1" s="227"/>
      <c r="H1" s="227"/>
      <c r="I1" s="182"/>
      <c r="J1" s="176"/>
    </row>
    <row r="2" spans="1:10" ht="18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0" ht="15.75" x14ac:dyDescent="0.25">
      <c r="A3" s="234" t="s">
        <v>21</v>
      </c>
      <c r="B3" s="234"/>
      <c r="C3" s="234"/>
      <c r="D3" s="234"/>
      <c r="E3" s="234"/>
      <c r="F3" s="234"/>
      <c r="G3" s="236"/>
      <c r="H3" s="236"/>
      <c r="I3" s="178"/>
    </row>
    <row r="4" spans="1:10" ht="18" x14ac:dyDescent="0.25">
      <c r="A4" s="59"/>
      <c r="B4" s="59"/>
      <c r="C4" s="59"/>
      <c r="D4" s="59"/>
      <c r="E4" s="59"/>
      <c r="F4" s="59"/>
      <c r="G4" s="60"/>
      <c r="H4" s="60"/>
      <c r="I4" s="60"/>
    </row>
    <row r="5" spans="1:10" ht="18" customHeight="1" x14ac:dyDescent="0.25">
      <c r="A5" s="234" t="s">
        <v>7</v>
      </c>
      <c r="B5" s="237"/>
      <c r="C5" s="237"/>
      <c r="D5" s="237"/>
      <c r="E5" s="237"/>
      <c r="F5" s="237"/>
      <c r="G5" s="237"/>
      <c r="H5" s="237"/>
      <c r="I5" s="179"/>
    </row>
    <row r="6" spans="1:10" ht="18" x14ac:dyDescent="0.25">
      <c r="A6" s="59"/>
      <c r="B6" s="59"/>
      <c r="C6" s="59"/>
      <c r="D6" s="59"/>
      <c r="E6" s="59"/>
      <c r="F6" s="59"/>
      <c r="G6" s="60"/>
      <c r="H6" s="60"/>
      <c r="I6" s="60"/>
    </row>
    <row r="7" spans="1:10" x14ac:dyDescent="0.25">
      <c r="A7" s="234" t="s">
        <v>243</v>
      </c>
      <c r="B7" s="235"/>
      <c r="C7" s="235"/>
      <c r="D7" s="235"/>
      <c r="E7" s="235"/>
      <c r="F7" s="235"/>
      <c r="G7" s="235"/>
      <c r="H7" s="235"/>
      <c r="I7" s="177"/>
    </row>
    <row r="8" spans="1:10" ht="18" x14ac:dyDescent="0.25">
      <c r="A8" s="59"/>
      <c r="B8" s="59"/>
      <c r="C8" s="59"/>
      <c r="D8" s="59"/>
      <c r="E8" s="59"/>
      <c r="F8" s="59"/>
      <c r="G8" s="60"/>
      <c r="H8" s="60"/>
      <c r="I8" s="60"/>
    </row>
    <row r="9" spans="1:10" ht="25.5" x14ac:dyDescent="0.25">
      <c r="A9" s="228" t="s">
        <v>227</v>
      </c>
      <c r="B9" s="229"/>
      <c r="C9" s="229"/>
      <c r="D9" s="230"/>
      <c r="E9" s="137" t="s">
        <v>276</v>
      </c>
      <c r="F9" s="61" t="s">
        <v>221</v>
      </c>
      <c r="G9" s="138" t="s">
        <v>270</v>
      </c>
      <c r="H9" s="138" t="s">
        <v>271</v>
      </c>
      <c r="I9" s="138" t="s">
        <v>271</v>
      </c>
    </row>
    <row r="10" spans="1:10" s="126" customFormat="1" ht="9" customHeight="1" x14ac:dyDescent="0.25">
      <c r="A10" s="231" t="s">
        <v>267</v>
      </c>
      <c r="B10" s="232"/>
      <c r="C10" s="232"/>
      <c r="D10" s="233"/>
      <c r="E10" s="185" t="s">
        <v>268</v>
      </c>
      <c r="F10" s="186" t="s">
        <v>269</v>
      </c>
      <c r="G10" s="186" t="s">
        <v>273</v>
      </c>
      <c r="H10" s="181" t="s">
        <v>274</v>
      </c>
      <c r="I10" s="181" t="s">
        <v>275</v>
      </c>
    </row>
    <row r="11" spans="1:10" s="126" customFormat="1" x14ac:dyDescent="0.25">
      <c r="A11" s="94"/>
      <c r="B11" s="94"/>
      <c r="C11" s="94"/>
      <c r="D11" s="91" t="s">
        <v>0</v>
      </c>
      <c r="E11" s="98">
        <f>E12</f>
        <v>1836976.48</v>
      </c>
      <c r="F11" s="98">
        <f t="shared" ref="F11:G11" si="0">F12</f>
        <v>4101547</v>
      </c>
      <c r="G11" s="98">
        <f t="shared" si="0"/>
        <v>2326389.38</v>
      </c>
      <c r="H11" s="98">
        <f>G11/E11*100</f>
        <v>126.64230627492844</v>
      </c>
      <c r="I11" s="98">
        <f>G11/F11*100</f>
        <v>56.719803040169957</v>
      </c>
    </row>
    <row r="12" spans="1:10" ht="20.25" customHeight="1" x14ac:dyDescent="0.25">
      <c r="A12" s="62">
        <v>6</v>
      </c>
      <c r="B12" s="62"/>
      <c r="C12" s="62"/>
      <c r="D12" s="63" t="s">
        <v>1</v>
      </c>
      <c r="E12" s="64">
        <f>E13+E19+E22+E25+E32</f>
        <v>1836976.48</v>
      </c>
      <c r="F12" s="64">
        <f>F13+F19+F22+F25+F32</f>
        <v>4101547</v>
      </c>
      <c r="G12" s="64">
        <f>G13+G19+G22+G25+G32</f>
        <v>2326389.38</v>
      </c>
      <c r="H12" s="64">
        <f t="shared" ref="H12:H13" si="1">G12/E12*100</f>
        <v>126.64230627492844</v>
      </c>
      <c r="I12" s="64">
        <f t="shared" ref="I12" si="2">G12/F12*100</f>
        <v>56.719803040169957</v>
      </c>
    </row>
    <row r="13" spans="1:10" s="35" customFormat="1" ht="37.5" customHeight="1" x14ac:dyDescent="0.25">
      <c r="A13" s="65"/>
      <c r="B13" s="65">
        <v>63</v>
      </c>
      <c r="C13" s="65"/>
      <c r="D13" s="65" t="s">
        <v>27</v>
      </c>
      <c r="E13" s="66">
        <f>E14</f>
        <v>1636502.96</v>
      </c>
      <c r="F13" s="66">
        <v>3687490</v>
      </c>
      <c r="G13" s="66">
        <f>G14+G17</f>
        <v>2076693.57</v>
      </c>
      <c r="H13" s="66">
        <f t="shared" si="1"/>
        <v>126.89824710124572</v>
      </c>
      <c r="I13" s="66">
        <f>G13/F13*100</f>
        <v>56.317266487502337</v>
      </c>
    </row>
    <row r="14" spans="1:10" s="35" customFormat="1" ht="37.5" customHeight="1" x14ac:dyDescent="0.25">
      <c r="A14" s="65"/>
      <c r="B14" s="65">
        <v>636</v>
      </c>
      <c r="C14" s="65"/>
      <c r="D14" s="65" t="s">
        <v>43</v>
      </c>
      <c r="E14" s="66">
        <f t="shared" ref="E14:G14" si="3">E15+E16</f>
        <v>1636502.96</v>
      </c>
      <c r="F14" s="66"/>
      <c r="G14" s="66">
        <f t="shared" si="3"/>
        <v>2076137.26</v>
      </c>
      <c r="H14" s="66"/>
      <c r="I14" s="66"/>
    </row>
    <row r="15" spans="1:10" ht="37.5" customHeight="1" x14ac:dyDescent="0.25">
      <c r="A15" s="65"/>
      <c r="B15" s="67">
        <v>6361</v>
      </c>
      <c r="C15" s="65"/>
      <c r="D15" s="67" t="s">
        <v>44</v>
      </c>
      <c r="E15" s="69">
        <v>1636502.96</v>
      </c>
      <c r="F15" s="70"/>
      <c r="G15" s="70">
        <v>2076137.26</v>
      </c>
      <c r="H15" s="70"/>
      <c r="I15" s="70"/>
    </row>
    <row r="16" spans="1:10" ht="56.25" customHeight="1" x14ac:dyDescent="0.25">
      <c r="A16" s="65"/>
      <c r="B16" s="67">
        <v>6362</v>
      </c>
      <c r="C16" s="65"/>
      <c r="D16" s="67" t="s">
        <v>45</v>
      </c>
      <c r="E16" s="69">
        <v>0</v>
      </c>
      <c r="F16" s="71"/>
      <c r="G16" s="70"/>
      <c r="H16" s="70"/>
      <c r="I16" s="70"/>
    </row>
    <row r="17" spans="1:9" s="35" customFormat="1" ht="37.5" customHeight="1" x14ac:dyDescent="0.25">
      <c r="A17" s="65"/>
      <c r="B17" s="65">
        <v>639</v>
      </c>
      <c r="C17" s="65"/>
      <c r="D17" s="65" t="s">
        <v>285</v>
      </c>
      <c r="E17" s="66">
        <f t="shared" ref="E17" si="4">E18+E19</f>
        <v>0</v>
      </c>
      <c r="F17" s="66"/>
      <c r="G17" s="66">
        <f t="shared" ref="G17" si="5">G18+G19</f>
        <v>556.30999999999995</v>
      </c>
      <c r="H17" s="66" t="s">
        <v>280</v>
      </c>
      <c r="I17" s="66" t="s">
        <v>280</v>
      </c>
    </row>
    <row r="18" spans="1:9" s="126" customFormat="1" ht="37.5" customHeight="1" x14ac:dyDescent="0.25">
      <c r="A18" s="65"/>
      <c r="B18" s="67">
        <v>6391</v>
      </c>
      <c r="C18" s="65"/>
      <c r="D18" s="67" t="s">
        <v>286</v>
      </c>
      <c r="E18" s="69">
        <v>0</v>
      </c>
      <c r="F18" s="70"/>
      <c r="G18" s="70">
        <v>556.30999999999995</v>
      </c>
      <c r="H18" s="70" t="s">
        <v>280</v>
      </c>
      <c r="I18" s="70" t="s">
        <v>280</v>
      </c>
    </row>
    <row r="19" spans="1:9" s="35" customFormat="1" ht="37.5" customHeight="1" x14ac:dyDescent="0.25">
      <c r="A19" s="65"/>
      <c r="B19" s="65">
        <v>64</v>
      </c>
      <c r="C19" s="65"/>
      <c r="D19" s="65" t="s">
        <v>37</v>
      </c>
      <c r="E19" s="66">
        <f t="shared" ref="E19:G20" si="6">E20</f>
        <v>0</v>
      </c>
      <c r="F19" s="66">
        <v>7</v>
      </c>
      <c r="G19" s="66">
        <f t="shared" si="6"/>
        <v>0</v>
      </c>
      <c r="H19" s="66" t="s">
        <v>280</v>
      </c>
      <c r="I19" s="66">
        <f>G19/F19*100</f>
        <v>0</v>
      </c>
    </row>
    <row r="20" spans="1:9" s="35" customFormat="1" ht="37.5" customHeight="1" x14ac:dyDescent="0.25">
      <c r="A20" s="65"/>
      <c r="B20" s="65">
        <v>641</v>
      </c>
      <c r="C20" s="65"/>
      <c r="D20" s="65" t="s">
        <v>38</v>
      </c>
      <c r="E20" s="66">
        <f t="shared" si="6"/>
        <v>0</v>
      </c>
      <c r="F20" s="66"/>
      <c r="G20" s="66">
        <f t="shared" si="6"/>
        <v>0</v>
      </c>
      <c r="H20" s="66"/>
      <c r="I20" s="66"/>
    </row>
    <row r="21" spans="1:9" ht="37.5" customHeight="1" x14ac:dyDescent="0.25">
      <c r="A21" s="65"/>
      <c r="B21" s="67">
        <v>6413</v>
      </c>
      <c r="C21" s="65"/>
      <c r="D21" s="67" t="s">
        <v>39</v>
      </c>
      <c r="E21" s="68">
        <v>0</v>
      </c>
      <c r="F21" s="68"/>
      <c r="G21" s="68">
        <v>0</v>
      </c>
      <c r="H21" s="68"/>
      <c r="I21" s="68"/>
    </row>
    <row r="22" spans="1:9" s="35" customFormat="1" ht="60.75" customHeight="1" x14ac:dyDescent="0.25">
      <c r="A22" s="65"/>
      <c r="B22" s="65">
        <v>65</v>
      </c>
      <c r="C22" s="65"/>
      <c r="D22" s="65" t="s">
        <v>40</v>
      </c>
      <c r="E22" s="66">
        <f t="shared" ref="E22:G23" si="7">E23</f>
        <v>39067.67</v>
      </c>
      <c r="F22" s="66">
        <v>75000</v>
      </c>
      <c r="G22" s="66">
        <f t="shared" si="7"/>
        <v>42861.68</v>
      </c>
      <c r="H22" s="66">
        <f t="shared" ref="H22" si="8">G22/E22*100</f>
        <v>109.71138027939726</v>
      </c>
      <c r="I22" s="66">
        <f>G22/F22*100</f>
        <v>57.148906666666669</v>
      </c>
    </row>
    <row r="23" spans="1:9" s="35" customFormat="1" ht="37.5" customHeight="1" x14ac:dyDescent="0.25">
      <c r="A23" s="65"/>
      <c r="B23" s="65">
        <v>652</v>
      </c>
      <c r="C23" s="65"/>
      <c r="D23" s="65" t="s">
        <v>41</v>
      </c>
      <c r="E23" s="66">
        <f t="shared" si="7"/>
        <v>39067.67</v>
      </c>
      <c r="F23" s="66"/>
      <c r="G23" s="66">
        <f t="shared" si="7"/>
        <v>42861.68</v>
      </c>
      <c r="H23" s="66"/>
      <c r="I23" s="66"/>
    </row>
    <row r="24" spans="1:9" ht="37.5" customHeight="1" x14ac:dyDescent="0.25">
      <c r="A24" s="65"/>
      <c r="B24" s="67">
        <v>6526</v>
      </c>
      <c r="C24" s="65"/>
      <c r="D24" s="67" t="s">
        <v>42</v>
      </c>
      <c r="E24" s="69">
        <v>39067.67</v>
      </c>
      <c r="F24" s="70"/>
      <c r="G24" s="70">
        <v>42861.68</v>
      </c>
      <c r="H24" s="70"/>
      <c r="I24" s="70"/>
    </row>
    <row r="25" spans="1:9" s="35" customFormat="1" ht="37.5" customHeight="1" x14ac:dyDescent="0.25">
      <c r="A25" s="76"/>
      <c r="B25" s="76">
        <v>66</v>
      </c>
      <c r="C25" s="75"/>
      <c r="D25" s="65" t="s">
        <v>34</v>
      </c>
      <c r="E25" s="77">
        <f t="shared" ref="E25:G25" si="9">E26+E29</f>
        <v>30448.25</v>
      </c>
      <c r="F25" s="77">
        <v>35578</v>
      </c>
      <c r="G25" s="77">
        <f t="shared" si="9"/>
        <v>28955.25</v>
      </c>
      <c r="H25" s="77">
        <f t="shared" ref="H25" si="10">G25/E25*100</f>
        <v>95.096598326669024</v>
      </c>
      <c r="I25" s="77">
        <f>G25/F25*100</f>
        <v>81.385266175726571</v>
      </c>
    </row>
    <row r="26" spans="1:9" s="35" customFormat="1" ht="37.5" customHeight="1" x14ac:dyDescent="0.25">
      <c r="A26" s="76"/>
      <c r="B26" s="76">
        <v>661</v>
      </c>
      <c r="C26" s="75"/>
      <c r="D26" s="65" t="s">
        <v>35</v>
      </c>
      <c r="E26" s="77">
        <f t="shared" ref="E26:G26" si="11">E27+E28</f>
        <v>10877.19</v>
      </c>
      <c r="F26" s="77"/>
      <c r="G26" s="77">
        <f t="shared" si="11"/>
        <v>25010.74</v>
      </c>
      <c r="H26" s="77"/>
      <c r="I26" s="77"/>
    </row>
    <row r="27" spans="1:9" s="33" customFormat="1" ht="37.5" customHeight="1" x14ac:dyDescent="0.25">
      <c r="A27" s="72"/>
      <c r="B27" s="72">
        <v>6614</v>
      </c>
      <c r="C27" s="73"/>
      <c r="D27" s="67" t="s">
        <v>184</v>
      </c>
      <c r="E27" s="74">
        <v>100</v>
      </c>
      <c r="F27" s="74"/>
      <c r="G27" s="74">
        <v>1102.5</v>
      </c>
      <c r="H27" s="74"/>
      <c r="I27" s="74"/>
    </row>
    <row r="28" spans="1:9" ht="37.5" customHeight="1" x14ac:dyDescent="0.25">
      <c r="A28" s="72"/>
      <c r="B28" s="72">
        <v>6615</v>
      </c>
      <c r="C28" s="75"/>
      <c r="D28" s="72" t="s">
        <v>36</v>
      </c>
      <c r="E28" s="69">
        <v>10777.19</v>
      </c>
      <c r="F28" s="70"/>
      <c r="G28" s="70">
        <v>23908.240000000002</v>
      </c>
      <c r="H28" s="70"/>
      <c r="I28" s="70"/>
    </row>
    <row r="29" spans="1:9" s="35" customFormat="1" ht="27" customHeight="1" x14ac:dyDescent="0.25">
      <c r="A29" s="76"/>
      <c r="B29" s="76">
        <v>663</v>
      </c>
      <c r="C29" s="75"/>
      <c r="D29" s="78" t="s">
        <v>46</v>
      </c>
      <c r="E29" s="77">
        <f t="shared" ref="E29:G29" si="12">E30+E31</f>
        <v>19571.059999999998</v>
      </c>
      <c r="F29" s="77"/>
      <c r="G29" s="77">
        <f t="shared" si="12"/>
        <v>3944.51</v>
      </c>
      <c r="H29" s="77"/>
      <c r="I29" s="77"/>
    </row>
    <row r="30" spans="1:9" ht="27" customHeight="1" x14ac:dyDescent="0.25">
      <c r="A30" s="79"/>
      <c r="B30" s="80">
        <v>6631</v>
      </c>
      <c r="C30" s="81"/>
      <c r="D30" s="82" t="s">
        <v>47</v>
      </c>
      <c r="E30" s="69">
        <v>14757.13</v>
      </c>
      <c r="F30" s="70"/>
      <c r="G30" s="70">
        <v>3944.51</v>
      </c>
      <c r="H30" s="70"/>
      <c r="I30" s="70"/>
    </row>
    <row r="31" spans="1:9" ht="27" customHeight="1" x14ac:dyDescent="0.25">
      <c r="A31" s="67"/>
      <c r="B31" s="67">
        <v>6632</v>
      </c>
      <c r="C31" s="67"/>
      <c r="D31" s="82" t="s">
        <v>48</v>
      </c>
      <c r="E31" s="69">
        <v>4813.93</v>
      </c>
      <c r="F31" s="70"/>
      <c r="G31" s="70"/>
      <c r="H31" s="70"/>
      <c r="I31" s="70"/>
    </row>
    <row r="32" spans="1:9" s="35" customFormat="1" ht="38.25" x14ac:dyDescent="0.25">
      <c r="A32" s="65"/>
      <c r="B32" s="65">
        <v>67</v>
      </c>
      <c r="C32" s="65"/>
      <c r="D32" s="65" t="s">
        <v>28</v>
      </c>
      <c r="E32" s="66">
        <f t="shared" ref="E32:G32" si="13">E33</f>
        <v>130957.6</v>
      </c>
      <c r="F32" s="66">
        <v>303472</v>
      </c>
      <c r="G32" s="66">
        <f t="shared" si="13"/>
        <v>177878.88</v>
      </c>
      <c r="H32" s="66">
        <f t="shared" ref="H32" si="14">G32/E32*100</f>
        <v>135.82936767320109</v>
      </c>
      <c r="I32" s="66">
        <f>G32/F32*100</f>
        <v>58.614593768123576</v>
      </c>
    </row>
    <row r="33" spans="1:9" s="35" customFormat="1" ht="38.25" x14ac:dyDescent="0.25">
      <c r="A33" s="65"/>
      <c r="B33" s="65">
        <v>671</v>
      </c>
      <c r="C33" s="65"/>
      <c r="D33" s="65" t="s">
        <v>31</v>
      </c>
      <c r="E33" s="66">
        <f t="shared" ref="E33:G33" si="15">E34+E35</f>
        <v>130957.6</v>
      </c>
      <c r="F33" s="66"/>
      <c r="G33" s="66">
        <f t="shared" si="15"/>
        <v>177878.88</v>
      </c>
      <c r="H33" s="66"/>
      <c r="I33" s="66"/>
    </row>
    <row r="34" spans="1:9" ht="38.25" x14ac:dyDescent="0.25">
      <c r="A34" s="65"/>
      <c r="B34" s="67">
        <v>6711</v>
      </c>
      <c r="C34" s="67"/>
      <c r="D34" s="67" t="s">
        <v>33</v>
      </c>
      <c r="E34" s="69">
        <v>130957.6</v>
      </c>
      <c r="F34" s="70"/>
      <c r="G34" s="70">
        <v>164491.38</v>
      </c>
      <c r="H34" s="70"/>
      <c r="I34" s="70"/>
    </row>
    <row r="35" spans="1:9" ht="25.5" x14ac:dyDescent="0.25">
      <c r="A35" s="65"/>
      <c r="B35" s="67">
        <v>6712</v>
      </c>
      <c r="C35" s="67"/>
      <c r="D35" s="67" t="s">
        <v>32</v>
      </c>
      <c r="E35" s="69">
        <v>0</v>
      </c>
      <c r="F35" s="70"/>
      <c r="G35" s="70">
        <v>13387.5</v>
      </c>
      <c r="H35" s="70"/>
      <c r="I35" s="70"/>
    </row>
    <row r="36" spans="1:9" ht="20.25" customHeight="1" x14ac:dyDescent="0.25">
      <c r="A36" s="62">
        <v>9</v>
      </c>
      <c r="B36" s="62"/>
      <c r="C36" s="62"/>
      <c r="D36" s="63" t="s">
        <v>185</v>
      </c>
      <c r="E36" s="64">
        <f>E37</f>
        <v>48231.5</v>
      </c>
      <c r="F36" s="64">
        <f t="shared" ref="E36:G38" si="16">F37</f>
        <v>9000</v>
      </c>
      <c r="G36" s="64">
        <f t="shared" si="16"/>
        <v>1164.8599999999999</v>
      </c>
      <c r="H36" s="64">
        <f t="shared" ref="H36:H37" si="17">G36/E36*100</f>
        <v>2.4151436302001801</v>
      </c>
      <c r="I36" s="64">
        <f t="shared" ref="I36:I37" si="18">G36/F36*100</f>
        <v>12.942888888888888</v>
      </c>
    </row>
    <row r="37" spans="1:9" s="35" customFormat="1" ht="41.25" customHeight="1" x14ac:dyDescent="0.25">
      <c r="A37" s="76"/>
      <c r="B37" s="65">
        <v>92</v>
      </c>
      <c r="C37" s="65"/>
      <c r="D37" s="65" t="s">
        <v>186</v>
      </c>
      <c r="E37" s="66">
        <f t="shared" si="16"/>
        <v>48231.5</v>
      </c>
      <c r="F37" s="66">
        <v>9000</v>
      </c>
      <c r="G37" s="66">
        <f t="shared" si="16"/>
        <v>1164.8599999999999</v>
      </c>
      <c r="H37" s="66">
        <f t="shared" si="17"/>
        <v>2.4151436302001801</v>
      </c>
      <c r="I37" s="66">
        <f t="shared" si="18"/>
        <v>12.942888888888888</v>
      </c>
    </row>
    <row r="38" spans="1:9" s="35" customFormat="1" ht="27" customHeight="1" x14ac:dyDescent="0.25">
      <c r="A38" s="76"/>
      <c r="B38" s="76">
        <v>922</v>
      </c>
      <c r="C38" s="75"/>
      <c r="D38" s="78" t="s">
        <v>187</v>
      </c>
      <c r="E38" s="77">
        <f t="shared" si="16"/>
        <v>48231.5</v>
      </c>
      <c r="F38" s="77"/>
      <c r="G38" s="77">
        <f t="shared" si="16"/>
        <v>1164.8599999999999</v>
      </c>
      <c r="H38" s="77"/>
      <c r="I38" s="77"/>
    </row>
    <row r="39" spans="1:9" ht="27" customHeight="1" x14ac:dyDescent="0.25">
      <c r="A39" s="79"/>
      <c r="B39" s="80">
        <v>9221</v>
      </c>
      <c r="C39" s="81"/>
      <c r="D39" s="82" t="s">
        <v>188</v>
      </c>
      <c r="E39" s="68">
        <v>48231.5</v>
      </c>
      <c r="F39" s="68"/>
      <c r="G39" s="68">
        <v>1164.8599999999999</v>
      </c>
      <c r="H39" s="68"/>
      <c r="I39" s="68"/>
    </row>
    <row r="40" spans="1:9" ht="27" customHeight="1" x14ac:dyDescent="0.25">
      <c r="A40" s="79"/>
      <c r="B40" s="80">
        <v>9222</v>
      </c>
      <c r="C40" s="81"/>
      <c r="D40" s="82" t="s">
        <v>189</v>
      </c>
      <c r="E40" s="68"/>
      <c r="F40" s="68"/>
      <c r="G40" s="68"/>
      <c r="H40" s="68"/>
      <c r="I40" s="68"/>
    </row>
    <row r="41" spans="1:9" x14ac:dyDescent="0.25">
      <c r="A41" s="94"/>
      <c r="B41" s="94"/>
      <c r="C41" s="94"/>
      <c r="D41" s="91" t="s">
        <v>244</v>
      </c>
      <c r="E41" s="98">
        <f>E12+E36</f>
        <v>1885207.98</v>
      </c>
      <c r="F41" s="98">
        <f>F12+F36</f>
        <v>4110547</v>
      </c>
      <c r="G41" s="98">
        <f>G12+G36</f>
        <v>2327554.2399999998</v>
      </c>
      <c r="H41" s="98">
        <f t="shared" ref="H41" si="19">G41/E41*100</f>
        <v>123.46405620455731</v>
      </c>
      <c r="I41" s="98">
        <f>G41/F41*100</f>
        <v>56.623953940923187</v>
      </c>
    </row>
    <row r="42" spans="1:9" ht="27" customHeight="1" x14ac:dyDescent="0.25">
      <c r="A42" s="92"/>
      <c r="B42" s="92"/>
      <c r="C42" s="92"/>
      <c r="D42" s="92"/>
      <c r="E42" s="92"/>
      <c r="F42" s="92"/>
      <c r="G42" s="92"/>
      <c r="H42" s="92"/>
      <c r="I42" s="92"/>
    </row>
    <row r="43" spans="1:9" x14ac:dyDescent="0.25">
      <c r="A43" s="92"/>
      <c r="B43" s="92"/>
      <c r="C43" s="92"/>
      <c r="D43" s="92"/>
      <c r="E43" s="92"/>
      <c r="F43" s="92"/>
      <c r="G43" s="92"/>
      <c r="H43" s="92"/>
      <c r="I43" s="92"/>
    </row>
    <row r="44" spans="1:9" x14ac:dyDescent="0.25">
      <c r="A44" s="92"/>
      <c r="B44" s="92"/>
      <c r="C44" s="92"/>
      <c r="D44" s="92"/>
      <c r="E44" s="92"/>
      <c r="F44" s="92"/>
      <c r="G44" s="92"/>
      <c r="H44" s="92"/>
      <c r="I44" s="92"/>
    </row>
    <row r="45" spans="1:9" x14ac:dyDescent="0.25">
      <c r="A45" s="92"/>
      <c r="B45" s="92"/>
      <c r="C45" s="92"/>
      <c r="D45" s="92"/>
      <c r="E45" s="92"/>
      <c r="F45" s="92"/>
      <c r="G45" s="92"/>
      <c r="H45" s="92"/>
      <c r="I45" s="92"/>
    </row>
    <row r="46" spans="1:9" ht="15.75" customHeight="1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7" spans="1:9" ht="15.75" customHeight="1" x14ac:dyDescent="0.25">
      <c r="A47" s="92"/>
      <c r="B47" s="92"/>
      <c r="C47" s="92"/>
      <c r="D47" s="92"/>
      <c r="E47" s="92"/>
      <c r="F47" s="92"/>
      <c r="G47" s="92"/>
      <c r="H47" s="92"/>
      <c r="I47" s="92"/>
    </row>
    <row r="48" spans="1:9" x14ac:dyDescent="0.25">
      <c r="A48" s="234" t="s">
        <v>245</v>
      </c>
      <c r="B48" s="235"/>
      <c r="C48" s="235"/>
      <c r="D48" s="235"/>
      <c r="E48" s="235"/>
      <c r="F48" s="235"/>
      <c r="G48" s="235"/>
      <c r="H48" s="235"/>
      <c r="I48" s="177"/>
    </row>
    <row r="49" spans="1:12" x14ac:dyDescent="0.25">
      <c r="A49" s="93"/>
      <c r="B49" s="93"/>
      <c r="C49" s="93"/>
      <c r="D49" s="93"/>
      <c r="E49" s="93"/>
      <c r="F49" s="93"/>
      <c r="G49" s="60"/>
      <c r="H49" s="60"/>
      <c r="I49" s="60"/>
    </row>
    <row r="50" spans="1:12" ht="25.5" x14ac:dyDescent="0.25">
      <c r="A50" s="228" t="s">
        <v>227</v>
      </c>
      <c r="B50" s="229"/>
      <c r="C50" s="229"/>
      <c r="D50" s="230"/>
      <c r="E50" s="137" t="s">
        <v>276</v>
      </c>
      <c r="F50" s="61" t="s">
        <v>221</v>
      </c>
      <c r="G50" s="138" t="s">
        <v>270</v>
      </c>
      <c r="H50" s="138" t="s">
        <v>271</v>
      </c>
      <c r="I50" s="138" t="s">
        <v>271</v>
      </c>
    </row>
    <row r="51" spans="1:12" s="126" customFormat="1" ht="9" customHeight="1" x14ac:dyDescent="0.25">
      <c r="A51" s="231" t="s">
        <v>267</v>
      </c>
      <c r="B51" s="232"/>
      <c r="C51" s="232"/>
      <c r="D51" s="233"/>
      <c r="E51" s="185" t="s">
        <v>268</v>
      </c>
      <c r="F51" s="186" t="s">
        <v>269</v>
      </c>
      <c r="G51" s="186" t="s">
        <v>273</v>
      </c>
      <c r="H51" s="181" t="s">
        <v>274</v>
      </c>
      <c r="I51" s="181" t="s">
        <v>275</v>
      </c>
    </row>
    <row r="52" spans="1:12" s="126" customFormat="1" x14ac:dyDescent="0.25">
      <c r="A52" s="94"/>
      <c r="B52" s="94"/>
      <c r="C52" s="94"/>
      <c r="D52" s="91" t="s">
        <v>2</v>
      </c>
      <c r="E52" s="98">
        <f>E53+E105</f>
        <v>1852368.7899999998</v>
      </c>
      <c r="F52" s="98">
        <f>F53+F105</f>
        <v>4110547</v>
      </c>
      <c r="G52" s="98">
        <f>G53+G105</f>
        <v>2300876.9400000004</v>
      </c>
      <c r="H52" s="98">
        <f t="shared" ref="H52:H54" si="20">G52/E52*100</f>
        <v>124.21268121236272</v>
      </c>
      <c r="I52" s="98">
        <f t="shared" ref="I52:I54" si="21">G52/F52*100</f>
        <v>55.974957590802397</v>
      </c>
    </row>
    <row r="53" spans="1:12" s="151" customFormat="1" x14ac:dyDescent="0.25">
      <c r="A53" s="62">
        <v>3</v>
      </c>
      <c r="B53" s="62"/>
      <c r="C53" s="62"/>
      <c r="D53" s="62" t="s">
        <v>12</v>
      </c>
      <c r="E53" s="150">
        <f>E54+E61+E90+E97+E102</f>
        <v>1847554.8599999999</v>
      </c>
      <c r="F53" s="150">
        <f>F54+F61+F90+F97+F102</f>
        <v>4025547</v>
      </c>
      <c r="G53" s="150">
        <f>G54+G61+G90+G94+G97+G102</f>
        <v>2279854.2700000005</v>
      </c>
      <c r="H53" s="150">
        <f t="shared" si="20"/>
        <v>123.39846135881459</v>
      </c>
      <c r="I53" s="150">
        <f t="shared" si="21"/>
        <v>56.634645428310748</v>
      </c>
    </row>
    <row r="54" spans="1:12" x14ac:dyDescent="0.25">
      <c r="A54" s="65"/>
      <c r="B54" s="84">
        <v>31</v>
      </c>
      <c r="C54" s="67"/>
      <c r="D54" s="84" t="s">
        <v>13</v>
      </c>
      <c r="E54" s="95">
        <f t="shared" ref="E54:G54" si="22">E55+E57+E59</f>
        <v>1494718.18</v>
      </c>
      <c r="F54" s="95">
        <v>3285583</v>
      </c>
      <c r="G54" s="95">
        <f t="shared" si="22"/>
        <v>1927414.1</v>
      </c>
      <c r="H54" s="95">
        <f t="shared" si="20"/>
        <v>128.94832790486299</v>
      </c>
      <c r="I54" s="95">
        <f t="shared" si="21"/>
        <v>58.662773090803064</v>
      </c>
    </row>
    <row r="55" spans="1:12" s="35" customFormat="1" x14ac:dyDescent="0.25">
      <c r="A55" s="65"/>
      <c r="B55" s="65">
        <v>311</v>
      </c>
      <c r="C55" s="65"/>
      <c r="D55" s="65" t="s">
        <v>49</v>
      </c>
      <c r="E55" s="95">
        <f t="shared" ref="E55:G55" si="23">E56</f>
        <v>1234241.92</v>
      </c>
      <c r="F55" s="95"/>
      <c r="G55" s="95">
        <f t="shared" si="23"/>
        <v>1588775.58</v>
      </c>
      <c r="H55" s="95"/>
      <c r="I55" s="95"/>
    </row>
    <row r="56" spans="1:12" x14ac:dyDescent="0.25">
      <c r="A56" s="65"/>
      <c r="B56" s="67">
        <v>3111</v>
      </c>
      <c r="C56" s="67"/>
      <c r="D56" s="67" t="s">
        <v>50</v>
      </c>
      <c r="E56" s="85">
        <v>1234241.92</v>
      </c>
      <c r="F56" s="86"/>
      <c r="G56" s="86">
        <v>1588775.58</v>
      </c>
      <c r="H56" s="86"/>
      <c r="I56" s="86"/>
    </row>
    <row r="57" spans="1:12" s="35" customFormat="1" x14ac:dyDescent="0.25">
      <c r="A57" s="65"/>
      <c r="B57" s="65">
        <v>312</v>
      </c>
      <c r="C57" s="65"/>
      <c r="D57" s="65" t="s">
        <v>51</v>
      </c>
      <c r="E57" s="95">
        <f t="shared" ref="E57:G57" si="24">E58</f>
        <v>56826.2</v>
      </c>
      <c r="F57" s="95"/>
      <c r="G57" s="95">
        <f t="shared" si="24"/>
        <v>76487.81</v>
      </c>
      <c r="H57" s="95"/>
      <c r="I57" s="95"/>
    </row>
    <row r="58" spans="1:12" x14ac:dyDescent="0.25">
      <c r="A58" s="65"/>
      <c r="B58" s="67">
        <v>3121</v>
      </c>
      <c r="C58" s="67"/>
      <c r="D58" s="67" t="s">
        <v>51</v>
      </c>
      <c r="E58" s="85">
        <v>56826.2</v>
      </c>
      <c r="F58" s="86"/>
      <c r="G58" s="86">
        <v>76487.81</v>
      </c>
      <c r="H58" s="86"/>
      <c r="I58" s="86"/>
    </row>
    <row r="59" spans="1:12" s="35" customFormat="1" x14ac:dyDescent="0.25">
      <c r="A59" s="65"/>
      <c r="B59" s="65">
        <v>313</v>
      </c>
      <c r="C59" s="65"/>
      <c r="D59" s="65" t="s">
        <v>52</v>
      </c>
      <c r="E59" s="95">
        <f t="shared" ref="E59:G59" si="25">E60</f>
        <v>203650.06</v>
      </c>
      <c r="F59" s="95"/>
      <c r="G59" s="95">
        <f t="shared" si="25"/>
        <v>262150.71000000002</v>
      </c>
      <c r="H59" s="95"/>
      <c r="I59" s="95"/>
    </row>
    <row r="60" spans="1:12" ht="25.5" x14ac:dyDescent="0.25">
      <c r="A60" s="65"/>
      <c r="B60" s="67">
        <v>3132</v>
      </c>
      <c r="C60" s="67"/>
      <c r="D60" s="67" t="s">
        <v>53</v>
      </c>
      <c r="E60" s="85">
        <v>203650.06</v>
      </c>
      <c r="F60" s="86"/>
      <c r="G60" s="86">
        <v>262150.71000000002</v>
      </c>
      <c r="H60" s="86"/>
      <c r="I60" s="86"/>
    </row>
    <row r="61" spans="1:12" x14ac:dyDescent="0.25">
      <c r="A61" s="72"/>
      <c r="B61" s="75">
        <v>32</v>
      </c>
      <c r="C61" s="75"/>
      <c r="D61" s="75" t="s">
        <v>22</v>
      </c>
      <c r="E61" s="99">
        <f>E62+E67+E74+E82</f>
        <v>332585.48</v>
      </c>
      <c r="F61" s="99">
        <v>641814</v>
      </c>
      <c r="G61" s="99">
        <f t="shared" ref="G61" si="26">G62+G67+G74+G82</f>
        <v>336167.12</v>
      </c>
      <c r="H61" s="99">
        <f t="shared" ref="H61" si="27">G61/E61*100</f>
        <v>101.07690810795469</v>
      </c>
      <c r="I61" s="99">
        <f>G61/F61*100</f>
        <v>52.37765458528483</v>
      </c>
    </row>
    <row r="62" spans="1:12" s="35" customFormat="1" x14ac:dyDescent="0.25">
      <c r="A62" s="76"/>
      <c r="B62" s="76">
        <v>321</v>
      </c>
      <c r="C62" s="76"/>
      <c r="D62" s="76" t="s">
        <v>54</v>
      </c>
      <c r="E62" s="99">
        <f t="shared" ref="E62:G62" si="28">SUM(E63:E66)</f>
        <v>57441.659999999996</v>
      </c>
      <c r="F62" s="99"/>
      <c r="G62" s="99">
        <f t="shared" si="28"/>
        <v>62026.95</v>
      </c>
      <c r="H62" s="99"/>
      <c r="I62" s="99"/>
    </row>
    <row r="63" spans="1:12" s="33" customFormat="1" x14ac:dyDescent="0.25">
      <c r="A63" s="72"/>
      <c r="B63" s="72">
        <v>3211</v>
      </c>
      <c r="C63" s="72"/>
      <c r="D63" s="72" t="s">
        <v>64</v>
      </c>
      <c r="E63" s="85">
        <v>7942.35</v>
      </c>
      <c r="F63" s="86"/>
      <c r="G63" s="86">
        <v>10108.51</v>
      </c>
      <c r="H63" s="86"/>
      <c r="I63" s="86"/>
      <c r="L63"/>
    </row>
    <row r="64" spans="1:12" s="109" customFormat="1" ht="26.25" x14ac:dyDescent="0.25">
      <c r="A64" s="104"/>
      <c r="B64" s="104">
        <v>3212</v>
      </c>
      <c r="C64" s="104"/>
      <c r="D64" s="108" t="s">
        <v>55</v>
      </c>
      <c r="E64" s="85">
        <v>48689.31</v>
      </c>
      <c r="F64" s="86"/>
      <c r="G64" s="86">
        <v>49990.06</v>
      </c>
      <c r="H64" s="86"/>
      <c r="I64" s="86"/>
      <c r="L64" s="107"/>
    </row>
    <row r="65" spans="1:12" s="33" customFormat="1" x14ac:dyDescent="0.25">
      <c r="A65" s="72"/>
      <c r="B65" s="72">
        <v>3213</v>
      </c>
      <c r="C65" s="72"/>
      <c r="D65" s="72" t="s">
        <v>65</v>
      </c>
      <c r="E65" s="85">
        <v>810</v>
      </c>
      <c r="F65" s="86"/>
      <c r="G65" s="86">
        <v>1928.38</v>
      </c>
      <c r="H65" s="86"/>
      <c r="I65" s="86"/>
      <c r="L65"/>
    </row>
    <row r="66" spans="1:12" s="33" customFormat="1" x14ac:dyDescent="0.25">
      <c r="A66" s="72"/>
      <c r="B66" s="72">
        <v>3214</v>
      </c>
      <c r="C66" s="72"/>
      <c r="D66" s="72" t="s">
        <v>66</v>
      </c>
      <c r="E66" s="85">
        <v>0</v>
      </c>
      <c r="F66" s="86"/>
      <c r="G66" s="86"/>
      <c r="H66" s="86"/>
      <c r="I66" s="86"/>
      <c r="L66"/>
    </row>
    <row r="67" spans="1:12" s="35" customFormat="1" x14ac:dyDescent="0.25">
      <c r="A67" s="76"/>
      <c r="B67" s="76">
        <v>322</v>
      </c>
      <c r="C67" s="75"/>
      <c r="D67" s="78" t="s">
        <v>56</v>
      </c>
      <c r="E67" s="99">
        <f t="shared" ref="E67:G67" si="29">SUM(E68:E73)</f>
        <v>230791.53999999998</v>
      </c>
      <c r="F67" s="99"/>
      <c r="G67" s="99">
        <f t="shared" si="29"/>
        <v>233843.6</v>
      </c>
      <c r="H67" s="99"/>
      <c r="I67" s="99"/>
    </row>
    <row r="68" spans="1:12" x14ac:dyDescent="0.25">
      <c r="A68" s="72"/>
      <c r="B68" s="72">
        <v>3221</v>
      </c>
      <c r="C68" s="73"/>
      <c r="D68" s="87" t="s">
        <v>67</v>
      </c>
      <c r="E68" s="85">
        <v>15517.23</v>
      </c>
      <c r="F68" s="86"/>
      <c r="G68" s="86">
        <v>16972.330000000002</v>
      </c>
      <c r="H68" s="86"/>
      <c r="I68" s="86"/>
    </row>
    <row r="69" spans="1:12" x14ac:dyDescent="0.25">
      <c r="A69" s="72"/>
      <c r="B69" s="72">
        <v>3222</v>
      </c>
      <c r="C69" s="73"/>
      <c r="D69" s="87" t="s">
        <v>68</v>
      </c>
      <c r="E69" s="85">
        <v>178429.46</v>
      </c>
      <c r="F69" s="86"/>
      <c r="G69" s="86">
        <v>169451.13</v>
      </c>
      <c r="H69" s="86"/>
      <c r="I69" s="86"/>
    </row>
    <row r="70" spans="1:12" x14ac:dyDescent="0.25">
      <c r="A70" s="72"/>
      <c r="B70" s="72">
        <v>3223</v>
      </c>
      <c r="C70" s="73"/>
      <c r="D70" s="87" t="s">
        <v>79</v>
      </c>
      <c r="E70" s="85">
        <v>31488.799999999999</v>
      </c>
      <c r="F70" s="86"/>
      <c r="G70" s="86">
        <v>41267.21</v>
      </c>
      <c r="H70" s="86"/>
      <c r="I70" s="86"/>
    </row>
    <row r="71" spans="1:12" x14ac:dyDescent="0.25">
      <c r="A71" s="72"/>
      <c r="B71" s="72">
        <v>3224</v>
      </c>
      <c r="C71" s="73"/>
      <c r="D71" s="87" t="s">
        <v>80</v>
      </c>
      <c r="E71" s="85">
        <v>3005.74</v>
      </c>
      <c r="F71" s="86"/>
      <c r="G71" s="86">
        <v>4535.37</v>
      </c>
      <c r="H71" s="86"/>
      <c r="I71" s="86"/>
    </row>
    <row r="72" spans="1:12" x14ac:dyDescent="0.25">
      <c r="A72" s="72"/>
      <c r="B72" s="72">
        <v>3225</v>
      </c>
      <c r="C72" s="73"/>
      <c r="D72" s="87" t="s">
        <v>57</v>
      </c>
      <c r="E72" s="85">
        <v>2122.8200000000002</v>
      </c>
      <c r="F72" s="86"/>
      <c r="G72" s="86">
        <v>117.8</v>
      </c>
      <c r="H72" s="86"/>
      <c r="I72" s="86"/>
    </row>
    <row r="73" spans="1:12" x14ac:dyDescent="0.25">
      <c r="A73" s="72"/>
      <c r="B73" s="72">
        <v>3227</v>
      </c>
      <c r="C73" s="75"/>
      <c r="D73" s="72" t="s">
        <v>81</v>
      </c>
      <c r="E73" s="85">
        <v>227.49</v>
      </c>
      <c r="F73" s="86"/>
      <c r="G73" s="86">
        <v>1499.76</v>
      </c>
      <c r="H73" s="86"/>
      <c r="I73" s="86"/>
    </row>
    <row r="74" spans="1:12" s="35" customFormat="1" x14ac:dyDescent="0.25">
      <c r="A74" s="76"/>
      <c r="B74" s="76">
        <v>323</v>
      </c>
      <c r="C74" s="75"/>
      <c r="D74" s="78" t="s">
        <v>69</v>
      </c>
      <c r="E74" s="99">
        <f t="shared" ref="E74:G74" si="30">SUM(E75:E81)</f>
        <v>25555.19</v>
      </c>
      <c r="F74" s="99"/>
      <c r="G74" s="99">
        <f t="shared" si="30"/>
        <v>25437.340000000004</v>
      </c>
      <c r="H74" s="99"/>
      <c r="I74" s="99"/>
    </row>
    <row r="75" spans="1:12" s="33" customFormat="1" x14ac:dyDescent="0.25">
      <c r="A75" s="72"/>
      <c r="B75" s="72">
        <v>3231</v>
      </c>
      <c r="C75" s="73"/>
      <c r="D75" s="87" t="s">
        <v>105</v>
      </c>
      <c r="E75" s="106">
        <v>3360.36</v>
      </c>
      <c r="F75" s="106"/>
      <c r="G75" s="106">
        <v>3000.44</v>
      </c>
      <c r="H75" s="106"/>
      <c r="I75" s="106"/>
    </row>
    <row r="76" spans="1:12" x14ac:dyDescent="0.25">
      <c r="A76" s="72"/>
      <c r="B76" s="72">
        <v>3232</v>
      </c>
      <c r="C76" s="73"/>
      <c r="D76" s="87" t="s">
        <v>82</v>
      </c>
      <c r="E76" s="85">
        <v>8868.93</v>
      </c>
      <c r="F76" s="86"/>
      <c r="G76" s="86">
        <v>8827.69</v>
      </c>
      <c r="H76" s="86"/>
      <c r="I76" s="86"/>
    </row>
    <row r="77" spans="1:12" x14ac:dyDescent="0.25">
      <c r="A77" s="72"/>
      <c r="B77" s="72">
        <v>3234</v>
      </c>
      <c r="C77" s="73"/>
      <c r="D77" s="87" t="s">
        <v>83</v>
      </c>
      <c r="E77" s="85">
        <v>7021.72</v>
      </c>
      <c r="F77" s="86"/>
      <c r="G77" s="86">
        <v>7485.3</v>
      </c>
      <c r="H77" s="86"/>
      <c r="I77" s="86"/>
    </row>
    <row r="78" spans="1:12" s="33" customFormat="1" x14ac:dyDescent="0.25">
      <c r="A78" s="72"/>
      <c r="B78" s="72">
        <v>3236</v>
      </c>
      <c r="C78" s="73"/>
      <c r="D78" s="87" t="s">
        <v>84</v>
      </c>
      <c r="E78" s="106">
        <v>2269.34</v>
      </c>
      <c r="F78" s="106"/>
      <c r="G78" s="106">
        <v>2413.8200000000002</v>
      </c>
      <c r="H78" s="106"/>
      <c r="I78" s="106"/>
    </row>
    <row r="79" spans="1:12" x14ac:dyDescent="0.25">
      <c r="A79" s="72"/>
      <c r="B79" s="72">
        <v>3237</v>
      </c>
      <c r="C79" s="73"/>
      <c r="D79" s="87" t="s">
        <v>70</v>
      </c>
      <c r="E79" s="85">
        <v>1231.94</v>
      </c>
      <c r="F79" s="86"/>
      <c r="G79" s="86">
        <v>1339.15</v>
      </c>
      <c r="H79" s="86"/>
      <c r="I79" s="86"/>
    </row>
    <row r="80" spans="1:12" x14ac:dyDescent="0.25">
      <c r="A80" s="72"/>
      <c r="B80" s="72">
        <v>3238</v>
      </c>
      <c r="C80" s="73"/>
      <c r="D80" s="87" t="s">
        <v>85</v>
      </c>
      <c r="E80" s="110">
        <v>2336.0300000000002</v>
      </c>
      <c r="F80" s="110"/>
      <c r="G80" s="110">
        <v>1985.15</v>
      </c>
      <c r="H80" s="110"/>
      <c r="I80" s="110"/>
    </row>
    <row r="81" spans="1:9" x14ac:dyDescent="0.25">
      <c r="A81" s="72"/>
      <c r="B81" s="72">
        <v>3239</v>
      </c>
      <c r="C81" s="73"/>
      <c r="D81" s="87" t="s">
        <v>86</v>
      </c>
      <c r="E81" s="85">
        <v>466.87</v>
      </c>
      <c r="F81" s="86"/>
      <c r="G81" s="86">
        <v>385.79</v>
      </c>
      <c r="H81" s="86"/>
      <c r="I81" s="86"/>
    </row>
    <row r="82" spans="1:9" s="35" customFormat="1" ht="25.5" x14ac:dyDescent="0.25">
      <c r="A82" s="76"/>
      <c r="B82" s="76">
        <v>329</v>
      </c>
      <c r="C82" s="75"/>
      <c r="D82" s="78" t="s">
        <v>59</v>
      </c>
      <c r="E82" s="99">
        <f t="shared" ref="E82:G82" si="31">SUM(E83:E89)</f>
        <v>18797.09</v>
      </c>
      <c r="F82" s="99"/>
      <c r="G82" s="99">
        <f t="shared" si="31"/>
        <v>14859.23</v>
      </c>
      <c r="H82" s="99"/>
      <c r="I82" s="99"/>
    </row>
    <row r="83" spans="1:9" ht="25.5" x14ac:dyDescent="0.25">
      <c r="A83" s="72"/>
      <c r="B83" s="72">
        <v>3291</v>
      </c>
      <c r="C83" s="73"/>
      <c r="D83" s="87" t="s">
        <v>91</v>
      </c>
      <c r="E83" s="110">
        <v>819.12</v>
      </c>
      <c r="F83" s="110"/>
      <c r="G83" s="110">
        <v>1100.1099999999999</v>
      </c>
      <c r="H83" s="110"/>
      <c r="I83" s="110"/>
    </row>
    <row r="84" spans="1:9" x14ac:dyDescent="0.25">
      <c r="A84" s="72"/>
      <c r="B84" s="72">
        <v>3292</v>
      </c>
      <c r="C84" s="73"/>
      <c r="D84" s="87" t="s">
        <v>106</v>
      </c>
      <c r="E84" s="110">
        <v>828.33</v>
      </c>
      <c r="F84" s="110"/>
      <c r="G84" s="110">
        <v>806.76</v>
      </c>
      <c r="H84" s="110"/>
      <c r="I84" s="110"/>
    </row>
    <row r="85" spans="1:9" x14ac:dyDescent="0.25">
      <c r="A85" s="72"/>
      <c r="B85" s="72">
        <v>3293</v>
      </c>
      <c r="C85" s="73"/>
      <c r="D85" s="87" t="s">
        <v>95</v>
      </c>
      <c r="E85" s="110">
        <v>0</v>
      </c>
      <c r="F85" s="110"/>
      <c r="G85" s="110"/>
      <c r="H85" s="110"/>
      <c r="I85" s="110"/>
    </row>
    <row r="86" spans="1:9" x14ac:dyDescent="0.25">
      <c r="A86" s="72"/>
      <c r="B86" s="72">
        <v>3294</v>
      </c>
      <c r="C86" s="73"/>
      <c r="D86" s="87" t="s">
        <v>87</v>
      </c>
      <c r="E86" s="110">
        <v>108.09</v>
      </c>
      <c r="F86" s="110"/>
      <c r="G86" s="110">
        <v>108.09</v>
      </c>
      <c r="H86" s="110"/>
      <c r="I86" s="110"/>
    </row>
    <row r="87" spans="1:9" x14ac:dyDescent="0.25">
      <c r="A87" s="72"/>
      <c r="B87" s="72">
        <v>3295</v>
      </c>
      <c r="C87" s="73"/>
      <c r="D87" s="87" t="s">
        <v>58</v>
      </c>
      <c r="E87" s="85">
        <v>1788.86</v>
      </c>
      <c r="F87" s="86"/>
      <c r="G87" s="86">
        <v>2074.8200000000002</v>
      </c>
      <c r="H87" s="86"/>
      <c r="I87" s="86"/>
    </row>
    <row r="88" spans="1:9" x14ac:dyDescent="0.25">
      <c r="A88" s="72"/>
      <c r="B88" s="72">
        <v>3296</v>
      </c>
      <c r="C88" s="73"/>
      <c r="D88" s="87" t="s">
        <v>60</v>
      </c>
      <c r="E88" s="85">
        <v>0</v>
      </c>
      <c r="F88" s="86"/>
      <c r="G88" s="86">
        <v>335.9</v>
      </c>
      <c r="H88" s="86"/>
      <c r="I88" s="86"/>
    </row>
    <row r="89" spans="1:9" x14ac:dyDescent="0.25">
      <c r="A89" s="72"/>
      <c r="B89" s="72">
        <v>3299</v>
      </c>
      <c r="C89" s="73"/>
      <c r="D89" s="87" t="s">
        <v>59</v>
      </c>
      <c r="E89" s="85">
        <v>15252.69</v>
      </c>
      <c r="F89" s="86"/>
      <c r="G89" s="86">
        <v>10433.549999999999</v>
      </c>
      <c r="H89" s="86"/>
      <c r="I89" s="86"/>
    </row>
    <row r="90" spans="1:9" x14ac:dyDescent="0.25">
      <c r="A90" s="72"/>
      <c r="B90" s="75">
        <v>34</v>
      </c>
      <c r="C90" s="75"/>
      <c r="D90" s="88" t="s">
        <v>61</v>
      </c>
      <c r="E90" s="99">
        <f>E91</f>
        <v>965.03</v>
      </c>
      <c r="F90" s="99">
        <v>16850</v>
      </c>
      <c r="G90" s="99">
        <f t="shared" ref="G90" si="32">G91</f>
        <v>1130.3699999999999</v>
      </c>
      <c r="H90" s="99">
        <f t="shared" ref="H90" si="33">G90/E90*100</f>
        <v>117.13314611980974</v>
      </c>
      <c r="I90" s="99">
        <f>G90/F90*100</f>
        <v>6.7084272997032635</v>
      </c>
    </row>
    <row r="91" spans="1:9" s="35" customFormat="1" x14ac:dyDescent="0.25">
      <c r="A91" s="76"/>
      <c r="B91" s="76">
        <v>343</v>
      </c>
      <c r="C91" s="75"/>
      <c r="D91" s="78" t="s">
        <v>62</v>
      </c>
      <c r="E91" s="99">
        <f t="shared" ref="E91:G91" si="34">E92+E93</f>
        <v>965.03</v>
      </c>
      <c r="F91" s="99"/>
      <c r="G91" s="99">
        <f t="shared" si="34"/>
        <v>1130.3699999999999</v>
      </c>
      <c r="H91" s="99"/>
      <c r="I91" s="99"/>
    </row>
    <row r="92" spans="1:9" s="107" customFormat="1" ht="26.25" x14ac:dyDescent="0.25">
      <c r="A92" s="104"/>
      <c r="B92" s="104">
        <v>3431</v>
      </c>
      <c r="C92" s="101"/>
      <c r="D92" s="108" t="s">
        <v>88</v>
      </c>
      <c r="E92" s="85">
        <v>965.03</v>
      </c>
      <c r="F92" s="86"/>
      <c r="G92" s="86">
        <v>936.51</v>
      </c>
      <c r="H92" s="86"/>
      <c r="I92" s="86"/>
    </row>
    <row r="93" spans="1:9" x14ac:dyDescent="0.25">
      <c r="A93" s="72"/>
      <c r="B93" s="72">
        <v>3433</v>
      </c>
      <c r="C93" s="75"/>
      <c r="D93" s="87" t="s">
        <v>63</v>
      </c>
      <c r="E93" s="85">
        <v>0</v>
      </c>
      <c r="F93" s="86"/>
      <c r="G93" s="86">
        <v>193.86</v>
      </c>
      <c r="H93" s="86"/>
      <c r="I93" s="86"/>
    </row>
    <row r="94" spans="1:9" s="126" customFormat="1" ht="25.5" x14ac:dyDescent="0.25">
      <c r="A94" s="75"/>
      <c r="B94" s="75">
        <v>36</v>
      </c>
      <c r="C94" s="75"/>
      <c r="D94" s="88" t="s">
        <v>281</v>
      </c>
      <c r="E94" s="99">
        <f>E95</f>
        <v>0</v>
      </c>
      <c r="F94" s="99">
        <v>0</v>
      </c>
      <c r="G94" s="99">
        <f t="shared" ref="G94" si="35">G95</f>
        <v>1152.74</v>
      </c>
      <c r="H94" s="99" t="s">
        <v>280</v>
      </c>
      <c r="I94" s="99" t="s">
        <v>280</v>
      </c>
    </row>
    <row r="95" spans="1:9" s="35" customFormat="1" ht="25.5" x14ac:dyDescent="0.25">
      <c r="A95" s="76"/>
      <c r="B95" s="76">
        <v>369</v>
      </c>
      <c r="C95" s="75"/>
      <c r="D95" s="78" t="s">
        <v>287</v>
      </c>
      <c r="E95" s="99">
        <v>0</v>
      </c>
      <c r="F95" s="99"/>
      <c r="G95" s="99">
        <f>G96</f>
        <v>1152.74</v>
      </c>
      <c r="H95" s="99"/>
      <c r="I95" s="99"/>
    </row>
    <row r="96" spans="1:9" s="126" customFormat="1" ht="25.5" x14ac:dyDescent="0.25">
      <c r="A96" s="72"/>
      <c r="B96" s="72">
        <v>3691</v>
      </c>
      <c r="C96" s="75"/>
      <c r="D96" s="87" t="s">
        <v>288</v>
      </c>
      <c r="E96" s="85">
        <v>0</v>
      </c>
      <c r="F96" s="86"/>
      <c r="G96" s="86">
        <v>1152.74</v>
      </c>
      <c r="H96" s="86"/>
      <c r="I96" s="86"/>
    </row>
    <row r="97" spans="1:9" ht="38.25" x14ac:dyDescent="0.25">
      <c r="A97" s="75"/>
      <c r="B97" s="75">
        <v>37</v>
      </c>
      <c r="C97" s="75"/>
      <c r="D97" s="88" t="s">
        <v>107</v>
      </c>
      <c r="E97" s="99">
        <f>E98</f>
        <v>16832.740000000002</v>
      </c>
      <c r="F97" s="99">
        <v>78500</v>
      </c>
      <c r="G97" s="99">
        <f t="shared" ref="G97" si="36">G98</f>
        <v>11504.779999999999</v>
      </c>
      <c r="H97" s="99">
        <f t="shared" ref="H97" si="37">G97/E97*100</f>
        <v>68.347636807792426</v>
      </c>
      <c r="I97" s="99">
        <f>G97/F97*100</f>
        <v>14.655770700636941</v>
      </c>
    </row>
    <row r="98" spans="1:9" s="35" customFormat="1" ht="25.5" x14ac:dyDescent="0.25">
      <c r="A98" s="76"/>
      <c r="B98" s="76">
        <v>372</v>
      </c>
      <c r="C98" s="75"/>
      <c r="D98" s="78" t="s">
        <v>76</v>
      </c>
      <c r="E98" s="99">
        <f t="shared" ref="E98:G98" si="38">SUM(E99:E101)</f>
        <v>16832.740000000002</v>
      </c>
      <c r="F98" s="99"/>
      <c r="G98" s="99">
        <f t="shared" si="38"/>
        <v>11504.779999999999</v>
      </c>
      <c r="H98" s="99"/>
      <c r="I98" s="99"/>
    </row>
    <row r="99" spans="1:9" ht="25.5" x14ac:dyDescent="0.25">
      <c r="A99" s="72"/>
      <c r="B99" s="72">
        <v>3721</v>
      </c>
      <c r="C99" s="75"/>
      <c r="D99" s="87" t="s">
        <v>77</v>
      </c>
      <c r="E99" s="85">
        <v>3253.3</v>
      </c>
      <c r="F99" s="86"/>
      <c r="G99" s="86">
        <v>2340.33</v>
      </c>
      <c r="H99" s="86"/>
      <c r="I99" s="86"/>
    </row>
    <row r="100" spans="1:9" ht="25.5" x14ac:dyDescent="0.25">
      <c r="A100" s="72"/>
      <c r="B100" s="72">
        <v>3722</v>
      </c>
      <c r="C100" s="75"/>
      <c r="D100" s="87" t="s">
        <v>78</v>
      </c>
      <c r="E100" s="85">
        <v>2628</v>
      </c>
      <c r="F100" s="86"/>
      <c r="G100" s="86">
        <v>2797.08</v>
      </c>
      <c r="H100" s="86"/>
      <c r="I100" s="86"/>
    </row>
    <row r="101" spans="1:9" ht="25.5" x14ac:dyDescent="0.25">
      <c r="A101" s="72"/>
      <c r="B101" s="72">
        <v>3723</v>
      </c>
      <c r="C101" s="75"/>
      <c r="D101" s="87" t="s">
        <v>92</v>
      </c>
      <c r="E101" s="110">
        <v>10951.44</v>
      </c>
      <c r="F101" s="110"/>
      <c r="G101" s="110">
        <v>6367.37</v>
      </c>
      <c r="H101" s="110"/>
      <c r="I101" s="110"/>
    </row>
    <row r="102" spans="1:9" s="103" customFormat="1" x14ac:dyDescent="0.25">
      <c r="A102" s="100"/>
      <c r="B102" s="100">
        <v>38</v>
      </c>
      <c r="C102" s="101"/>
      <c r="D102" s="102" t="s">
        <v>161</v>
      </c>
      <c r="E102" s="99">
        <f>E103</f>
        <v>2453.4299999999998</v>
      </c>
      <c r="F102" s="99">
        <v>2800</v>
      </c>
      <c r="G102" s="99">
        <f t="shared" ref="G102" si="39">G103</f>
        <v>2485.16</v>
      </c>
      <c r="H102" s="99">
        <f t="shared" ref="H102" si="40">G102/E102*100</f>
        <v>101.29329143281038</v>
      </c>
      <c r="I102" s="99">
        <f>G102/F102*100</f>
        <v>88.755714285714276</v>
      </c>
    </row>
    <row r="103" spans="1:9" s="103" customFormat="1" x14ac:dyDescent="0.25">
      <c r="A103" s="100"/>
      <c r="B103" s="100">
        <v>381</v>
      </c>
      <c r="C103" s="101"/>
      <c r="D103" s="102" t="s">
        <v>47</v>
      </c>
      <c r="E103" s="99">
        <f t="shared" ref="E103:G103" si="41">E104</f>
        <v>2453.4299999999998</v>
      </c>
      <c r="F103" s="99"/>
      <c r="G103" s="99">
        <f t="shared" si="41"/>
        <v>2485.16</v>
      </c>
      <c r="H103" s="99"/>
      <c r="I103" s="99"/>
    </row>
    <row r="104" spans="1:9" s="107" customFormat="1" x14ac:dyDescent="0.25">
      <c r="A104" s="104"/>
      <c r="B104" s="104">
        <v>3812</v>
      </c>
      <c r="C104" s="101"/>
      <c r="D104" s="105" t="s">
        <v>253</v>
      </c>
      <c r="E104" s="85">
        <v>2453.4299999999998</v>
      </c>
      <c r="F104" s="85"/>
      <c r="G104" s="85">
        <v>2485.16</v>
      </c>
      <c r="H104" s="85"/>
      <c r="I104" s="85"/>
    </row>
    <row r="105" spans="1:9" ht="25.5" x14ac:dyDescent="0.25">
      <c r="A105" s="152">
        <v>4</v>
      </c>
      <c r="B105" s="153"/>
      <c r="C105" s="153"/>
      <c r="D105" s="154" t="s">
        <v>14</v>
      </c>
      <c r="E105" s="155">
        <f>E106+E117</f>
        <v>4813.93</v>
      </c>
      <c r="F105" s="155">
        <f>F106+F117</f>
        <v>85000</v>
      </c>
      <c r="G105" s="155">
        <f>G106+G117</f>
        <v>21022.67</v>
      </c>
      <c r="H105" s="155">
        <f t="shared" ref="H105:H106" si="42">G105/E105*100</f>
        <v>436.70493754583049</v>
      </c>
      <c r="I105" s="155">
        <f t="shared" ref="I105:I106" si="43">G105/F105*100</f>
        <v>24.732552941176468</v>
      </c>
    </row>
    <row r="106" spans="1:9" ht="25.5" x14ac:dyDescent="0.25">
      <c r="A106" s="67"/>
      <c r="B106" s="84">
        <v>42</v>
      </c>
      <c r="C106" s="84"/>
      <c r="D106" s="90" t="s">
        <v>29</v>
      </c>
      <c r="E106" s="95">
        <f t="shared" ref="E106:G106" si="44">E107+E109+E115</f>
        <v>4813.93</v>
      </c>
      <c r="F106" s="95">
        <v>85000</v>
      </c>
      <c r="G106" s="95">
        <f t="shared" si="44"/>
        <v>21022.67</v>
      </c>
      <c r="H106" s="95">
        <f t="shared" si="42"/>
        <v>436.70493754583049</v>
      </c>
      <c r="I106" s="95">
        <f t="shared" si="43"/>
        <v>24.732552941176468</v>
      </c>
    </row>
    <row r="107" spans="1:9" s="35" customFormat="1" x14ac:dyDescent="0.25">
      <c r="A107" s="65"/>
      <c r="B107" s="65">
        <v>421</v>
      </c>
      <c r="C107" s="84"/>
      <c r="D107" s="89" t="s">
        <v>89</v>
      </c>
      <c r="E107" s="97">
        <f t="shared" ref="E107:G107" si="45">E108</f>
        <v>0</v>
      </c>
      <c r="F107" s="97"/>
      <c r="G107" s="97">
        <f t="shared" si="45"/>
        <v>12187.5</v>
      </c>
      <c r="H107" s="97"/>
      <c r="I107" s="97"/>
    </row>
    <row r="108" spans="1:9" x14ac:dyDescent="0.25">
      <c r="A108" s="67"/>
      <c r="B108" s="67">
        <v>4212</v>
      </c>
      <c r="C108" s="84"/>
      <c r="D108" s="82" t="s">
        <v>90</v>
      </c>
      <c r="E108" s="110">
        <v>0</v>
      </c>
      <c r="F108" s="110"/>
      <c r="G108" s="110">
        <v>12187.5</v>
      </c>
      <c r="H108" s="110"/>
      <c r="I108" s="110"/>
    </row>
    <row r="109" spans="1:9" s="35" customFormat="1" x14ac:dyDescent="0.25">
      <c r="A109" s="65"/>
      <c r="B109" s="65">
        <v>422</v>
      </c>
      <c r="C109" s="65"/>
      <c r="D109" s="89" t="s">
        <v>71</v>
      </c>
      <c r="E109" s="95">
        <f t="shared" ref="E109:G109" si="46">SUM(E110:E114)</f>
        <v>4813.93</v>
      </c>
      <c r="F109" s="95"/>
      <c r="G109" s="95">
        <f t="shared" si="46"/>
        <v>7635.17</v>
      </c>
      <c r="H109" s="95"/>
      <c r="I109" s="95"/>
    </row>
    <row r="110" spans="1:9" x14ac:dyDescent="0.25">
      <c r="A110" s="67"/>
      <c r="B110" s="67">
        <v>4221</v>
      </c>
      <c r="C110" s="67"/>
      <c r="D110" s="82" t="s">
        <v>72</v>
      </c>
      <c r="E110" s="85">
        <v>4813.93</v>
      </c>
      <c r="F110" s="86"/>
      <c r="G110" s="86">
        <v>1209.3800000000001</v>
      </c>
      <c r="H110" s="96"/>
      <c r="I110" s="96"/>
    </row>
    <row r="111" spans="1:9" x14ac:dyDescent="0.25">
      <c r="A111" s="67"/>
      <c r="B111" s="67">
        <v>4223</v>
      </c>
      <c r="C111" s="67"/>
      <c r="D111" s="82" t="s">
        <v>169</v>
      </c>
      <c r="E111" s="85">
        <v>0</v>
      </c>
      <c r="F111" s="86"/>
      <c r="G111" s="86"/>
      <c r="H111" s="86"/>
      <c r="I111" s="86"/>
    </row>
    <row r="112" spans="1:9" x14ac:dyDescent="0.25">
      <c r="A112" s="67"/>
      <c r="B112" s="67">
        <v>4225</v>
      </c>
      <c r="C112" s="67"/>
      <c r="D112" s="82" t="s">
        <v>170</v>
      </c>
      <c r="E112" s="85">
        <v>0</v>
      </c>
      <c r="F112" s="86"/>
      <c r="G112" s="86"/>
      <c r="H112" s="86"/>
      <c r="I112" s="86"/>
    </row>
    <row r="113" spans="1:9" x14ac:dyDescent="0.25">
      <c r="A113" s="67"/>
      <c r="B113" s="67">
        <v>4226</v>
      </c>
      <c r="C113" s="67"/>
      <c r="D113" s="82" t="s">
        <v>158</v>
      </c>
      <c r="E113" s="85">
        <v>0</v>
      </c>
      <c r="F113" s="86"/>
      <c r="G113" s="86">
        <v>2490.2399999999998</v>
      </c>
      <c r="H113" s="86"/>
      <c r="I113" s="86"/>
    </row>
    <row r="114" spans="1:9" ht="25.5" x14ac:dyDescent="0.25">
      <c r="A114" s="67"/>
      <c r="B114" s="67">
        <v>4227</v>
      </c>
      <c r="C114" s="67"/>
      <c r="D114" s="82" t="s">
        <v>73</v>
      </c>
      <c r="E114" s="85">
        <v>0</v>
      </c>
      <c r="F114" s="86"/>
      <c r="G114" s="86">
        <v>3935.55</v>
      </c>
      <c r="H114" s="86"/>
      <c r="I114" s="86"/>
    </row>
    <row r="115" spans="1:9" s="35" customFormat="1" ht="25.5" x14ac:dyDescent="0.25">
      <c r="A115" s="65"/>
      <c r="B115" s="65">
        <v>424</v>
      </c>
      <c r="C115" s="65"/>
      <c r="D115" s="89" t="s">
        <v>74</v>
      </c>
      <c r="E115" s="95">
        <f t="shared" ref="E115:G115" si="47">E116</f>
        <v>0</v>
      </c>
      <c r="F115" s="95"/>
      <c r="G115" s="95">
        <f t="shared" si="47"/>
        <v>1200</v>
      </c>
      <c r="H115" s="95"/>
      <c r="I115" s="95"/>
    </row>
    <row r="116" spans="1:9" x14ac:dyDescent="0.25">
      <c r="A116" s="67"/>
      <c r="B116" s="67">
        <v>4241</v>
      </c>
      <c r="C116" s="67"/>
      <c r="D116" s="82" t="s">
        <v>75</v>
      </c>
      <c r="E116" s="85">
        <v>0</v>
      </c>
      <c r="F116" s="86"/>
      <c r="G116" s="86">
        <v>1200</v>
      </c>
      <c r="H116" s="86"/>
      <c r="I116" s="86"/>
    </row>
    <row r="117" spans="1:9" ht="25.5" x14ac:dyDescent="0.25">
      <c r="A117" s="67"/>
      <c r="B117" s="84">
        <v>45</v>
      </c>
      <c r="C117" s="84"/>
      <c r="D117" s="90" t="s">
        <v>93</v>
      </c>
      <c r="E117" s="95">
        <f t="shared" ref="E117:G118" si="48">E118</f>
        <v>0</v>
      </c>
      <c r="F117" s="95">
        <v>0</v>
      </c>
      <c r="G117" s="95">
        <f t="shared" si="48"/>
        <v>0</v>
      </c>
      <c r="H117" s="95" t="s">
        <v>280</v>
      </c>
      <c r="I117" s="95" t="s">
        <v>280</v>
      </c>
    </row>
    <row r="118" spans="1:9" s="35" customFormat="1" ht="25.5" x14ac:dyDescent="0.25">
      <c r="A118" s="65"/>
      <c r="B118" s="65">
        <v>451</v>
      </c>
      <c r="C118" s="84"/>
      <c r="D118" s="89" t="s">
        <v>94</v>
      </c>
      <c r="E118" s="97">
        <f t="shared" si="48"/>
        <v>0</v>
      </c>
      <c r="F118" s="97"/>
      <c r="G118" s="97">
        <f t="shared" si="48"/>
        <v>0</v>
      </c>
      <c r="H118" s="97"/>
      <c r="I118" s="97"/>
    </row>
    <row r="119" spans="1:9" ht="25.5" x14ac:dyDescent="0.25">
      <c r="A119" s="67"/>
      <c r="B119" s="67">
        <v>4511</v>
      </c>
      <c r="C119" s="84"/>
      <c r="D119" s="82" t="s">
        <v>94</v>
      </c>
      <c r="E119" s="110">
        <v>0</v>
      </c>
      <c r="F119" s="110"/>
      <c r="G119" s="110"/>
      <c r="H119" s="110"/>
      <c r="I119" s="110"/>
    </row>
  </sheetData>
  <mergeCells count="9">
    <mergeCell ref="A1:H1"/>
    <mergeCell ref="A9:D9"/>
    <mergeCell ref="A10:D10"/>
    <mergeCell ref="A50:D50"/>
    <mergeCell ref="A51:D51"/>
    <mergeCell ref="A7:H7"/>
    <mergeCell ref="A48:H48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D48" sqref="D48"/>
    </sheetView>
  </sheetViews>
  <sheetFormatPr defaultRowHeight="15" x14ac:dyDescent="0.25"/>
  <cols>
    <col min="1" max="1" width="43.28515625" style="126" customWidth="1"/>
    <col min="2" max="4" width="25.28515625" style="126" customWidth="1"/>
    <col min="5" max="6" width="15.7109375" style="126" customWidth="1"/>
    <col min="7" max="16384" width="9.140625" style="126"/>
  </cols>
  <sheetData>
    <row r="1" spans="1:10" ht="42" customHeight="1" x14ac:dyDescent="0.25">
      <c r="A1" s="213" t="s">
        <v>266</v>
      </c>
      <c r="B1" s="227"/>
      <c r="C1" s="227"/>
      <c r="D1" s="227"/>
      <c r="E1" s="227"/>
      <c r="F1" s="227"/>
      <c r="G1" s="174"/>
      <c r="H1" s="174"/>
      <c r="I1" s="174"/>
      <c r="J1" s="174"/>
    </row>
    <row r="2" spans="1:10" ht="18" customHeight="1" x14ac:dyDescent="0.25">
      <c r="A2" s="128"/>
      <c r="B2" s="128"/>
      <c r="C2" s="128"/>
      <c r="D2" s="128"/>
      <c r="E2" s="128"/>
      <c r="F2" s="128"/>
    </row>
    <row r="3" spans="1:10" ht="15.75" customHeight="1" x14ac:dyDescent="0.25">
      <c r="A3" s="213" t="s">
        <v>21</v>
      </c>
      <c r="B3" s="213"/>
      <c r="C3" s="213"/>
      <c r="D3" s="213"/>
      <c r="E3" s="213"/>
      <c r="F3" s="174"/>
    </row>
    <row r="4" spans="1:10" ht="18" x14ac:dyDescent="0.25">
      <c r="B4" s="128"/>
      <c r="C4" s="128"/>
      <c r="D4" s="129"/>
      <c r="E4" s="129"/>
      <c r="F4" s="129"/>
    </row>
    <row r="5" spans="1:10" ht="18" customHeight="1" x14ac:dyDescent="0.25">
      <c r="A5" s="213" t="s">
        <v>7</v>
      </c>
      <c r="B5" s="213"/>
      <c r="C5" s="213"/>
      <c r="D5" s="213"/>
      <c r="E5" s="213"/>
      <c r="F5" s="174"/>
    </row>
    <row r="6" spans="1:10" ht="18" x14ac:dyDescent="0.25">
      <c r="A6" s="128"/>
      <c r="B6" s="128"/>
      <c r="C6" s="128"/>
      <c r="D6" s="129"/>
      <c r="E6" s="129"/>
      <c r="F6" s="129"/>
    </row>
    <row r="7" spans="1:10" ht="15.75" customHeight="1" x14ac:dyDescent="0.25">
      <c r="A7" s="213" t="s">
        <v>231</v>
      </c>
      <c r="B7" s="213"/>
      <c r="C7" s="213"/>
      <c r="D7" s="213"/>
      <c r="E7" s="213"/>
      <c r="F7" s="174"/>
    </row>
    <row r="8" spans="1:10" ht="18" x14ac:dyDescent="0.25">
      <c r="A8" s="128"/>
      <c r="B8" s="128"/>
      <c r="C8" s="128"/>
      <c r="D8" s="129"/>
      <c r="E8" s="129"/>
      <c r="F8" s="129"/>
    </row>
    <row r="9" spans="1:10" ht="25.5" x14ac:dyDescent="0.25">
      <c r="A9" s="138" t="s">
        <v>227</v>
      </c>
      <c r="B9" s="137" t="s">
        <v>276</v>
      </c>
      <c r="C9" s="138" t="s">
        <v>226</v>
      </c>
      <c r="D9" s="138" t="s">
        <v>270</v>
      </c>
      <c r="E9" s="138" t="s">
        <v>271</v>
      </c>
      <c r="F9" s="138" t="s">
        <v>271</v>
      </c>
    </row>
    <row r="10" spans="1:10" ht="9" customHeight="1" x14ac:dyDescent="0.25">
      <c r="A10" s="180" t="s">
        <v>267</v>
      </c>
      <c r="B10" s="181" t="s">
        <v>268</v>
      </c>
      <c r="C10" s="181" t="s">
        <v>269</v>
      </c>
      <c r="D10" s="181" t="s">
        <v>273</v>
      </c>
      <c r="E10" s="181" t="s">
        <v>274</v>
      </c>
      <c r="F10" s="181" t="s">
        <v>275</v>
      </c>
    </row>
    <row r="11" spans="1:10" s="35" customFormat="1" x14ac:dyDescent="0.25">
      <c r="A11" s="156" t="s">
        <v>277</v>
      </c>
      <c r="B11" s="164">
        <f>B13+B16+B19+B22+B25</f>
        <v>1885207.98</v>
      </c>
      <c r="C11" s="164">
        <f>C13+C16+C19+C22+C25</f>
        <v>4110547</v>
      </c>
      <c r="D11" s="164">
        <f>D13+D16+D19+D22+D25</f>
        <v>2327554.2400000002</v>
      </c>
      <c r="E11" s="164">
        <f>D11/B11*100</f>
        <v>123.46405620455734</v>
      </c>
      <c r="F11" s="164">
        <f>D11/C11*100</f>
        <v>56.623953940923201</v>
      </c>
    </row>
    <row r="12" spans="1:10" s="35" customFormat="1" x14ac:dyDescent="0.25">
      <c r="A12" s="156" t="s">
        <v>278</v>
      </c>
      <c r="B12" s="164">
        <f>B14+B17+B20+B23+B26</f>
        <v>1836976.48</v>
      </c>
      <c r="C12" s="164">
        <f t="shared" ref="C12:D12" si="0">C14+C17+C20+C23+C26</f>
        <v>4101547</v>
      </c>
      <c r="D12" s="164">
        <f t="shared" si="0"/>
        <v>2326389.38</v>
      </c>
      <c r="E12" s="164">
        <f t="shared" ref="E12:E27" si="1">D12/B12*100</f>
        <v>126.64230627492844</v>
      </c>
      <c r="F12" s="164">
        <f t="shared" ref="F12:F27" si="2">D12/C12*100</f>
        <v>56.719803040169957</v>
      </c>
    </row>
    <row r="13" spans="1:10" s="35" customFormat="1" x14ac:dyDescent="0.25">
      <c r="A13" s="139" t="s">
        <v>225</v>
      </c>
      <c r="B13" s="40">
        <f>B14+B15</f>
        <v>130101.96</v>
      </c>
      <c r="C13" s="40">
        <f t="shared" ref="C13:D13" si="3">C14+C15</f>
        <v>303472</v>
      </c>
      <c r="D13" s="40">
        <f t="shared" si="3"/>
        <v>177878.88</v>
      </c>
      <c r="E13" s="40">
        <f t="shared" si="1"/>
        <v>136.72267504655579</v>
      </c>
      <c r="F13" s="40">
        <f t="shared" si="2"/>
        <v>58.614593768123576</v>
      </c>
    </row>
    <row r="14" spans="1:10" x14ac:dyDescent="0.25">
      <c r="A14" s="135" t="s">
        <v>237</v>
      </c>
      <c r="B14" s="51">
        <v>130957.6</v>
      </c>
      <c r="C14" s="51">
        <v>303472</v>
      </c>
      <c r="D14" s="51">
        <v>177878.88</v>
      </c>
      <c r="E14" s="51">
        <f t="shared" si="1"/>
        <v>135.82936767320109</v>
      </c>
      <c r="F14" s="51">
        <f t="shared" si="2"/>
        <v>58.614593768123576</v>
      </c>
    </row>
    <row r="15" spans="1:10" x14ac:dyDescent="0.25">
      <c r="A15" s="135" t="s">
        <v>279</v>
      </c>
      <c r="B15" s="51">
        <v>-855.64</v>
      </c>
      <c r="C15" s="51">
        <v>0</v>
      </c>
      <c r="D15" s="51"/>
      <c r="E15" s="51">
        <f t="shared" si="1"/>
        <v>0</v>
      </c>
      <c r="F15" s="51" t="s">
        <v>280</v>
      </c>
    </row>
    <row r="16" spans="1:10" s="35" customFormat="1" x14ac:dyDescent="0.25">
      <c r="A16" s="139" t="s">
        <v>223</v>
      </c>
      <c r="B16" s="163">
        <f>B17+B18</f>
        <v>29960.53</v>
      </c>
      <c r="C16" s="163">
        <f t="shared" ref="C16:D16" si="4">C17+C18</f>
        <v>34785</v>
      </c>
      <c r="D16" s="163">
        <f t="shared" si="4"/>
        <v>33128.54</v>
      </c>
      <c r="E16" s="163">
        <f t="shared" si="1"/>
        <v>110.57394512046351</v>
      </c>
      <c r="F16" s="163">
        <f t="shared" si="2"/>
        <v>95.23800488716401</v>
      </c>
    </row>
    <row r="17" spans="1:6" x14ac:dyDescent="0.25">
      <c r="A17" s="73" t="s">
        <v>238</v>
      </c>
      <c r="B17" s="51">
        <v>11982.76</v>
      </c>
      <c r="C17" s="51">
        <v>29785</v>
      </c>
      <c r="D17" s="51">
        <v>25778.22</v>
      </c>
      <c r="E17" s="51">
        <f t="shared" si="1"/>
        <v>215.1275666040211</v>
      </c>
      <c r="F17" s="51">
        <f t="shared" si="2"/>
        <v>86.547658217223429</v>
      </c>
    </row>
    <row r="18" spans="1:6" x14ac:dyDescent="0.25">
      <c r="A18" s="73" t="s">
        <v>249</v>
      </c>
      <c r="B18" s="51">
        <v>17977.77</v>
      </c>
      <c r="C18" s="51">
        <v>5000</v>
      </c>
      <c r="D18" s="51">
        <v>7350.32</v>
      </c>
      <c r="E18" s="51">
        <f t="shared" si="1"/>
        <v>40.885604833079967</v>
      </c>
      <c r="F18" s="51">
        <f t="shared" si="2"/>
        <v>147.00640000000001</v>
      </c>
    </row>
    <row r="19" spans="1:6" s="35" customFormat="1" x14ac:dyDescent="0.25">
      <c r="A19" s="133" t="s">
        <v>230</v>
      </c>
      <c r="B19" s="32">
        <f>B20+B21</f>
        <v>50994.19</v>
      </c>
      <c r="C19" s="32">
        <f t="shared" ref="C19:D19" si="5">C20+C21</f>
        <v>76000</v>
      </c>
      <c r="D19" s="32">
        <f t="shared" si="5"/>
        <v>58154.79</v>
      </c>
      <c r="E19" s="32">
        <f t="shared" si="1"/>
        <v>114.04199184260011</v>
      </c>
      <c r="F19" s="32">
        <f t="shared" si="2"/>
        <v>76.519460526315783</v>
      </c>
    </row>
    <row r="20" spans="1:6" x14ac:dyDescent="0.25">
      <c r="A20" s="136" t="s">
        <v>239</v>
      </c>
      <c r="B20" s="34">
        <v>37962.1</v>
      </c>
      <c r="C20" s="51">
        <v>73000</v>
      </c>
      <c r="D20" s="51">
        <v>42650.51</v>
      </c>
      <c r="E20" s="51">
        <f t="shared" si="1"/>
        <v>112.35023879079398</v>
      </c>
      <c r="F20" s="51">
        <f t="shared" si="2"/>
        <v>58.425356164383565</v>
      </c>
    </row>
    <row r="21" spans="1:6" x14ac:dyDescent="0.25">
      <c r="A21" s="136" t="s">
        <v>251</v>
      </c>
      <c r="B21" s="34">
        <v>13032.09</v>
      </c>
      <c r="C21" s="51">
        <v>3000</v>
      </c>
      <c r="D21" s="51">
        <v>15504.28</v>
      </c>
      <c r="E21" s="51">
        <f t="shared" si="1"/>
        <v>118.97001939059659</v>
      </c>
      <c r="F21" s="51">
        <f t="shared" si="2"/>
        <v>516.80933333333337</v>
      </c>
    </row>
    <row r="22" spans="1:6" s="35" customFormat="1" x14ac:dyDescent="0.25">
      <c r="A22" s="140" t="s">
        <v>229</v>
      </c>
      <c r="B22" s="32">
        <f>B23+B24</f>
        <v>1654246.04</v>
      </c>
      <c r="C22" s="32">
        <f t="shared" ref="C22:D22" si="6">C23+C24</f>
        <v>3687490</v>
      </c>
      <c r="D22" s="32">
        <f t="shared" si="6"/>
        <v>2053383.03</v>
      </c>
      <c r="E22" s="32">
        <f t="shared" si="1"/>
        <v>124.12803055584163</v>
      </c>
      <c r="F22" s="32">
        <f t="shared" si="2"/>
        <v>55.685114535903821</v>
      </c>
    </row>
    <row r="23" spans="1:6" x14ac:dyDescent="0.25">
      <c r="A23" s="135" t="s">
        <v>240</v>
      </c>
      <c r="B23" s="34">
        <v>1636502.96</v>
      </c>
      <c r="C23" s="51">
        <v>3687490</v>
      </c>
      <c r="D23" s="51">
        <v>2076137.26</v>
      </c>
      <c r="E23" s="50">
        <f t="shared" si="1"/>
        <v>126.86425327333353</v>
      </c>
      <c r="F23" s="50">
        <f t="shared" si="2"/>
        <v>56.302180073708676</v>
      </c>
    </row>
    <row r="24" spans="1:6" x14ac:dyDescent="0.25">
      <c r="A24" s="135" t="s">
        <v>284</v>
      </c>
      <c r="B24" s="34">
        <v>17743.080000000002</v>
      </c>
      <c r="C24" s="51">
        <v>0</v>
      </c>
      <c r="D24" s="51">
        <v>-22754.23</v>
      </c>
      <c r="E24" s="50">
        <f t="shared" si="1"/>
        <v>-128.24284171631982</v>
      </c>
      <c r="F24" s="50" t="s">
        <v>280</v>
      </c>
    </row>
    <row r="25" spans="1:6" s="35" customFormat="1" x14ac:dyDescent="0.25">
      <c r="A25" s="140" t="s">
        <v>241</v>
      </c>
      <c r="B25" s="32">
        <f>B26+B27</f>
        <v>19905.260000000002</v>
      </c>
      <c r="C25" s="32">
        <f t="shared" ref="C25:D25" si="7">C26+C27</f>
        <v>8800</v>
      </c>
      <c r="D25" s="32">
        <f t="shared" si="7"/>
        <v>5009</v>
      </c>
      <c r="E25" s="32">
        <f t="shared" si="1"/>
        <v>25.164202828800025</v>
      </c>
      <c r="F25" s="32">
        <f t="shared" si="2"/>
        <v>56.920454545454547</v>
      </c>
    </row>
    <row r="26" spans="1:6" x14ac:dyDescent="0.25">
      <c r="A26" s="135" t="s">
        <v>242</v>
      </c>
      <c r="B26" s="34">
        <v>19571.060000000001</v>
      </c>
      <c r="C26" s="51">
        <v>7800</v>
      </c>
      <c r="D26" s="51">
        <v>3944.51</v>
      </c>
      <c r="E26" s="50">
        <f t="shared" si="1"/>
        <v>20.154810214674114</v>
      </c>
      <c r="F26" s="50">
        <f t="shared" si="2"/>
        <v>50.570641025641031</v>
      </c>
    </row>
    <row r="27" spans="1:6" x14ac:dyDescent="0.25">
      <c r="A27" s="135" t="s">
        <v>252</v>
      </c>
      <c r="B27" s="34">
        <v>334.2</v>
      </c>
      <c r="C27" s="51">
        <v>1000</v>
      </c>
      <c r="D27" s="51">
        <v>1064.49</v>
      </c>
      <c r="E27" s="50">
        <f t="shared" si="1"/>
        <v>318.5188509874327</v>
      </c>
      <c r="F27" s="50">
        <f t="shared" si="2"/>
        <v>106.449</v>
      </c>
    </row>
    <row r="30" spans="1:6" ht="15.75" customHeight="1" x14ac:dyDescent="0.25">
      <c r="A30" s="213" t="s">
        <v>228</v>
      </c>
      <c r="B30" s="213"/>
      <c r="C30" s="213"/>
      <c r="D30" s="213"/>
      <c r="E30" s="213"/>
      <c r="F30" s="174"/>
    </row>
    <row r="31" spans="1:6" ht="18" x14ac:dyDescent="0.25">
      <c r="A31" s="128"/>
      <c r="B31" s="128"/>
      <c r="C31" s="128"/>
      <c r="D31" s="129"/>
      <c r="E31" s="129"/>
      <c r="F31" s="129"/>
    </row>
    <row r="32" spans="1:6" ht="25.5" x14ac:dyDescent="0.25">
      <c r="A32" s="138" t="s">
        <v>227</v>
      </c>
      <c r="B32" s="137" t="s">
        <v>276</v>
      </c>
      <c r="C32" s="138" t="s">
        <v>226</v>
      </c>
      <c r="D32" s="138" t="s">
        <v>270</v>
      </c>
      <c r="E32" s="138" t="s">
        <v>271</v>
      </c>
      <c r="F32" s="138" t="s">
        <v>271</v>
      </c>
    </row>
    <row r="33" spans="1:6" ht="9" customHeight="1" x14ac:dyDescent="0.25">
      <c r="A33" s="180" t="s">
        <v>267</v>
      </c>
      <c r="B33" s="181" t="s">
        <v>268</v>
      </c>
      <c r="C33" s="181" t="s">
        <v>269</v>
      </c>
      <c r="D33" s="181" t="s">
        <v>273</v>
      </c>
      <c r="E33" s="181" t="s">
        <v>274</v>
      </c>
      <c r="F33" s="181" t="s">
        <v>275</v>
      </c>
    </row>
    <row r="34" spans="1:6" x14ac:dyDescent="0.25">
      <c r="A34" s="156" t="s">
        <v>2</v>
      </c>
      <c r="B34" s="164">
        <f>B35+B37+B40+B43+B46</f>
        <v>1852368.7899999998</v>
      </c>
      <c r="C34" s="164">
        <f t="shared" ref="C34:D34" si="8">C35+C37+C40+C43+C46</f>
        <v>4110547</v>
      </c>
      <c r="D34" s="164">
        <f t="shared" si="8"/>
        <v>2300876.94</v>
      </c>
      <c r="E34" s="164">
        <f t="shared" ref="E34:E47" si="9">D34/B34*100</f>
        <v>124.21268121236268</v>
      </c>
      <c r="F34" s="164">
        <f t="shared" ref="F34:F48" si="10">D34/C34*100</f>
        <v>55.97495759080239</v>
      </c>
    </row>
    <row r="35" spans="1:6" s="35" customFormat="1" x14ac:dyDescent="0.25">
      <c r="A35" s="139" t="s">
        <v>225</v>
      </c>
      <c r="B35" s="40">
        <f>B36</f>
        <v>133130.82</v>
      </c>
      <c r="C35" s="40">
        <f t="shared" ref="C35:D35" si="11">C36</f>
        <v>303472</v>
      </c>
      <c r="D35" s="40">
        <f t="shared" si="11"/>
        <v>176809.01</v>
      </c>
      <c r="E35" s="40">
        <f t="shared" si="9"/>
        <v>132.80847365020361</v>
      </c>
      <c r="F35" s="40">
        <f t="shared" si="10"/>
        <v>58.262050535139984</v>
      </c>
    </row>
    <row r="36" spans="1:6" x14ac:dyDescent="0.25">
      <c r="A36" s="135" t="s">
        <v>237</v>
      </c>
      <c r="B36" s="51">
        <v>133130.82</v>
      </c>
      <c r="C36" s="51">
        <v>303472</v>
      </c>
      <c r="D36" s="51">
        <v>176809.01</v>
      </c>
      <c r="E36" s="51">
        <f t="shared" si="9"/>
        <v>132.80847365020361</v>
      </c>
      <c r="F36" s="51">
        <f t="shared" si="10"/>
        <v>58.262050535139984</v>
      </c>
    </row>
    <row r="37" spans="1:6" s="35" customFormat="1" x14ac:dyDescent="0.25">
      <c r="A37" s="139" t="s">
        <v>223</v>
      </c>
      <c r="B37" s="163">
        <f>B38+B39</f>
        <v>5728.41</v>
      </c>
      <c r="C37" s="163">
        <f t="shared" ref="C37:D37" si="12">C38+C39</f>
        <v>34785</v>
      </c>
      <c r="D37" s="163">
        <f t="shared" si="12"/>
        <v>8731.8000000000011</v>
      </c>
      <c r="E37" s="163">
        <f t="shared" si="9"/>
        <v>152.42973181039767</v>
      </c>
      <c r="F37" s="163">
        <f t="shared" si="10"/>
        <v>25.102199223803368</v>
      </c>
    </row>
    <row r="38" spans="1:6" x14ac:dyDescent="0.25">
      <c r="A38" s="73" t="s">
        <v>238</v>
      </c>
      <c r="B38" s="51">
        <v>5728.41</v>
      </c>
      <c r="C38" s="51">
        <v>29785</v>
      </c>
      <c r="D38" s="51">
        <v>8485.2900000000009</v>
      </c>
      <c r="E38" s="51">
        <f t="shared" si="9"/>
        <v>148.12644346336944</v>
      </c>
      <c r="F38" s="51">
        <f t="shared" si="10"/>
        <v>28.488467349336915</v>
      </c>
    </row>
    <row r="39" spans="1:6" x14ac:dyDescent="0.25">
      <c r="A39" s="73" t="s">
        <v>249</v>
      </c>
      <c r="B39" s="51">
        <v>0</v>
      </c>
      <c r="C39" s="51">
        <v>5000</v>
      </c>
      <c r="D39" s="51">
        <v>246.51</v>
      </c>
      <c r="E39" s="51" t="s">
        <v>280</v>
      </c>
      <c r="F39" s="51">
        <f t="shared" si="10"/>
        <v>4.9302000000000001</v>
      </c>
    </row>
    <row r="40" spans="1:6" s="35" customFormat="1" x14ac:dyDescent="0.25">
      <c r="A40" s="133" t="s">
        <v>230</v>
      </c>
      <c r="B40" s="32">
        <f>B41+B42</f>
        <v>45529.54</v>
      </c>
      <c r="C40" s="32">
        <f t="shared" ref="C40:D40" si="13">C41+C42</f>
        <v>76000</v>
      </c>
      <c r="D40" s="32">
        <f t="shared" si="13"/>
        <v>34895.449999999997</v>
      </c>
      <c r="E40" s="32">
        <f t="shared" si="9"/>
        <v>76.643537360579515</v>
      </c>
      <c r="F40" s="32">
        <f t="shared" si="10"/>
        <v>45.91506578947368</v>
      </c>
    </row>
    <row r="41" spans="1:6" x14ac:dyDescent="0.25">
      <c r="A41" s="136" t="s">
        <v>239</v>
      </c>
      <c r="B41" s="34">
        <v>37188.86</v>
      </c>
      <c r="C41" s="51">
        <v>73000</v>
      </c>
      <c r="D41" s="51">
        <v>28576.18</v>
      </c>
      <c r="E41" s="51">
        <f t="shared" si="9"/>
        <v>76.840699069560088</v>
      </c>
      <c r="F41" s="51">
        <f t="shared" si="10"/>
        <v>39.145452054794525</v>
      </c>
    </row>
    <row r="42" spans="1:6" x14ac:dyDescent="0.25">
      <c r="A42" s="136" t="s">
        <v>251</v>
      </c>
      <c r="B42" s="34">
        <v>8340.68</v>
      </c>
      <c r="C42" s="51">
        <v>3000</v>
      </c>
      <c r="D42" s="51">
        <v>6319.27</v>
      </c>
      <c r="E42" s="51">
        <f t="shared" si="9"/>
        <v>75.76444606434967</v>
      </c>
      <c r="F42" s="51">
        <f t="shared" si="10"/>
        <v>210.64233333333334</v>
      </c>
    </row>
    <row r="43" spans="1:6" s="35" customFormat="1" x14ac:dyDescent="0.25">
      <c r="A43" s="140" t="s">
        <v>229</v>
      </c>
      <c r="B43" s="32">
        <f>B44+B45</f>
        <v>1660586.0799999998</v>
      </c>
      <c r="C43" s="32">
        <f t="shared" ref="C43:D43" si="14">C44+C45</f>
        <v>3687490</v>
      </c>
      <c r="D43" s="32">
        <f t="shared" si="14"/>
        <v>2076397.54</v>
      </c>
      <c r="E43" s="32">
        <f t="shared" si="9"/>
        <v>125.0400424890952</v>
      </c>
      <c r="F43" s="32">
        <f t="shared" si="10"/>
        <v>56.30923853352823</v>
      </c>
    </row>
    <row r="44" spans="1:6" x14ac:dyDescent="0.25">
      <c r="A44" s="135" t="s">
        <v>240</v>
      </c>
      <c r="B44" s="34">
        <v>1650280.88</v>
      </c>
      <c r="C44" s="51">
        <v>3687490</v>
      </c>
      <c r="D44" s="51">
        <v>2076397.54</v>
      </c>
      <c r="E44" s="50">
        <f t="shared" si="9"/>
        <v>125.82085662896367</v>
      </c>
      <c r="F44" s="50">
        <f t="shared" si="10"/>
        <v>56.30923853352823</v>
      </c>
    </row>
    <row r="45" spans="1:6" x14ac:dyDescent="0.25">
      <c r="A45" s="135" t="s">
        <v>250</v>
      </c>
      <c r="B45" s="34">
        <v>10305.200000000001</v>
      </c>
      <c r="C45" s="51">
        <v>0</v>
      </c>
      <c r="D45" s="51">
        <v>0</v>
      </c>
      <c r="E45" s="50">
        <f t="shared" si="9"/>
        <v>0</v>
      </c>
      <c r="F45" s="50" t="s">
        <v>280</v>
      </c>
    </row>
    <row r="46" spans="1:6" s="35" customFormat="1" x14ac:dyDescent="0.25">
      <c r="A46" s="140" t="s">
        <v>241</v>
      </c>
      <c r="B46" s="32">
        <f>B47+B48</f>
        <v>7393.94</v>
      </c>
      <c r="C46" s="32">
        <f t="shared" ref="C46:D46" si="15">C47+C48</f>
        <v>8800</v>
      </c>
      <c r="D46" s="32">
        <f t="shared" si="15"/>
        <v>4043.14</v>
      </c>
      <c r="E46" s="32">
        <f t="shared" si="9"/>
        <v>54.681806993294515</v>
      </c>
      <c r="F46" s="32">
        <f t="shared" si="10"/>
        <v>45.944772727272728</v>
      </c>
    </row>
    <row r="47" spans="1:6" x14ac:dyDescent="0.25">
      <c r="A47" s="135" t="s">
        <v>242</v>
      </c>
      <c r="B47" s="34">
        <v>7393.94</v>
      </c>
      <c r="C47" s="51">
        <v>7800</v>
      </c>
      <c r="D47" s="51">
        <v>2997.45</v>
      </c>
      <c r="E47" s="50">
        <f t="shared" si="9"/>
        <v>40.539279463993488</v>
      </c>
      <c r="F47" s="50">
        <f t="shared" si="10"/>
        <v>38.428846153846152</v>
      </c>
    </row>
    <row r="48" spans="1:6" x14ac:dyDescent="0.25">
      <c r="A48" s="135" t="s">
        <v>252</v>
      </c>
      <c r="B48" s="34">
        <v>0</v>
      </c>
      <c r="C48" s="51">
        <v>1000</v>
      </c>
      <c r="D48" s="51">
        <v>1045.69</v>
      </c>
      <c r="E48" s="50" t="s">
        <v>280</v>
      </c>
      <c r="F48" s="50">
        <f t="shared" si="10"/>
        <v>104.569</v>
      </c>
    </row>
  </sheetData>
  <mergeCells count="5">
    <mergeCell ref="A3:E3"/>
    <mergeCell ref="A5:E5"/>
    <mergeCell ref="A7:E7"/>
    <mergeCell ref="A30:E30"/>
    <mergeCell ref="A1:F1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D24" sqref="D24"/>
    </sheetView>
  </sheetViews>
  <sheetFormatPr defaultRowHeight="15" x14ac:dyDescent="0.25"/>
  <cols>
    <col min="1" max="1" width="46.85546875" customWidth="1"/>
    <col min="2" max="2" width="25.28515625" customWidth="1"/>
    <col min="3" max="3" width="24.28515625" customWidth="1"/>
    <col min="4" max="4" width="25.28515625" style="126" customWidth="1"/>
    <col min="5" max="6" width="15.7109375" customWidth="1"/>
  </cols>
  <sheetData>
    <row r="1" spans="1:10" ht="42" customHeight="1" x14ac:dyDescent="0.25">
      <c r="A1" s="213" t="s">
        <v>266</v>
      </c>
      <c r="B1" s="227"/>
      <c r="C1" s="227"/>
      <c r="D1" s="227"/>
      <c r="E1" s="227"/>
      <c r="F1" s="227"/>
      <c r="G1" s="174"/>
      <c r="H1" s="174"/>
      <c r="I1" s="174"/>
      <c r="J1" s="174"/>
    </row>
    <row r="2" spans="1:10" ht="18" customHeight="1" x14ac:dyDescent="0.25">
      <c r="A2" s="26"/>
      <c r="B2" s="26"/>
      <c r="C2" s="26"/>
      <c r="D2" s="128"/>
      <c r="E2" s="26"/>
      <c r="F2" s="26"/>
    </row>
    <row r="3" spans="1:10" ht="15.75" x14ac:dyDescent="0.25">
      <c r="A3" s="213" t="s">
        <v>21</v>
      </c>
      <c r="B3" s="213"/>
      <c r="C3" s="213"/>
      <c r="D3" s="213"/>
      <c r="E3" s="217"/>
      <c r="F3" s="217"/>
    </row>
    <row r="4" spans="1:10" ht="18" x14ac:dyDescent="0.25">
      <c r="A4" s="26"/>
      <c r="B4" s="26"/>
      <c r="C4" s="26"/>
      <c r="D4" s="128"/>
      <c r="E4" s="6"/>
      <c r="F4" s="6"/>
    </row>
    <row r="5" spans="1:10" ht="18" customHeight="1" x14ac:dyDescent="0.25">
      <c r="A5" s="213" t="s">
        <v>7</v>
      </c>
      <c r="B5" s="214"/>
      <c r="C5" s="214"/>
      <c r="D5" s="214"/>
      <c r="E5" s="214"/>
      <c r="F5" s="214"/>
    </row>
    <row r="6" spans="1:10" ht="18" x14ac:dyDescent="0.25">
      <c r="A6" s="26"/>
      <c r="B6" s="26"/>
      <c r="C6" s="26"/>
      <c r="D6" s="128"/>
      <c r="E6" s="6"/>
      <c r="F6" s="6"/>
    </row>
    <row r="7" spans="1:10" ht="15.75" x14ac:dyDescent="0.25">
      <c r="A7" s="213" t="s">
        <v>15</v>
      </c>
      <c r="B7" s="238"/>
      <c r="C7" s="238"/>
      <c r="D7" s="238"/>
      <c r="E7" s="238"/>
      <c r="F7" s="238"/>
    </row>
    <row r="8" spans="1:10" ht="18" x14ac:dyDescent="0.25">
      <c r="A8" s="26"/>
      <c r="B8" s="26"/>
      <c r="C8" s="26"/>
      <c r="D8" s="128"/>
      <c r="E8" s="6"/>
      <c r="F8" s="6"/>
    </row>
    <row r="9" spans="1:10" ht="25.5" x14ac:dyDescent="0.25">
      <c r="A9" s="22" t="s">
        <v>16</v>
      </c>
      <c r="B9" s="137" t="s">
        <v>276</v>
      </c>
      <c r="C9" s="138" t="s">
        <v>226</v>
      </c>
      <c r="D9" s="138" t="s">
        <v>270</v>
      </c>
      <c r="E9" s="138" t="s">
        <v>271</v>
      </c>
      <c r="F9" s="138" t="s">
        <v>271</v>
      </c>
    </row>
    <row r="10" spans="1:10" s="126" customFormat="1" ht="9" customHeight="1" x14ac:dyDescent="0.25">
      <c r="A10" s="180" t="s">
        <v>267</v>
      </c>
      <c r="B10" s="181" t="s">
        <v>268</v>
      </c>
      <c r="C10" s="181" t="s">
        <v>269</v>
      </c>
      <c r="D10" s="181" t="s">
        <v>273</v>
      </c>
      <c r="E10" s="181" t="s">
        <v>274</v>
      </c>
      <c r="F10" s="181" t="s">
        <v>275</v>
      </c>
    </row>
    <row r="11" spans="1:10" s="35" customFormat="1" ht="15.75" customHeight="1" x14ac:dyDescent="0.25">
      <c r="A11" s="115" t="s">
        <v>17</v>
      </c>
      <c r="B11" s="117">
        <f>B12+B15</f>
        <v>1852368.79</v>
      </c>
      <c r="C11" s="117">
        <f t="shared" ref="C11:D11" si="0">C12+C15</f>
        <v>4110547</v>
      </c>
      <c r="D11" s="117">
        <f t="shared" si="0"/>
        <v>2300876.94</v>
      </c>
      <c r="E11" s="117">
        <f>D11/B11*100</f>
        <v>124.21268121236268</v>
      </c>
      <c r="F11" s="117">
        <f>D11/C11*100</f>
        <v>55.97495759080239</v>
      </c>
    </row>
    <row r="12" spans="1:10" s="35" customFormat="1" ht="15.75" customHeight="1" x14ac:dyDescent="0.25">
      <c r="A12" s="114" t="s">
        <v>194</v>
      </c>
      <c r="B12" s="116">
        <f t="shared" ref="B12:D13" si="1">B13</f>
        <v>10951.44</v>
      </c>
      <c r="C12" s="116">
        <v>12000</v>
      </c>
      <c r="D12" s="116">
        <f t="shared" si="1"/>
        <v>6367.37</v>
      </c>
      <c r="E12" s="116">
        <f>D12/B12*100</f>
        <v>58.141851665169142</v>
      </c>
      <c r="F12" s="116">
        <f>D12/C12*100</f>
        <v>53.061416666666659</v>
      </c>
    </row>
    <row r="13" spans="1:10" s="35" customFormat="1" x14ac:dyDescent="0.25">
      <c r="A13" s="113" t="s">
        <v>195</v>
      </c>
      <c r="B13" s="32">
        <f t="shared" si="1"/>
        <v>10951.44</v>
      </c>
      <c r="C13" s="32"/>
      <c r="D13" s="32">
        <f t="shared" si="1"/>
        <v>6367.37</v>
      </c>
      <c r="E13" s="32"/>
      <c r="F13" s="32"/>
    </row>
    <row r="14" spans="1:10" x14ac:dyDescent="0.25">
      <c r="A14" s="19" t="s">
        <v>196</v>
      </c>
      <c r="B14" s="34">
        <v>10951.44</v>
      </c>
      <c r="C14" s="34"/>
      <c r="D14" s="34">
        <v>6367.37</v>
      </c>
      <c r="E14" s="34"/>
      <c r="F14" s="34"/>
    </row>
    <row r="15" spans="1:10" s="35" customFormat="1" ht="15.75" customHeight="1" x14ac:dyDescent="0.25">
      <c r="A15" s="114" t="s">
        <v>193</v>
      </c>
      <c r="B15" s="116">
        <f t="shared" ref="B15" si="2">B16+B18+B20+B22</f>
        <v>1841417.35</v>
      </c>
      <c r="C15" s="116">
        <v>4098547</v>
      </c>
      <c r="D15" s="116">
        <f t="shared" ref="D15" si="3">D16+D18+D20+D22</f>
        <v>2294509.5699999998</v>
      </c>
      <c r="E15" s="116">
        <f>D15/B15*100</f>
        <v>124.60562348888477</v>
      </c>
      <c r="F15" s="116">
        <f>D15/C15*100</f>
        <v>55.98348805076531</v>
      </c>
    </row>
    <row r="16" spans="1:10" s="35" customFormat="1" x14ac:dyDescent="0.25">
      <c r="A16" s="113" t="s">
        <v>192</v>
      </c>
      <c r="B16" s="32">
        <f t="shared" ref="B16:D16" si="4">B17</f>
        <v>1532094.07</v>
      </c>
      <c r="C16" s="32"/>
      <c r="D16" s="32">
        <f t="shared" si="4"/>
        <v>1924832.49</v>
      </c>
      <c r="E16" s="32"/>
      <c r="F16" s="32"/>
    </row>
    <row r="17" spans="1:6" x14ac:dyDescent="0.25">
      <c r="A17" s="19" t="s">
        <v>191</v>
      </c>
      <c r="B17" s="34">
        <v>1532094.07</v>
      </c>
      <c r="C17" s="34"/>
      <c r="D17" s="34">
        <v>1924832.49</v>
      </c>
      <c r="E17" s="34"/>
      <c r="F17" s="34"/>
    </row>
    <row r="18" spans="1:6" s="35" customFormat="1" x14ac:dyDescent="0.25">
      <c r="A18" s="13" t="s">
        <v>190</v>
      </c>
      <c r="B18" s="32">
        <f t="shared" ref="B18:D18" si="5">B19</f>
        <v>10124.27</v>
      </c>
      <c r="C18" s="32"/>
      <c r="D18" s="32">
        <f t="shared" si="5"/>
        <v>18000.25</v>
      </c>
      <c r="E18" s="32"/>
      <c r="F18" s="32"/>
    </row>
    <row r="19" spans="1:6" x14ac:dyDescent="0.25">
      <c r="A19" s="19" t="s">
        <v>197</v>
      </c>
      <c r="B19" s="34">
        <v>10124.27</v>
      </c>
      <c r="C19" s="34"/>
      <c r="D19" s="34">
        <v>18000.25</v>
      </c>
      <c r="E19" s="34"/>
      <c r="F19" s="34"/>
    </row>
    <row r="20" spans="1:6" s="35" customFormat="1" x14ac:dyDescent="0.25">
      <c r="A20" s="16" t="s">
        <v>198</v>
      </c>
      <c r="B20" s="32">
        <f t="shared" ref="B20:D20" si="6">B21</f>
        <v>566.99</v>
      </c>
      <c r="C20" s="32"/>
      <c r="D20" s="32">
        <f t="shared" si="6"/>
        <v>1010.71</v>
      </c>
      <c r="E20" s="32"/>
      <c r="F20" s="32"/>
    </row>
    <row r="21" spans="1:6" x14ac:dyDescent="0.25">
      <c r="A21" s="19" t="s">
        <v>199</v>
      </c>
      <c r="B21" s="34">
        <v>566.99</v>
      </c>
      <c r="C21" s="34"/>
      <c r="D21" s="34">
        <v>1010.71</v>
      </c>
      <c r="E21" s="34"/>
      <c r="F21" s="34"/>
    </row>
    <row r="22" spans="1:6" s="35" customFormat="1" x14ac:dyDescent="0.25">
      <c r="A22" s="16" t="s">
        <v>200</v>
      </c>
      <c r="B22" s="32">
        <f t="shared" ref="B22:D22" si="7">B23</f>
        <v>298632.02</v>
      </c>
      <c r="C22" s="32"/>
      <c r="D22" s="32">
        <f t="shared" si="7"/>
        <v>350666.12</v>
      </c>
      <c r="E22" s="32"/>
      <c r="F22" s="32"/>
    </row>
    <row r="23" spans="1:6" x14ac:dyDescent="0.25">
      <c r="A23" s="19" t="s">
        <v>201</v>
      </c>
      <c r="B23" s="34">
        <v>298632.02</v>
      </c>
      <c r="C23" s="34"/>
      <c r="D23" s="34">
        <v>350666.12</v>
      </c>
      <c r="E23" s="34"/>
      <c r="F23" s="34"/>
    </row>
    <row r="27" spans="1:6" x14ac:dyDescent="0.25">
      <c r="B27" s="126"/>
      <c r="C27" s="126"/>
    </row>
    <row r="28" spans="1:6" x14ac:dyDescent="0.25">
      <c r="B28" s="126"/>
      <c r="C28" s="126"/>
      <c r="E28" s="126"/>
    </row>
    <row r="29" spans="1:6" x14ac:dyDescent="0.25">
      <c r="B29" s="126"/>
      <c r="C29" s="126"/>
      <c r="E29" s="126"/>
    </row>
    <row r="30" spans="1:6" x14ac:dyDescent="0.25">
      <c r="B30" s="126"/>
      <c r="C30" s="126"/>
    </row>
    <row r="31" spans="1:6" x14ac:dyDescent="0.25">
      <c r="C31" s="126"/>
    </row>
    <row r="32" spans="1:6" x14ac:dyDescent="0.25">
      <c r="C32" s="126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K9" sqref="K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9" width="15.7109375" customWidth="1"/>
  </cols>
  <sheetData>
    <row r="1" spans="1:10" ht="42" customHeight="1" x14ac:dyDescent="0.25">
      <c r="A1" s="213" t="s">
        <v>266</v>
      </c>
      <c r="B1" s="227"/>
      <c r="C1" s="227"/>
      <c r="D1" s="227"/>
      <c r="E1" s="227"/>
      <c r="F1" s="227"/>
      <c r="G1" s="227"/>
      <c r="H1" s="227"/>
      <c r="I1" s="227"/>
      <c r="J1" s="17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213" t="s">
        <v>21</v>
      </c>
      <c r="B3" s="213"/>
      <c r="C3" s="213"/>
      <c r="D3" s="213"/>
      <c r="E3" s="213"/>
      <c r="F3" s="213"/>
      <c r="G3" s="213"/>
      <c r="H3" s="217"/>
      <c r="I3" s="217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213" t="s">
        <v>246</v>
      </c>
      <c r="B5" s="214"/>
      <c r="C5" s="214"/>
      <c r="D5" s="214"/>
      <c r="E5" s="214"/>
      <c r="F5" s="214"/>
      <c r="G5" s="214"/>
      <c r="H5" s="214"/>
      <c r="I5" s="214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2" t="s">
        <v>8</v>
      </c>
      <c r="B7" s="21" t="s">
        <v>9</v>
      </c>
      <c r="C7" s="21" t="s">
        <v>10</v>
      </c>
      <c r="D7" s="21" t="s">
        <v>30</v>
      </c>
      <c r="E7" s="137" t="s">
        <v>276</v>
      </c>
      <c r="F7" s="138" t="s">
        <v>226</v>
      </c>
      <c r="G7" s="138" t="s">
        <v>270</v>
      </c>
      <c r="H7" s="138" t="s">
        <v>271</v>
      </c>
      <c r="I7" s="138" t="s">
        <v>271</v>
      </c>
    </row>
    <row r="8" spans="1:10" s="126" customFormat="1" x14ac:dyDescent="0.25">
      <c r="A8" s="134"/>
      <c r="B8" s="134"/>
      <c r="C8" s="135"/>
      <c r="D8" s="78" t="s">
        <v>235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</row>
    <row r="9" spans="1:10" ht="25.5" x14ac:dyDescent="0.25">
      <c r="A9" s="13">
        <v>8</v>
      </c>
      <c r="B9" s="13"/>
      <c r="C9" s="13"/>
      <c r="D9" s="13" t="s">
        <v>18</v>
      </c>
      <c r="E9" s="83">
        <v>0</v>
      </c>
      <c r="F9" s="122">
        <v>0</v>
      </c>
      <c r="G9" s="122">
        <v>0</v>
      </c>
      <c r="H9" s="122">
        <v>0</v>
      </c>
      <c r="I9" s="122">
        <v>0</v>
      </c>
    </row>
    <row r="10" spans="1:10" x14ac:dyDescent="0.25">
      <c r="A10" s="13"/>
      <c r="B10" s="18">
        <v>84</v>
      </c>
      <c r="C10" s="18"/>
      <c r="D10" s="18" t="s">
        <v>23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20"/>
      <c r="E11" s="10"/>
      <c r="F11" s="11"/>
      <c r="G11" s="11"/>
      <c r="H11" s="11"/>
      <c r="I11" s="11"/>
    </row>
    <row r="12" spans="1:10" s="126" customFormat="1" x14ac:dyDescent="0.25">
      <c r="A12" s="134"/>
      <c r="B12" s="134"/>
      <c r="C12" s="135"/>
      <c r="D12" s="78" t="s">
        <v>232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</row>
    <row r="13" spans="1:10" ht="25.5" x14ac:dyDescent="0.25">
      <c r="A13" s="16">
        <v>5</v>
      </c>
      <c r="B13" s="17"/>
      <c r="C13" s="17"/>
      <c r="D13" s="27" t="s">
        <v>19</v>
      </c>
      <c r="E13" s="83">
        <v>0</v>
      </c>
      <c r="F13" s="122">
        <v>0</v>
      </c>
      <c r="G13" s="122">
        <v>0</v>
      </c>
      <c r="H13" s="122">
        <v>0</v>
      </c>
      <c r="I13" s="122">
        <v>0</v>
      </c>
    </row>
    <row r="14" spans="1:10" ht="25.5" x14ac:dyDescent="0.25">
      <c r="A14" s="18"/>
      <c r="B14" s="18">
        <v>54</v>
      </c>
      <c r="C14" s="18"/>
      <c r="D14" s="28" t="s">
        <v>24</v>
      </c>
      <c r="E14" s="10"/>
      <c r="F14" s="11"/>
      <c r="G14" s="11"/>
      <c r="H14" s="11"/>
      <c r="I14" s="12"/>
    </row>
  </sheetData>
  <mergeCells count="3">
    <mergeCell ref="A3:I3"/>
    <mergeCell ref="A5:I5"/>
    <mergeCell ref="A1:I1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G18" sqref="G18"/>
    </sheetView>
  </sheetViews>
  <sheetFormatPr defaultRowHeight="15" x14ac:dyDescent="0.25"/>
  <cols>
    <col min="1" max="1" width="35" style="126" customWidth="1"/>
    <col min="2" max="4" width="25.28515625" style="126" customWidth="1"/>
    <col min="5" max="6" width="15.7109375" style="126" customWidth="1"/>
    <col min="7" max="16384" width="9.140625" style="126"/>
  </cols>
  <sheetData>
    <row r="1" spans="1:10" ht="42" customHeight="1" x14ac:dyDescent="0.25">
      <c r="A1" s="213" t="s">
        <v>266</v>
      </c>
      <c r="B1" s="227"/>
      <c r="C1" s="227"/>
      <c r="D1" s="227"/>
      <c r="E1" s="227"/>
      <c r="F1" s="227"/>
      <c r="G1" s="174"/>
      <c r="H1" s="174"/>
      <c r="I1" s="174"/>
      <c r="J1" s="174"/>
    </row>
    <row r="2" spans="1:10" ht="18" customHeight="1" x14ac:dyDescent="0.25">
      <c r="A2" s="128"/>
      <c r="B2" s="128"/>
      <c r="C2" s="128"/>
      <c r="D2" s="128"/>
      <c r="E2" s="128"/>
      <c r="F2" s="128"/>
    </row>
    <row r="3" spans="1:10" ht="15.75" customHeight="1" x14ac:dyDescent="0.25">
      <c r="A3" s="213" t="s">
        <v>21</v>
      </c>
      <c r="B3" s="213"/>
      <c r="C3" s="213"/>
      <c r="D3" s="213"/>
      <c r="E3" s="213"/>
      <c r="F3" s="213"/>
    </row>
    <row r="4" spans="1:10" ht="18" x14ac:dyDescent="0.25">
      <c r="A4" s="128"/>
      <c r="B4" s="128"/>
      <c r="C4" s="128"/>
      <c r="D4" s="128"/>
      <c r="E4" s="129"/>
      <c r="F4" s="129"/>
    </row>
    <row r="5" spans="1:10" ht="18" customHeight="1" x14ac:dyDescent="0.25">
      <c r="A5" s="213" t="s">
        <v>236</v>
      </c>
      <c r="B5" s="213"/>
      <c r="C5" s="213"/>
      <c r="D5" s="213"/>
      <c r="E5" s="213"/>
      <c r="F5" s="213"/>
    </row>
    <row r="6" spans="1:10" ht="18" x14ac:dyDescent="0.25">
      <c r="A6" s="128"/>
      <c r="B6" s="128"/>
      <c r="C6" s="128"/>
      <c r="D6" s="128"/>
      <c r="E6" s="129"/>
      <c r="F6" s="129"/>
    </row>
    <row r="7" spans="1:10" ht="25.5" x14ac:dyDescent="0.25">
      <c r="A7" s="137" t="s">
        <v>227</v>
      </c>
      <c r="B7" s="137" t="s">
        <v>276</v>
      </c>
      <c r="C7" s="138" t="s">
        <v>226</v>
      </c>
      <c r="D7" s="138" t="s">
        <v>270</v>
      </c>
      <c r="E7" s="138" t="s">
        <v>271</v>
      </c>
      <c r="F7" s="138" t="s">
        <v>271</v>
      </c>
    </row>
    <row r="8" spans="1:10" x14ac:dyDescent="0.25">
      <c r="A8" s="133" t="s">
        <v>235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5">
      <c r="A9" s="133" t="s">
        <v>234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</row>
    <row r="10" spans="1:10" x14ac:dyDescent="0.25">
      <c r="A10" s="136" t="s">
        <v>233</v>
      </c>
      <c r="B10" s="130"/>
      <c r="C10" s="131"/>
      <c r="D10" s="131"/>
      <c r="E10" s="131"/>
      <c r="F10" s="131"/>
    </row>
    <row r="11" spans="1:10" x14ac:dyDescent="0.25">
      <c r="A11" s="136"/>
      <c r="B11" s="130"/>
      <c r="C11" s="130"/>
      <c r="D11" s="130"/>
      <c r="E11" s="130"/>
      <c r="F11" s="130"/>
    </row>
    <row r="12" spans="1:10" x14ac:dyDescent="0.25">
      <c r="A12" s="133" t="s">
        <v>232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</row>
    <row r="13" spans="1:10" x14ac:dyDescent="0.25">
      <c r="A13" s="139" t="s">
        <v>225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</row>
    <row r="14" spans="1:10" x14ac:dyDescent="0.25">
      <c r="A14" s="135" t="s">
        <v>224</v>
      </c>
      <c r="B14" s="130"/>
      <c r="C14" s="131"/>
      <c r="D14" s="131"/>
      <c r="E14" s="131"/>
      <c r="F14" s="132"/>
    </row>
    <row r="15" spans="1:10" x14ac:dyDescent="0.25">
      <c r="A15" s="139" t="s">
        <v>223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</row>
    <row r="16" spans="1:10" x14ac:dyDescent="0.25">
      <c r="A16" s="135" t="s">
        <v>222</v>
      </c>
      <c r="B16" s="130"/>
      <c r="C16" s="131"/>
      <c r="D16" s="131"/>
      <c r="E16" s="131"/>
      <c r="F16" s="132"/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5"/>
  <sheetViews>
    <sheetView workbookViewId="0">
      <selection activeCell="A564" sqref="A56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126" customWidth="1"/>
    <col min="6" max="7" width="25.28515625" customWidth="1"/>
    <col min="10" max="10" width="10.140625" bestFit="1" customWidth="1"/>
    <col min="11" max="11" width="11.7109375" bestFit="1" customWidth="1"/>
    <col min="12" max="12" width="11.140625" customWidth="1"/>
  </cols>
  <sheetData>
    <row r="1" spans="1:8" s="55" customFormat="1" ht="42" customHeight="1" x14ac:dyDescent="0.25">
      <c r="A1" s="213" t="s">
        <v>266</v>
      </c>
      <c r="B1" s="227"/>
      <c r="C1" s="227"/>
      <c r="D1" s="227"/>
      <c r="E1" s="227"/>
      <c r="F1" s="227"/>
      <c r="G1" s="227"/>
      <c r="H1" s="174"/>
    </row>
    <row r="2" spans="1:8" s="55" customFormat="1" ht="18" x14ac:dyDescent="0.25">
      <c r="A2" s="58"/>
      <c r="B2" s="58"/>
      <c r="C2" s="58"/>
      <c r="D2" s="58"/>
      <c r="E2" s="58"/>
      <c r="F2" s="57"/>
      <c r="G2" s="57"/>
    </row>
    <row r="3" spans="1:8" s="55" customFormat="1" ht="18" customHeight="1" x14ac:dyDescent="0.25">
      <c r="A3" s="262" t="s">
        <v>20</v>
      </c>
      <c r="B3" s="263"/>
      <c r="C3" s="263"/>
      <c r="D3" s="263"/>
      <c r="E3" s="263"/>
      <c r="F3" s="263"/>
      <c r="G3" s="263"/>
    </row>
    <row r="4" spans="1:8" s="55" customFormat="1" ht="18" x14ac:dyDescent="0.25">
      <c r="A4" s="58"/>
      <c r="B4" s="58"/>
      <c r="C4" s="58"/>
      <c r="D4" s="58"/>
      <c r="E4" s="58"/>
      <c r="F4" s="57"/>
      <c r="G4" s="57"/>
    </row>
    <row r="5" spans="1:8" s="55" customFormat="1" ht="25.5" x14ac:dyDescent="0.25">
      <c r="A5" s="245" t="s">
        <v>227</v>
      </c>
      <c r="B5" s="246"/>
      <c r="C5" s="246"/>
      <c r="D5" s="230"/>
      <c r="E5" s="56" t="s">
        <v>226</v>
      </c>
      <c r="F5" s="56" t="s">
        <v>270</v>
      </c>
      <c r="G5" s="56" t="s">
        <v>271</v>
      </c>
    </row>
    <row r="6" spans="1:8" s="55" customFormat="1" ht="9" customHeight="1" x14ac:dyDescent="0.25">
      <c r="A6" s="247" t="s">
        <v>267</v>
      </c>
      <c r="B6" s="248"/>
      <c r="C6" s="248"/>
      <c r="D6" s="249"/>
      <c r="E6" s="175" t="s">
        <v>268</v>
      </c>
      <c r="F6" s="175" t="s">
        <v>269</v>
      </c>
      <c r="G6" s="175" t="s">
        <v>272</v>
      </c>
    </row>
    <row r="7" spans="1:8" s="52" customFormat="1" x14ac:dyDescent="0.25">
      <c r="A7" s="264"/>
      <c r="B7" s="265"/>
      <c r="C7" s="266"/>
      <c r="D7" s="54" t="s">
        <v>96</v>
      </c>
      <c r="E7" s="53">
        <f>E8+E56+E131+E138+E145+E158+E178</f>
        <v>4110547</v>
      </c>
      <c r="F7" s="53">
        <f>F8+F56+F131+F138+F145+F158+F178</f>
        <v>2300876.9400000004</v>
      </c>
      <c r="G7" s="53">
        <f>F7/E7*100</f>
        <v>55.974957590802397</v>
      </c>
    </row>
    <row r="8" spans="1:8" s="35" customFormat="1" ht="51" x14ac:dyDescent="0.25">
      <c r="A8" s="259" t="s">
        <v>97</v>
      </c>
      <c r="B8" s="260"/>
      <c r="C8" s="261"/>
      <c r="D8" s="44" t="s">
        <v>98</v>
      </c>
      <c r="E8" s="49">
        <f t="shared" ref="E8" si="0">E9+E41+E50</f>
        <v>159411</v>
      </c>
      <c r="F8" s="49">
        <f t="shared" ref="F8" si="1">F9+F41+F50</f>
        <v>96802.17</v>
      </c>
      <c r="G8" s="49">
        <f t="shared" ref="G8:G12" si="2">F8/E8*100</f>
        <v>60.72489978734216</v>
      </c>
    </row>
    <row r="9" spans="1:8" s="35" customFormat="1" x14ac:dyDescent="0.25">
      <c r="A9" s="256" t="s">
        <v>99</v>
      </c>
      <c r="B9" s="257"/>
      <c r="C9" s="258"/>
      <c r="D9" s="42" t="s">
        <v>11</v>
      </c>
      <c r="E9" s="48">
        <f t="shared" ref="E9:F10" si="3">E10</f>
        <v>131277</v>
      </c>
      <c r="F9" s="48">
        <f t="shared" si="3"/>
        <v>83717.62</v>
      </c>
      <c r="G9" s="48">
        <f t="shared" si="2"/>
        <v>63.771734576506169</v>
      </c>
    </row>
    <row r="10" spans="1:8" s="35" customFormat="1" x14ac:dyDescent="0.25">
      <c r="A10" s="250" t="s">
        <v>100</v>
      </c>
      <c r="B10" s="251"/>
      <c r="C10" s="252"/>
      <c r="D10" s="43" t="s">
        <v>101</v>
      </c>
      <c r="E10" s="47">
        <f t="shared" si="3"/>
        <v>131277</v>
      </c>
      <c r="F10" s="47">
        <f t="shared" si="3"/>
        <v>83717.62</v>
      </c>
      <c r="G10" s="47">
        <f t="shared" si="2"/>
        <v>63.771734576506169</v>
      </c>
    </row>
    <row r="11" spans="1:8" s="35" customFormat="1" x14ac:dyDescent="0.25">
      <c r="A11" s="253">
        <v>3</v>
      </c>
      <c r="B11" s="254"/>
      <c r="C11" s="255"/>
      <c r="D11" s="41" t="s">
        <v>12</v>
      </c>
      <c r="E11" s="32">
        <f t="shared" ref="E11" si="4">E12+E35+E38</f>
        <v>131277</v>
      </c>
      <c r="F11" s="32">
        <f t="shared" ref="F11" si="5">F12+F35+F38</f>
        <v>83717.62</v>
      </c>
      <c r="G11" s="32">
        <f t="shared" si="2"/>
        <v>63.771734576506169</v>
      </c>
    </row>
    <row r="12" spans="1:8" s="35" customFormat="1" x14ac:dyDescent="0.25">
      <c r="A12" s="239">
        <v>32</v>
      </c>
      <c r="B12" s="240"/>
      <c r="C12" s="241"/>
      <c r="D12" s="41" t="s">
        <v>22</v>
      </c>
      <c r="E12" s="32">
        <v>124427</v>
      </c>
      <c r="F12" s="32">
        <f t="shared" ref="F12" si="6">SUM(F13+F17+F22+F29)</f>
        <v>80019.91</v>
      </c>
      <c r="G12" s="32">
        <f t="shared" si="2"/>
        <v>64.310728378888825</v>
      </c>
    </row>
    <row r="13" spans="1:8" s="35" customFormat="1" x14ac:dyDescent="0.25">
      <c r="A13" s="239">
        <v>321</v>
      </c>
      <c r="B13" s="240"/>
      <c r="C13" s="241"/>
      <c r="D13" s="41" t="s">
        <v>54</v>
      </c>
      <c r="E13" s="32"/>
      <c r="F13" s="32">
        <f t="shared" ref="F13" si="7">F14+F15+F16</f>
        <v>6555.99</v>
      </c>
      <c r="G13" s="32"/>
    </row>
    <row r="14" spans="1:8" x14ac:dyDescent="0.25">
      <c r="A14" s="242">
        <v>3211</v>
      </c>
      <c r="B14" s="243"/>
      <c r="C14" s="244"/>
      <c r="D14" s="45" t="s">
        <v>64</v>
      </c>
      <c r="E14" s="51"/>
      <c r="F14" s="51">
        <v>5397.61</v>
      </c>
      <c r="G14" s="51"/>
    </row>
    <row r="15" spans="1:8" x14ac:dyDescent="0.25">
      <c r="A15" s="242">
        <v>3213</v>
      </c>
      <c r="B15" s="243"/>
      <c r="C15" s="244"/>
      <c r="D15" s="45" t="s">
        <v>65</v>
      </c>
      <c r="E15" s="51"/>
      <c r="F15" s="51">
        <v>1158.3800000000001</v>
      </c>
      <c r="G15" s="51"/>
    </row>
    <row r="16" spans="1:8" ht="25.5" x14ac:dyDescent="0.25">
      <c r="A16" s="242">
        <v>3214</v>
      </c>
      <c r="B16" s="243"/>
      <c r="C16" s="244"/>
      <c r="D16" s="45" t="s">
        <v>66</v>
      </c>
      <c r="E16" s="51"/>
      <c r="F16" s="51">
        <v>0</v>
      </c>
      <c r="G16" s="51"/>
    </row>
    <row r="17" spans="1:12" s="35" customFormat="1" x14ac:dyDescent="0.25">
      <c r="A17" s="239">
        <v>322</v>
      </c>
      <c r="B17" s="240"/>
      <c r="C17" s="241"/>
      <c r="D17" s="41" t="s">
        <v>56</v>
      </c>
      <c r="E17" s="32"/>
      <c r="F17" s="32">
        <f t="shared" ref="F17" si="8">SUM(F18:F21)</f>
        <v>57619.060000000005</v>
      </c>
      <c r="G17" s="32"/>
    </row>
    <row r="18" spans="1:12" ht="25.5" x14ac:dyDescent="0.25">
      <c r="A18" s="242">
        <v>3221</v>
      </c>
      <c r="B18" s="243"/>
      <c r="C18" s="244"/>
      <c r="D18" s="45" t="s">
        <v>102</v>
      </c>
      <c r="E18" s="51"/>
      <c r="F18" s="51">
        <v>14734.29</v>
      </c>
      <c r="G18" s="51"/>
    </row>
    <row r="19" spans="1:12" x14ac:dyDescent="0.25">
      <c r="A19" s="242">
        <v>3223</v>
      </c>
      <c r="B19" s="243"/>
      <c r="C19" s="244"/>
      <c r="D19" s="45" t="s">
        <v>79</v>
      </c>
      <c r="E19" s="51"/>
      <c r="F19" s="51">
        <v>41267.21</v>
      </c>
      <c r="G19" s="51"/>
    </row>
    <row r="20" spans="1:12" x14ac:dyDescent="0.25">
      <c r="A20" s="242">
        <v>3225</v>
      </c>
      <c r="B20" s="243"/>
      <c r="C20" s="244"/>
      <c r="D20" s="45" t="s">
        <v>103</v>
      </c>
      <c r="E20" s="51"/>
      <c r="F20" s="51">
        <v>117.8</v>
      </c>
      <c r="G20" s="51"/>
    </row>
    <row r="21" spans="1:12" ht="25.5" x14ac:dyDescent="0.25">
      <c r="A21" s="242">
        <v>3227</v>
      </c>
      <c r="B21" s="243"/>
      <c r="C21" s="244"/>
      <c r="D21" s="45" t="s">
        <v>104</v>
      </c>
      <c r="E21" s="51"/>
      <c r="F21" s="51">
        <v>1499.76</v>
      </c>
      <c r="G21" s="51"/>
    </row>
    <row r="22" spans="1:12" s="35" customFormat="1" x14ac:dyDescent="0.25">
      <c r="A22" s="239">
        <v>323</v>
      </c>
      <c r="B22" s="240"/>
      <c r="C22" s="241"/>
      <c r="D22" s="41" t="s">
        <v>69</v>
      </c>
      <c r="E22" s="32"/>
      <c r="F22" s="32">
        <f t="shared" ref="F22" si="9">SUM(F23:F28)</f>
        <v>14481.11</v>
      </c>
      <c r="G22" s="32"/>
      <c r="K22"/>
      <c r="L22"/>
    </row>
    <row r="23" spans="1:12" x14ac:dyDescent="0.25">
      <c r="A23" s="242">
        <v>3231</v>
      </c>
      <c r="B23" s="243"/>
      <c r="C23" s="244"/>
      <c r="D23" s="45" t="s">
        <v>105</v>
      </c>
      <c r="E23" s="51"/>
      <c r="F23" s="51">
        <v>1754.8</v>
      </c>
      <c r="G23" s="51"/>
    </row>
    <row r="24" spans="1:12" x14ac:dyDescent="0.25">
      <c r="A24" s="242">
        <v>3234</v>
      </c>
      <c r="B24" s="243"/>
      <c r="C24" s="244"/>
      <c r="D24" s="45" t="s">
        <v>83</v>
      </c>
      <c r="E24" s="51"/>
      <c r="F24" s="51">
        <v>7485.3</v>
      </c>
      <c r="G24" s="51"/>
    </row>
    <row r="25" spans="1:12" x14ac:dyDescent="0.25">
      <c r="A25" s="242">
        <v>3236</v>
      </c>
      <c r="B25" s="243"/>
      <c r="C25" s="244"/>
      <c r="D25" s="45" t="s">
        <v>84</v>
      </c>
      <c r="E25" s="51"/>
      <c r="F25" s="51">
        <v>2413.8200000000002</v>
      </c>
      <c r="G25" s="51"/>
      <c r="K25" s="35"/>
      <c r="L25" s="35"/>
    </row>
    <row r="26" spans="1:12" x14ac:dyDescent="0.25">
      <c r="A26" s="242">
        <v>3237</v>
      </c>
      <c r="B26" s="243"/>
      <c r="C26" s="244"/>
      <c r="D26" s="45" t="s">
        <v>70</v>
      </c>
      <c r="E26" s="51"/>
      <c r="F26" s="51">
        <v>456.25</v>
      </c>
      <c r="G26" s="51"/>
      <c r="K26" s="35"/>
      <c r="L26" s="35"/>
    </row>
    <row r="27" spans="1:12" x14ac:dyDescent="0.25">
      <c r="A27" s="242">
        <v>3238</v>
      </c>
      <c r="B27" s="243"/>
      <c r="C27" s="244"/>
      <c r="D27" s="45" t="s">
        <v>85</v>
      </c>
      <c r="E27" s="51"/>
      <c r="F27" s="51">
        <v>1985.15</v>
      </c>
      <c r="G27" s="51"/>
    </row>
    <row r="28" spans="1:12" x14ac:dyDescent="0.25">
      <c r="A28" s="242">
        <v>3239</v>
      </c>
      <c r="B28" s="243"/>
      <c r="C28" s="244"/>
      <c r="D28" s="45" t="s">
        <v>86</v>
      </c>
      <c r="E28" s="51"/>
      <c r="F28" s="51">
        <v>385.79</v>
      </c>
      <c r="G28" s="51"/>
      <c r="K28" s="111"/>
      <c r="L28" s="35"/>
    </row>
    <row r="29" spans="1:12" s="35" customFormat="1" ht="25.5" x14ac:dyDescent="0.25">
      <c r="A29" s="239">
        <v>329</v>
      </c>
      <c r="B29" s="240"/>
      <c r="C29" s="241"/>
      <c r="D29" s="41" t="s">
        <v>59</v>
      </c>
      <c r="E29" s="32"/>
      <c r="F29" s="32">
        <f t="shared" ref="F29" si="10">SUM(F30:F34)</f>
        <v>1363.75</v>
      </c>
      <c r="G29" s="32"/>
    </row>
    <row r="30" spans="1:12" x14ac:dyDescent="0.25">
      <c r="A30" s="242">
        <v>3292</v>
      </c>
      <c r="B30" s="243"/>
      <c r="C30" s="244"/>
      <c r="D30" s="45" t="s">
        <v>106</v>
      </c>
      <c r="E30" s="51"/>
      <c r="F30" s="51">
        <v>806.76</v>
      </c>
      <c r="G30" s="51"/>
    </row>
    <row r="31" spans="1:12" x14ac:dyDescent="0.25">
      <c r="A31" s="242">
        <v>3293</v>
      </c>
      <c r="B31" s="243"/>
      <c r="C31" s="244"/>
      <c r="D31" s="45" t="s">
        <v>95</v>
      </c>
      <c r="E31" s="51"/>
      <c r="F31" s="51">
        <v>0</v>
      </c>
      <c r="G31" s="51"/>
      <c r="K31" s="35"/>
      <c r="L31" s="35"/>
    </row>
    <row r="32" spans="1:12" x14ac:dyDescent="0.25">
      <c r="A32" s="242">
        <v>3294</v>
      </c>
      <c r="B32" s="243"/>
      <c r="C32" s="244"/>
      <c r="D32" s="45" t="s">
        <v>87</v>
      </c>
      <c r="E32" s="51"/>
      <c r="F32" s="51">
        <v>108.09</v>
      </c>
      <c r="G32" s="51"/>
      <c r="K32" s="35"/>
      <c r="L32" s="35"/>
    </row>
    <row r="33" spans="1:12" x14ac:dyDescent="0.25">
      <c r="A33" s="242">
        <v>3295</v>
      </c>
      <c r="B33" s="243"/>
      <c r="C33" s="244"/>
      <c r="D33" s="45" t="s">
        <v>58</v>
      </c>
      <c r="E33" s="51"/>
      <c r="F33" s="51">
        <v>114.82</v>
      </c>
      <c r="G33" s="51"/>
      <c r="K33" s="35"/>
      <c r="L33" s="35"/>
    </row>
    <row r="34" spans="1:12" ht="25.5" x14ac:dyDescent="0.25">
      <c r="A34" s="242">
        <v>3299</v>
      </c>
      <c r="B34" s="243"/>
      <c r="C34" s="244"/>
      <c r="D34" s="45" t="s">
        <v>59</v>
      </c>
      <c r="E34" s="51"/>
      <c r="F34" s="51">
        <v>334.08</v>
      </c>
      <c r="G34" s="51"/>
      <c r="K34" s="35"/>
      <c r="L34" s="35"/>
    </row>
    <row r="35" spans="1:12" s="35" customFormat="1" x14ac:dyDescent="0.25">
      <c r="A35" s="239">
        <v>34</v>
      </c>
      <c r="B35" s="240"/>
      <c r="C35" s="241"/>
      <c r="D35" s="41" t="s">
        <v>61</v>
      </c>
      <c r="E35" s="32">
        <v>1850</v>
      </c>
      <c r="F35" s="32">
        <f t="shared" ref="F35" si="11">SUM(F36)</f>
        <v>936.51</v>
      </c>
      <c r="G35" s="32">
        <f t="shared" ref="G35" si="12">F35/E35*100</f>
        <v>50.622162162162162</v>
      </c>
    </row>
    <row r="36" spans="1:12" s="35" customFormat="1" x14ac:dyDescent="0.25">
      <c r="A36" s="239">
        <v>343</v>
      </c>
      <c r="B36" s="240"/>
      <c r="C36" s="241"/>
      <c r="D36" s="41" t="s">
        <v>62</v>
      </c>
      <c r="E36" s="32"/>
      <c r="F36" s="32">
        <f t="shared" ref="F36" si="13">F37</f>
        <v>936.51</v>
      </c>
      <c r="G36" s="32"/>
      <c r="K36"/>
      <c r="L36"/>
    </row>
    <row r="37" spans="1:12" ht="25.5" x14ac:dyDescent="0.25">
      <c r="A37" s="242">
        <v>3431</v>
      </c>
      <c r="B37" s="243"/>
      <c r="C37" s="244"/>
      <c r="D37" s="45" t="s">
        <v>88</v>
      </c>
      <c r="E37" s="51"/>
      <c r="F37" s="51">
        <v>936.51</v>
      </c>
      <c r="G37" s="51"/>
      <c r="K37" s="35"/>
      <c r="L37" s="35"/>
    </row>
    <row r="38" spans="1:12" s="35" customFormat="1" ht="38.25" x14ac:dyDescent="0.25">
      <c r="A38" s="239">
        <v>37</v>
      </c>
      <c r="B38" s="240"/>
      <c r="C38" s="241"/>
      <c r="D38" s="41" t="s">
        <v>107</v>
      </c>
      <c r="E38" s="32">
        <v>5000</v>
      </c>
      <c r="F38" s="32">
        <f t="shared" ref="F38:F39" si="14">F39</f>
        <v>2761.2</v>
      </c>
      <c r="G38" s="32">
        <f t="shared" ref="G38" si="15">F38/E38*100</f>
        <v>55.223999999999997</v>
      </c>
      <c r="J38" s="111"/>
      <c r="K38"/>
      <c r="L38"/>
    </row>
    <row r="39" spans="1:12" s="35" customFormat="1" ht="25.5" x14ac:dyDescent="0.25">
      <c r="A39" s="239">
        <v>372</v>
      </c>
      <c r="B39" s="240"/>
      <c r="C39" s="241"/>
      <c r="D39" s="41" t="s">
        <v>76</v>
      </c>
      <c r="E39" s="32"/>
      <c r="F39" s="32">
        <f t="shared" si="14"/>
        <v>2761.2</v>
      </c>
      <c r="G39" s="32"/>
      <c r="K39"/>
      <c r="L39"/>
    </row>
    <row r="40" spans="1:12" ht="25.5" x14ac:dyDescent="0.25">
      <c r="A40" s="242">
        <v>3722</v>
      </c>
      <c r="B40" s="243"/>
      <c r="C40" s="244"/>
      <c r="D40" s="45" t="s">
        <v>78</v>
      </c>
      <c r="E40" s="51"/>
      <c r="F40" s="51">
        <v>2761.2</v>
      </c>
      <c r="G40" s="51"/>
      <c r="K40" s="35"/>
      <c r="L40" s="35"/>
    </row>
    <row r="41" spans="1:12" s="35" customFormat="1" ht="38.25" x14ac:dyDescent="0.25">
      <c r="A41" s="256" t="s">
        <v>108</v>
      </c>
      <c r="B41" s="257"/>
      <c r="C41" s="258"/>
      <c r="D41" s="42" t="s">
        <v>109</v>
      </c>
      <c r="E41" s="48">
        <f t="shared" ref="E41:F43" si="16">E42</f>
        <v>28134</v>
      </c>
      <c r="F41" s="48">
        <f t="shared" si="16"/>
        <v>13084.55</v>
      </c>
      <c r="G41" s="48">
        <f t="shared" ref="G41:G44" si="17">F41/E41*100</f>
        <v>46.507961896637518</v>
      </c>
    </row>
    <row r="42" spans="1:12" s="35" customFormat="1" x14ac:dyDescent="0.25">
      <c r="A42" s="250" t="s">
        <v>100</v>
      </c>
      <c r="B42" s="251"/>
      <c r="C42" s="252"/>
      <c r="D42" s="43" t="s">
        <v>101</v>
      </c>
      <c r="E42" s="47">
        <f t="shared" si="16"/>
        <v>28134</v>
      </c>
      <c r="F42" s="47">
        <f t="shared" si="16"/>
        <v>13084.55</v>
      </c>
      <c r="G42" s="47">
        <f t="shared" si="17"/>
        <v>46.507961896637518</v>
      </c>
    </row>
    <row r="43" spans="1:12" s="35" customFormat="1" x14ac:dyDescent="0.25">
      <c r="A43" s="253">
        <v>3</v>
      </c>
      <c r="B43" s="254"/>
      <c r="C43" s="255"/>
      <c r="D43" s="41" t="s">
        <v>12</v>
      </c>
      <c r="E43" s="32">
        <f t="shared" si="16"/>
        <v>28134</v>
      </c>
      <c r="F43" s="32">
        <f t="shared" si="16"/>
        <v>13084.55</v>
      </c>
      <c r="G43" s="32">
        <f t="shared" si="17"/>
        <v>46.507961896637518</v>
      </c>
    </row>
    <row r="44" spans="1:12" s="35" customFormat="1" x14ac:dyDescent="0.25">
      <c r="A44" s="239">
        <v>32</v>
      </c>
      <c r="B44" s="240"/>
      <c r="C44" s="241"/>
      <c r="D44" s="41" t="s">
        <v>22</v>
      </c>
      <c r="E44" s="32">
        <v>28134</v>
      </c>
      <c r="F44" s="32">
        <f t="shared" ref="F44" si="18">F45+F47</f>
        <v>13084.55</v>
      </c>
      <c r="G44" s="32">
        <f t="shared" si="17"/>
        <v>46.507961896637518</v>
      </c>
    </row>
    <row r="45" spans="1:12" s="35" customFormat="1" x14ac:dyDescent="0.25">
      <c r="A45" s="239">
        <v>322</v>
      </c>
      <c r="B45" s="240"/>
      <c r="C45" s="241"/>
      <c r="D45" s="41" t="s">
        <v>56</v>
      </c>
      <c r="E45" s="32"/>
      <c r="F45" s="32">
        <f t="shared" ref="F45" si="19">F46</f>
        <v>4256.8599999999997</v>
      </c>
      <c r="G45" s="32"/>
      <c r="K45"/>
      <c r="L45"/>
    </row>
    <row r="46" spans="1:12" ht="25.5" x14ac:dyDescent="0.25">
      <c r="A46" s="242">
        <v>3224</v>
      </c>
      <c r="B46" s="243"/>
      <c r="C46" s="244"/>
      <c r="D46" s="45" t="s">
        <v>110</v>
      </c>
      <c r="E46" s="51"/>
      <c r="F46" s="51">
        <v>4256.8599999999997</v>
      </c>
      <c r="G46" s="51"/>
      <c r="K46" s="35"/>
      <c r="L46" s="35"/>
    </row>
    <row r="47" spans="1:12" s="35" customFormat="1" x14ac:dyDescent="0.25">
      <c r="A47" s="239">
        <v>323</v>
      </c>
      <c r="B47" s="240"/>
      <c r="C47" s="241"/>
      <c r="D47" s="41" t="s">
        <v>69</v>
      </c>
      <c r="E47" s="32"/>
      <c r="F47" s="32">
        <f t="shared" ref="F47" si="20">F48+F49</f>
        <v>8827.69</v>
      </c>
      <c r="G47" s="32"/>
    </row>
    <row r="48" spans="1:12" ht="25.5" x14ac:dyDescent="0.25">
      <c r="A48" s="242">
        <v>3232</v>
      </c>
      <c r="B48" s="243"/>
      <c r="C48" s="244"/>
      <c r="D48" s="45" t="s">
        <v>111</v>
      </c>
      <c r="E48" s="51"/>
      <c r="F48" s="51">
        <v>8827.69</v>
      </c>
      <c r="G48" s="51"/>
      <c r="K48" s="35"/>
      <c r="L48" s="35"/>
    </row>
    <row r="49" spans="1:12" x14ac:dyDescent="0.25">
      <c r="A49" s="242">
        <v>3237</v>
      </c>
      <c r="B49" s="243"/>
      <c r="C49" s="244"/>
      <c r="D49" s="45" t="s">
        <v>70</v>
      </c>
      <c r="E49" s="51"/>
      <c r="F49" s="51">
        <v>0</v>
      </c>
      <c r="G49" s="51"/>
      <c r="K49" s="35"/>
      <c r="L49" s="35"/>
    </row>
    <row r="50" spans="1:12" s="35" customFormat="1" x14ac:dyDescent="0.25">
      <c r="A50" s="256" t="s">
        <v>112</v>
      </c>
      <c r="B50" s="257"/>
      <c r="C50" s="258"/>
      <c r="D50" s="42" t="s">
        <v>113</v>
      </c>
      <c r="E50" s="48">
        <f t="shared" ref="E50:F54" si="21">E51</f>
        <v>0</v>
      </c>
      <c r="F50" s="48">
        <f t="shared" si="21"/>
        <v>0</v>
      </c>
      <c r="G50" s="48" t="s">
        <v>280</v>
      </c>
    </row>
    <row r="51" spans="1:12" s="35" customFormat="1" x14ac:dyDescent="0.25">
      <c r="A51" s="250" t="s">
        <v>100</v>
      </c>
      <c r="B51" s="251"/>
      <c r="C51" s="252"/>
      <c r="D51" s="43" t="s">
        <v>101</v>
      </c>
      <c r="E51" s="47">
        <f t="shared" si="21"/>
        <v>0</v>
      </c>
      <c r="F51" s="47">
        <f t="shared" si="21"/>
        <v>0</v>
      </c>
      <c r="G51" s="47" t="s">
        <v>280</v>
      </c>
    </row>
    <row r="52" spans="1:12" s="35" customFormat="1" x14ac:dyDescent="0.25">
      <c r="A52" s="253">
        <v>3</v>
      </c>
      <c r="B52" s="254"/>
      <c r="C52" s="255"/>
      <c r="D52" s="41" t="s">
        <v>12</v>
      </c>
      <c r="E52" s="32">
        <f t="shared" si="21"/>
        <v>0</v>
      </c>
      <c r="F52" s="32">
        <f t="shared" si="21"/>
        <v>0</v>
      </c>
      <c r="G52" s="32" t="s">
        <v>280</v>
      </c>
      <c r="K52"/>
      <c r="L52"/>
    </row>
    <row r="53" spans="1:12" s="35" customFormat="1" x14ac:dyDescent="0.25">
      <c r="A53" s="239">
        <v>32</v>
      </c>
      <c r="B53" s="240"/>
      <c r="C53" s="241"/>
      <c r="D53" s="41" t="s">
        <v>22</v>
      </c>
      <c r="E53" s="32">
        <f t="shared" si="21"/>
        <v>0</v>
      </c>
      <c r="F53" s="32">
        <f t="shared" si="21"/>
        <v>0</v>
      </c>
      <c r="G53" s="32" t="s">
        <v>280</v>
      </c>
    </row>
    <row r="54" spans="1:12" s="35" customFormat="1" x14ac:dyDescent="0.25">
      <c r="A54" s="239">
        <v>322</v>
      </c>
      <c r="B54" s="240"/>
      <c r="C54" s="241"/>
      <c r="D54" s="41" t="s">
        <v>56</v>
      </c>
      <c r="E54" s="32"/>
      <c r="F54" s="32">
        <f t="shared" si="21"/>
        <v>0</v>
      </c>
      <c r="G54" s="32"/>
      <c r="K54"/>
      <c r="L54"/>
    </row>
    <row r="55" spans="1:12" x14ac:dyDescent="0.25">
      <c r="A55" s="242">
        <v>3223</v>
      </c>
      <c r="B55" s="243"/>
      <c r="C55" s="244"/>
      <c r="D55" s="45" t="s">
        <v>79</v>
      </c>
      <c r="E55" s="51"/>
      <c r="F55" s="51">
        <v>0</v>
      </c>
      <c r="G55" s="50"/>
      <c r="K55" s="112"/>
      <c r="L55" s="112"/>
    </row>
    <row r="56" spans="1:12" s="35" customFormat="1" ht="25.5" x14ac:dyDescent="0.25">
      <c r="A56" s="259" t="s">
        <v>97</v>
      </c>
      <c r="B56" s="260"/>
      <c r="C56" s="261"/>
      <c r="D56" s="44" t="s">
        <v>114</v>
      </c>
      <c r="E56" s="49">
        <f>E57+E68+E78+E84+E90+E96+E102+E117</f>
        <v>72061</v>
      </c>
      <c r="F56" s="49">
        <f>F57+F68+F78+F84+F90+F96+F102+F117</f>
        <v>60251.970000000008</v>
      </c>
      <c r="G56" s="49">
        <f t="shared" ref="G56:G60" si="22">F56/E56*100</f>
        <v>83.612453338144093</v>
      </c>
    </row>
    <row r="57" spans="1:12" s="35" customFormat="1" x14ac:dyDescent="0.25">
      <c r="A57" s="256" t="s">
        <v>115</v>
      </c>
      <c r="B57" s="257"/>
      <c r="C57" s="258"/>
      <c r="D57" s="42" t="s">
        <v>116</v>
      </c>
      <c r="E57" s="48">
        <f t="shared" ref="E57:F59" si="23">E58</f>
        <v>1332</v>
      </c>
      <c r="F57" s="48">
        <f t="shared" si="23"/>
        <v>767.4899999999999</v>
      </c>
      <c r="G57" s="48">
        <f t="shared" si="22"/>
        <v>57.619369369369366</v>
      </c>
      <c r="K57" s="111"/>
      <c r="L57" s="111"/>
    </row>
    <row r="58" spans="1:12" s="35" customFormat="1" x14ac:dyDescent="0.25">
      <c r="A58" s="250" t="s">
        <v>100</v>
      </c>
      <c r="B58" s="251"/>
      <c r="C58" s="252"/>
      <c r="D58" s="43" t="s">
        <v>101</v>
      </c>
      <c r="E58" s="47">
        <f t="shared" si="23"/>
        <v>1332</v>
      </c>
      <c r="F58" s="47">
        <f t="shared" si="23"/>
        <v>767.4899999999999</v>
      </c>
      <c r="G58" s="47">
        <f t="shared" si="22"/>
        <v>57.619369369369366</v>
      </c>
    </row>
    <row r="59" spans="1:12" s="35" customFormat="1" x14ac:dyDescent="0.25">
      <c r="A59" s="253">
        <v>3</v>
      </c>
      <c r="B59" s="254"/>
      <c r="C59" s="255"/>
      <c r="D59" s="41" t="s">
        <v>12</v>
      </c>
      <c r="E59" s="32">
        <f t="shared" si="23"/>
        <v>1332</v>
      </c>
      <c r="F59" s="32">
        <f t="shared" si="23"/>
        <v>767.4899999999999</v>
      </c>
      <c r="G59" s="32">
        <f t="shared" si="22"/>
        <v>57.619369369369366</v>
      </c>
    </row>
    <row r="60" spans="1:12" s="35" customFormat="1" x14ac:dyDescent="0.25">
      <c r="A60" s="239">
        <v>32</v>
      </c>
      <c r="B60" s="240"/>
      <c r="C60" s="241"/>
      <c r="D60" s="41" t="s">
        <v>22</v>
      </c>
      <c r="E60" s="32">
        <v>1332</v>
      </c>
      <c r="F60" s="32">
        <f t="shared" ref="F60" si="24">F61+F64+F66</f>
        <v>767.4899999999999</v>
      </c>
      <c r="G60" s="32">
        <f t="shared" si="22"/>
        <v>57.619369369369366</v>
      </c>
    </row>
    <row r="61" spans="1:12" s="35" customFormat="1" x14ac:dyDescent="0.25">
      <c r="A61" s="239">
        <v>321</v>
      </c>
      <c r="B61" s="240"/>
      <c r="C61" s="241"/>
      <c r="D61" s="41" t="s">
        <v>54</v>
      </c>
      <c r="E61" s="32"/>
      <c r="F61" s="32">
        <f t="shared" ref="F61" si="25">F62+F63</f>
        <v>534.05999999999995</v>
      </c>
      <c r="G61" s="32"/>
    </row>
    <row r="62" spans="1:12" x14ac:dyDescent="0.25">
      <c r="A62" s="242">
        <v>3211</v>
      </c>
      <c r="B62" s="243"/>
      <c r="C62" s="244"/>
      <c r="D62" s="45" t="s">
        <v>64</v>
      </c>
      <c r="E62" s="51"/>
      <c r="F62" s="51">
        <v>201.06</v>
      </c>
      <c r="G62" s="51"/>
    </row>
    <row r="63" spans="1:12" x14ac:dyDescent="0.25">
      <c r="A63" s="242">
        <v>3213</v>
      </c>
      <c r="B63" s="243"/>
      <c r="C63" s="244"/>
      <c r="D63" s="45" t="s">
        <v>65</v>
      </c>
      <c r="E63" s="51"/>
      <c r="F63" s="51">
        <v>333</v>
      </c>
      <c r="G63" s="50"/>
    </row>
    <row r="64" spans="1:12" s="35" customFormat="1" x14ac:dyDescent="0.25">
      <c r="A64" s="239">
        <v>323</v>
      </c>
      <c r="B64" s="240"/>
      <c r="C64" s="241"/>
      <c r="D64" s="41" t="s">
        <v>69</v>
      </c>
      <c r="E64" s="32"/>
      <c r="F64" s="32">
        <f t="shared" ref="F64" si="26">F65</f>
        <v>187.9</v>
      </c>
      <c r="G64" s="32"/>
    </row>
    <row r="65" spans="1:7" x14ac:dyDescent="0.25">
      <c r="A65" s="242">
        <v>3237</v>
      </c>
      <c r="B65" s="243"/>
      <c r="C65" s="244"/>
      <c r="D65" s="45" t="s">
        <v>70</v>
      </c>
      <c r="E65" s="51"/>
      <c r="F65" s="51">
        <v>187.9</v>
      </c>
      <c r="G65" s="51"/>
    </row>
    <row r="66" spans="1:7" s="35" customFormat="1" ht="25.5" x14ac:dyDescent="0.25">
      <c r="A66" s="239">
        <v>329</v>
      </c>
      <c r="B66" s="240"/>
      <c r="C66" s="241"/>
      <c r="D66" s="41" t="s">
        <v>59</v>
      </c>
      <c r="E66" s="32"/>
      <c r="F66" s="32">
        <f>F67</f>
        <v>45.53</v>
      </c>
      <c r="G66" s="32"/>
    </row>
    <row r="67" spans="1:7" ht="25.5" x14ac:dyDescent="0.25">
      <c r="A67" s="242">
        <v>3299</v>
      </c>
      <c r="B67" s="243"/>
      <c r="C67" s="244"/>
      <c r="D67" s="45" t="s">
        <v>59</v>
      </c>
      <c r="E67" s="51"/>
      <c r="F67" s="51">
        <v>45.53</v>
      </c>
      <c r="G67" s="51"/>
    </row>
    <row r="68" spans="1:7" s="35" customFormat="1" x14ac:dyDescent="0.25">
      <c r="A68" s="256" t="s">
        <v>117</v>
      </c>
      <c r="B68" s="257"/>
      <c r="C68" s="258"/>
      <c r="D68" s="42" t="s">
        <v>118</v>
      </c>
      <c r="E68" s="48">
        <f t="shared" ref="E68:F71" si="27">E69</f>
        <v>4000</v>
      </c>
      <c r="F68" s="48">
        <f t="shared" si="27"/>
        <v>4766.63</v>
      </c>
      <c r="G68" s="48">
        <f t="shared" ref="G68:G71" si="28">F68/E68*100</f>
        <v>119.16575</v>
      </c>
    </row>
    <row r="69" spans="1:7" s="35" customFormat="1" x14ac:dyDescent="0.25">
      <c r="A69" s="250" t="s">
        <v>100</v>
      </c>
      <c r="B69" s="251"/>
      <c r="C69" s="252"/>
      <c r="D69" s="43" t="s">
        <v>101</v>
      </c>
      <c r="E69" s="47">
        <f t="shared" si="27"/>
        <v>4000</v>
      </c>
      <c r="F69" s="47">
        <f t="shared" si="27"/>
        <v>4766.63</v>
      </c>
      <c r="G69" s="47">
        <f t="shared" si="28"/>
        <v>119.16575</v>
      </c>
    </row>
    <row r="70" spans="1:7" s="35" customFormat="1" x14ac:dyDescent="0.25">
      <c r="A70" s="253">
        <v>3</v>
      </c>
      <c r="B70" s="254"/>
      <c r="C70" s="255"/>
      <c r="D70" s="41" t="s">
        <v>12</v>
      </c>
      <c r="E70" s="32">
        <f>E71+E75</f>
        <v>4000</v>
      </c>
      <c r="F70" s="32">
        <f>F71+F75</f>
        <v>4766.63</v>
      </c>
      <c r="G70" s="32">
        <f t="shared" si="28"/>
        <v>119.16575</v>
      </c>
    </row>
    <row r="71" spans="1:7" s="35" customFormat="1" x14ac:dyDescent="0.25">
      <c r="A71" s="239">
        <v>32</v>
      </c>
      <c r="B71" s="240"/>
      <c r="C71" s="241"/>
      <c r="D71" s="41" t="s">
        <v>22</v>
      </c>
      <c r="E71" s="32">
        <v>4000</v>
      </c>
      <c r="F71" s="32">
        <f t="shared" si="27"/>
        <v>3613.8900000000003</v>
      </c>
      <c r="G71" s="32">
        <f t="shared" si="28"/>
        <v>90.347250000000017</v>
      </c>
    </row>
    <row r="72" spans="1:7" s="35" customFormat="1" ht="25.5" x14ac:dyDescent="0.25">
      <c r="A72" s="239">
        <v>329</v>
      </c>
      <c r="B72" s="240"/>
      <c r="C72" s="241"/>
      <c r="D72" s="41" t="s">
        <v>59</v>
      </c>
      <c r="E72" s="32"/>
      <c r="F72" s="32">
        <f t="shared" ref="F72" si="29">SUM(F73:F74)</f>
        <v>3613.8900000000003</v>
      </c>
      <c r="G72" s="32"/>
    </row>
    <row r="73" spans="1:7" ht="25.5" x14ac:dyDescent="0.25">
      <c r="A73" s="242">
        <v>3291</v>
      </c>
      <c r="B73" s="243"/>
      <c r="C73" s="244"/>
      <c r="D73" s="45" t="s">
        <v>119</v>
      </c>
      <c r="E73" s="51"/>
      <c r="F73" s="51">
        <v>1100.1099999999999</v>
      </c>
      <c r="G73" s="51"/>
    </row>
    <row r="74" spans="1:7" ht="25.5" x14ac:dyDescent="0.25">
      <c r="A74" s="242">
        <v>3299</v>
      </c>
      <c r="B74" s="243"/>
      <c r="C74" s="244"/>
      <c r="D74" s="45" t="s">
        <v>59</v>
      </c>
      <c r="E74" s="51"/>
      <c r="F74" s="51">
        <v>2513.7800000000002</v>
      </c>
      <c r="G74" s="51"/>
    </row>
    <row r="75" spans="1:7" s="35" customFormat="1" ht="25.5" x14ac:dyDescent="0.25">
      <c r="A75" s="239">
        <v>36</v>
      </c>
      <c r="B75" s="240"/>
      <c r="C75" s="241"/>
      <c r="D75" s="192" t="s">
        <v>281</v>
      </c>
      <c r="E75" s="32"/>
      <c r="F75" s="32">
        <f t="shared" ref="F75" si="30">F76</f>
        <v>1152.74</v>
      </c>
      <c r="G75" s="32" t="s">
        <v>280</v>
      </c>
    </row>
    <row r="76" spans="1:7" s="35" customFormat="1" ht="25.5" x14ac:dyDescent="0.25">
      <c r="A76" s="239">
        <v>369</v>
      </c>
      <c r="B76" s="240"/>
      <c r="C76" s="241"/>
      <c r="D76" s="192" t="s">
        <v>282</v>
      </c>
      <c r="E76" s="32"/>
      <c r="F76" s="32">
        <f t="shared" ref="F76" si="31">SUM(F77:F78)</f>
        <v>1152.74</v>
      </c>
      <c r="G76" s="32"/>
    </row>
    <row r="77" spans="1:7" s="126" customFormat="1" ht="38.25" x14ac:dyDescent="0.25">
      <c r="A77" s="242">
        <v>3691</v>
      </c>
      <c r="B77" s="243"/>
      <c r="C77" s="244"/>
      <c r="D77" s="45" t="s">
        <v>283</v>
      </c>
      <c r="E77" s="51"/>
      <c r="F77" s="51">
        <v>1152.74</v>
      </c>
      <c r="G77" s="51"/>
    </row>
    <row r="78" spans="1:7" s="35" customFormat="1" x14ac:dyDescent="0.25">
      <c r="A78" s="256" t="s">
        <v>120</v>
      </c>
      <c r="B78" s="257"/>
      <c r="C78" s="258"/>
      <c r="D78" s="42" t="s">
        <v>121</v>
      </c>
      <c r="E78" s="48">
        <f t="shared" ref="E78:F82" si="32">E79</f>
        <v>0</v>
      </c>
      <c r="F78" s="48">
        <f t="shared" si="32"/>
        <v>0</v>
      </c>
      <c r="G78" s="48" t="s">
        <v>280</v>
      </c>
    </row>
    <row r="79" spans="1:7" s="35" customFormat="1" x14ac:dyDescent="0.25">
      <c r="A79" s="250" t="s">
        <v>100</v>
      </c>
      <c r="B79" s="251"/>
      <c r="C79" s="252"/>
      <c r="D79" s="43" t="s">
        <v>101</v>
      </c>
      <c r="E79" s="47">
        <f t="shared" si="32"/>
        <v>0</v>
      </c>
      <c r="F79" s="47">
        <f t="shared" si="32"/>
        <v>0</v>
      </c>
      <c r="G79" s="47" t="s">
        <v>280</v>
      </c>
    </row>
    <row r="80" spans="1:7" s="35" customFormat="1" x14ac:dyDescent="0.25">
      <c r="A80" s="253">
        <v>3</v>
      </c>
      <c r="B80" s="254"/>
      <c r="C80" s="255"/>
      <c r="D80" s="41" t="s">
        <v>12</v>
      </c>
      <c r="E80" s="32">
        <f t="shared" si="32"/>
        <v>0</v>
      </c>
      <c r="F80" s="32">
        <f t="shared" si="32"/>
        <v>0</v>
      </c>
      <c r="G80" s="32" t="s">
        <v>280</v>
      </c>
    </row>
    <row r="81" spans="1:7" s="35" customFormat="1" x14ac:dyDescent="0.25">
      <c r="A81" s="239">
        <v>32</v>
      </c>
      <c r="B81" s="240"/>
      <c r="C81" s="241"/>
      <c r="D81" s="41" t="s">
        <v>22</v>
      </c>
      <c r="E81" s="32">
        <f t="shared" si="32"/>
        <v>0</v>
      </c>
      <c r="F81" s="32">
        <f t="shared" si="32"/>
        <v>0</v>
      </c>
      <c r="G81" s="32" t="s">
        <v>280</v>
      </c>
    </row>
    <row r="82" spans="1:7" s="35" customFormat="1" ht="25.5" x14ac:dyDescent="0.25">
      <c r="A82" s="239">
        <v>329</v>
      </c>
      <c r="B82" s="240"/>
      <c r="C82" s="241"/>
      <c r="D82" s="41" t="s">
        <v>59</v>
      </c>
      <c r="E82" s="32"/>
      <c r="F82" s="32">
        <f t="shared" si="32"/>
        <v>0</v>
      </c>
      <c r="G82" s="32"/>
    </row>
    <row r="83" spans="1:7" ht="25.5" x14ac:dyDescent="0.25">
      <c r="A83" s="242">
        <v>3299</v>
      </c>
      <c r="B83" s="243"/>
      <c r="C83" s="244"/>
      <c r="D83" s="45" t="s">
        <v>59</v>
      </c>
      <c r="E83" s="51"/>
      <c r="F83" s="51">
        <v>0</v>
      </c>
      <c r="G83" s="51"/>
    </row>
    <row r="84" spans="1:7" s="35" customFormat="1" ht="25.5" x14ac:dyDescent="0.25">
      <c r="A84" s="256" t="s">
        <v>122</v>
      </c>
      <c r="B84" s="257"/>
      <c r="C84" s="258"/>
      <c r="D84" s="42" t="s">
        <v>123</v>
      </c>
      <c r="E84" s="48">
        <f t="shared" ref="E84:F88" si="33">E85</f>
        <v>0</v>
      </c>
      <c r="F84" s="48">
        <f t="shared" si="33"/>
        <v>0</v>
      </c>
      <c r="G84" s="48" t="s">
        <v>280</v>
      </c>
    </row>
    <row r="85" spans="1:7" s="35" customFormat="1" x14ac:dyDescent="0.25">
      <c r="A85" s="250" t="s">
        <v>100</v>
      </c>
      <c r="B85" s="251"/>
      <c r="C85" s="252"/>
      <c r="D85" s="43" t="s">
        <v>101</v>
      </c>
      <c r="E85" s="47">
        <f t="shared" si="33"/>
        <v>0</v>
      </c>
      <c r="F85" s="47">
        <f t="shared" si="33"/>
        <v>0</v>
      </c>
      <c r="G85" s="47" t="s">
        <v>280</v>
      </c>
    </row>
    <row r="86" spans="1:7" s="35" customFormat="1" x14ac:dyDescent="0.25">
      <c r="A86" s="253">
        <v>3</v>
      </c>
      <c r="B86" s="254"/>
      <c r="C86" s="255"/>
      <c r="D86" s="41" t="s">
        <v>12</v>
      </c>
      <c r="E86" s="32">
        <f t="shared" si="33"/>
        <v>0</v>
      </c>
      <c r="F86" s="32">
        <f t="shared" si="33"/>
        <v>0</v>
      </c>
      <c r="G86" s="32" t="s">
        <v>280</v>
      </c>
    </row>
    <row r="87" spans="1:7" s="35" customFormat="1" x14ac:dyDescent="0.25">
      <c r="A87" s="239">
        <v>32</v>
      </c>
      <c r="B87" s="240"/>
      <c r="C87" s="241"/>
      <c r="D87" s="41" t="s">
        <v>22</v>
      </c>
      <c r="E87" s="32">
        <f t="shared" si="33"/>
        <v>0</v>
      </c>
      <c r="F87" s="32">
        <f t="shared" si="33"/>
        <v>0</v>
      </c>
      <c r="G87" s="32" t="s">
        <v>280</v>
      </c>
    </row>
    <row r="88" spans="1:7" s="35" customFormat="1" ht="25.5" x14ac:dyDescent="0.25">
      <c r="A88" s="239">
        <v>329</v>
      </c>
      <c r="B88" s="240"/>
      <c r="C88" s="241"/>
      <c r="D88" s="41" t="s">
        <v>59</v>
      </c>
      <c r="E88" s="32"/>
      <c r="F88" s="32">
        <f t="shared" si="33"/>
        <v>0</v>
      </c>
      <c r="G88" s="32"/>
    </row>
    <row r="89" spans="1:7" ht="25.5" x14ac:dyDescent="0.25">
      <c r="A89" s="242">
        <v>3299</v>
      </c>
      <c r="B89" s="243"/>
      <c r="C89" s="244"/>
      <c r="D89" s="45" t="s">
        <v>59</v>
      </c>
      <c r="E89" s="51"/>
      <c r="F89" s="51">
        <v>0</v>
      </c>
      <c r="G89" s="50"/>
    </row>
    <row r="90" spans="1:7" s="35" customFormat="1" ht="25.5" x14ac:dyDescent="0.25">
      <c r="A90" s="256" t="s">
        <v>264</v>
      </c>
      <c r="B90" s="257"/>
      <c r="C90" s="258"/>
      <c r="D90" s="171" t="s">
        <v>265</v>
      </c>
      <c r="E90" s="48">
        <f t="shared" ref="E90:F94" si="34">E91</f>
        <v>0</v>
      </c>
      <c r="F90" s="48">
        <f t="shared" si="34"/>
        <v>0</v>
      </c>
      <c r="G90" s="48" t="s">
        <v>280</v>
      </c>
    </row>
    <row r="91" spans="1:7" s="35" customFormat="1" x14ac:dyDescent="0.25">
      <c r="A91" s="250" t="s">
        <v>100</v>
      </c>
      <c r="B91" s="251"/>
      <c r="C91" s="252"/>
      <c r="D91" s="172" t="s">
        <v>101</v>
      </c>
      <c r="E91" s="47">
        <f t="shared" si="34"/>
        <v>0</v>
      </c>
      <c r="F91" s="47">
        <f t="shared" si="34"/>
        <v>0</v>
      </c>
      <c r="G91" s="47" t="s">
        <v>280</v>
      </c>
    </row>
    <row r="92" spans="1:7" s="35" customFormat="1" x14ac:dyDescent="0.25">
      <c r="A92" s="253">
        <v>3</v>
      </c>
      <c r="B92" s="254"/>
      <c r="C92" s="255"/>
      <c r="D92" s="173" t="s">
        <v>12</v>
      </c>
      <c r="E92" s="32">
        <f t="shared" si="34"/>
        <v>0</v>
      </c>
      <c r="F92" s="32">
        <f t="shared" si="34"/>
        <v>0</v>
      </c>
      <c r="G92" s="32" t="s">
        <v>280</v>
      </c>
    </row>
    <row r="93" spans="1:7" s="35" customFormat="1" x14ac:dyDescent="0.25">
      <c r="A93" s="239">
        <v>32</v>
      </c>
      <c r="B93" s="240"/>
      <c r="C93" s="241"/>
      <c r="D93" s="173" t="s">
        <v>22</v>
      </c>
      <c r="E93" s="32">
        <f t="shared" si="34"/>
        <v>0</v>
      </c>
      <c r="F93" s="32">
        <f t="shared" si="34"/>
        <v>0</v>
      </c>
      <c r="G93" s="32" t="s">
        <v>280</v>
      </c>
    </row>
    <row r="94" spans="1:7" s="35" customFormat="1" x14ac:dyDescent="0.25">
      <c r="A94" s="239">
        <v>323</v>
      </c>
      <c r="B94" s="240"/>
      <c r="C94" s="241"/>
      <c r="D94" s="173" t="s">
        <v>69</v>
      </c>
      <c r="E94" s="32"/>
      <c r="F94" s="32">
        <f t="shared" si="34"/>
        <v>0</v>
      </c>
      <c r="G94" s="32"/>
    </row>
    <row r="95" spans="1:7" s="126" customFormat="1" x14ac:dyDescent="0.25">
      <c r="A95" s="242">
        <v>3237</v>
      </c>
      <c r="B95" s="243"/>
      <c r="C95" s="244"/>
      <c r="D95" s="45" t="s">
        <v>70</v>
      </c>
      <c r="E95" s="51"/>
      <c r="F95" s="51">
        <v>0</v>
      </c>
      <c r="G95" s="51"/>
    </row>
    <row r="96" spans="1:7" s="35" customFormat="1" x14ac:dyDescent="0.25">
      <c r="A96" s="256" t="s">
        <v>124</v>
      </c>
      <c r="B96" s="257"/>
      <c r="C96" s="258"/>
      <c r="D96" s="42" t="s">
        <v>125</v>
      </c>
      <c r="E96" s="48">
        <f t="shared" ref="E96:F100" si="35">E97</f>
        <v>531</v>
      </c>
      <c r="F96" s="48">
        <f t="shared" si="35"/>
        <v>0</v>
      </c>
      <c r="G96" s="48">
        <f t="shared" ref="G96:G99" si="36">F96/E96*100</f>
        <v>0</v>
      </c>
    </row>
    <row r="97" spans="1:7" s="35" customFormat="1" x14ac:dyDescent="0.25">
      <c r="A97" s="250" t="s">
        <v>100</v>
      </c>
      <c r="B97" s="251"/>
      <c r="C97" s="252"/>
      <c r="D97" s="43" t="s">
        <v>101</v>
      </c>
      <c r="E97" s="47">
        <f t="shared" si="35"/>
        <v>531</v>
      </c>
      <c r="F97" s="47">
        <f t="shared" si="35"/>
        <v>0</v>
      </c>
      <c r="G97" s="47">
        <f t="shared" si="36"/>
        <v>0</v>
      </c>
    </row>
    <row r="98" spans="1:7" s="35" customFormat="1" x14ac:dyDescent="0.25">
      <c r="A98" s="253">
        <v>3</v>
      </c>
      <c r="B98" s="254"/>
      <c r="C98" s="255"/>
      <c r="D98" s="41" t="s">
        <v>12</v>
      </c>
      <c r="E98" s="32">
        <f t="shared" si="35"/>
        <v>531</v>
      </c>
      <c r="F98" s="32">
        <f t="shared" si="35"/>
        <v>0</v>
      </c>
      <c r="G98" s="32">
        <f t="shared" si="36"/>
        <v>0</v>
      </c>
    </row>
    <row r="99" spans="1:7" s="35" customFormat="1" x14ac:dyDescent="0.25">
      <c r="A99" s="239">
        <v>32</v>
      </c>
      <c r="B99" s="240"/>
      <c r="C99" s="241"/>
      <c r="D99" s="41" t="s">
        <v>22</v>
      </c>
      <c r="E99" s="32">
        <v>531</v>
      </c>
      <c r="F99" s="32">
        <f t="shared" si="35"/>
        <v>0</v>
      </c>
      <c r="G99" s="32">
        <f t="shared" si="36"/>
        <v>0</v>
      </c>
    </row>
    <row r="100" spans="1:7" s="35" customFormat="1" x14ac:dyDescent="0.25">
      <c r="A100" s="239">
        <v>323</v>
      </c>
      <c r="B100" s="240"/>
      <c r="C100" s="241"/>
      <c r="D100" s="121" t="s">
        <v>69</v>
      </c>
      <c r="E100" s="32"/>
      <c r="F100" s="32">
        <f t="shared" si="35"/>
        <v>0</v>
      </c>
      <c r="G100" s="32"/>
    </row>
    <row r="101" spans="1:7" x14ac:dyDescent="0.25">
      <c r="A101" s="242">
        <v>3237</v>
      </c>
      <c r="B101" s="243"/>
      <c r="C101" s="244"/>
      <c r="D101" s="45" t="s">
        <v>70</v>
      </c>
      <c r="E101" s="51"/>
      <c r="F101" s="51">
        <v>0</v>
      </c>
      <c r="G101" s="51"/>
    </row>
    <row r="102" spans="1:7" s="35" customFormat="1" x14ac:dyDescent="0.25">
      <c r="A102" s="256" t="s">
        <v>204</v>
      </c>
      <c r="B102" s="257"/>
      <c r="C102" s="258"/>
      <c r="D102" s="118" t="s">
        <v>202</v>
      </c>
      <c r="E102" s="48">
        <f t="shared" ref="E102:F103" si="37">E103</f>
        <v>39100</v>
      </c>
      <c r="F102" s="48">
        <f t="shared" si="37"/>
        <v>54717.850000000006</v>
      </c>
      <c r="G102" s="48">
        <f t="shared" ref="G102:G105" si="38">F102/E102*100</f>
        <v>139.94335038363172</v>
      </c>
    </row>
    <row r="103" spans="1:7" s="35" customFormat="1" x14ac:dyDescent="0.25">
      <c r="A103" s="250" t="s">
        <v>100</v>
      </c>
      <c r="B103" s="251"/>
      <c r="C103" s="252"/>
      <c r="D103" s="119" t="s">
        <v>101</v>
      </c>
      <c r="E103" s="47">
        <f t="shared" si="37"/>
        <v>39100</v>
      </c>
      <c r="F103" s="47">
        <f t="shared" si="37"/>
        <v>54717.850000000006</v>
      </c>
      <c r="G103" s="47">
        <f t="shared" si="38"/>
        <v>139.94335038363172</v>
      </c>
    </row>
    <row r="104" spans="1:7" s="35" customFormat="1" x14ac:dyDescent="0.25">
      <c r="A104" s="253">
        <v>3</v>
      </c>
      <c r="B104" s="254"/>
      <c r="C104" s="255"/>
      <c r="D104" s="120" t="s">
        <v>12</v>
      </c>
      <c r="E104" s="32">
        <f t="shared" ref="E104" si="39">E105+E112</f>
        <v>39100</v>
      </c>
      <c r="F104" s="32">
        <f t="shared" ref="F104" si="40">F105+F112</f>
        <v>54717.850000000006</v>
      </c>
      <c r="G104" s="32">
        <f t="shared" si="38"/>
        <v>139.94335038363172</v>
      </c>
    </row>
    <row r="105" spans="1:7" s="35" customFormat="1" x14ac:dyDescent="0.25">
      <c r="A105" s="239">
        <v>31</v>
      </c>
      <c r="B105" s="240"/>
      <c r="C105" s="241"/>
      <c r="D105" s="120" t="s">
        <v>13</v>
      </c>
      <c r="E105" s="32">
        <v>36700</v>
      </c>
      <c r="F105" s="32">
        <f t="shared" ref="F105" si="41">F106+F108+F110</f>
        <v>52146.250000000007</v>
      </c>
      <c r="G105" s="32">
        <f t="shared" si="38"/>
        <v>142.08787465940057</v>
      </c>
    </row>
    <row r="106" spans="1:7" s="35" customFormat="1" x14ac:dyDescent="0.25">
      <c r="A106" s="239">
        <v>311</v>
      </c>
      <c r="B106" s="240"/>
      <c r="C106" s="241"/>
      <c r="D106" s="120" t="s">
        <v>126</v>
      </c>
      <c r="E106" s="32"/>
      <c r="F106" s="32">
        <f t="shared" ref="F106" si="42">F107</f>
        <v>40604.94</v>
      </c>
      <c r="G106" s="32"/>
    </row>
    <row r="107" spans="1:7" x14ac:dyDescent="0.25">
      <c r="A107" s="242">
        <v>3111</v>
      </c>
      <c r="B107" s="243"/>
      <c r="C107" s="244"/>
      <c r="D107" s="45" t="s">
        <v>50</v>
      </c>
      <c r="E107" s="34"/>
      <c r="F107" s="34">
        <v>40604.94</v>
      </c>
      <c r="G107" s="34"/>
    </row>
    <row r="108" spans="1:7" s="35" customFormat="1" x14ac:dyDescent="0.25">
      <c r="A108" s="239">
        <v>312</v>
      </c>
      <c r="B108" s="240"/>
      <c r="C108" s="241"/>
      <c r="D108" s="120" t="s">
        <v>51</v>
      </c>
      <c r="E108" s="32"/>
      <c r="F108" s="32">
        <f t="shared" ref="F108" si="43">F109</f>
        <v>4841.4399999999996</v>
      </c>
      <c r="G108" s="32"/>
    </row>
    <row r="109" spans="1:7" x14ac:dyDescent="0.25">
      <c r="A109" s="242">
        <v>3121</v>
      </c>
      <c r="B109" s="243"/>
      <c r="C109" s="244"/>
      <c r="D109" s="45" t="s">
        <v>51</v>
      </c>
      <c r="E109" s="34"/>
      <c r="F109" s="34">
        <v>4841.4399999999996</v>
      </c>
      <c r="G109" s="34"/>
    </row>
    <row r="110" spans="1:7" s="35" customFormat="1" x14ac:dyDescent="0.25">
      <c r="A110" s="239">
        <v>313</v>
      </c>
      <c r="B110" s="240"/>
      <c r="C110" s="241"/>
      <c r="D110" s="120" t="s">
        <v>52</v>
      </c>
      <c r="E110" s="32"/>
      <c r="F110" s="32">
        <f t="shared" ref="F110" si="44">F111</f>
        <v>6699.87</v>
      </c>
      <c r="G110" s="32"/>
    </row>
    <row r="111" spans="1:7" ht="25.5" x14ac:dyDescent="0.25">
      <c r="A111" s="242">
        <v>3132</v>
      </c>
      <c r="B111" s="243"/>
      <c r="C111" s="244"/>
      <c r="D111" s="45" t="s">
        <v>53</v>
      </c>
      <c r="E111" s="34"/>
      <c r="F111" s="34">
        <v>6699.87</v>
      </c>
      <c r="G111" s="34"/>
    </row>
    <row r="112" spans="1:7" s="35" customFormat="1" x14ac:dyDescent="0.25">
      <c r="A112" s="239">
        <v>32</v>
      </c>
      <c r="B112" s="240"/>
      <c r="C112" s="241"/>
      <c r="D112" s="120" t="s">
        <v>127</v>
      </c>
      <c r="E112" s="32">
        <v>2400</v>
      </c>
      <c r="F112" s="32">
        <f t="shared" ref="F112" si="45">F113</f>
        <v>2571.6</v>
      </c>
      <c r="G112" s="32">
        <f t="shared" ref="G112" si="46">F112/E112*100</f>
        <v>107.14999999999999</v>
      </c>
    </row>
    <row r="113" spans="1:7" s="35" customFormat="1" x14ac:dyDescent="0.25">
      <c r="A113" s="239">
        <v>321</v>
      </c>
      <c r="B113" s="240"/>
      <c r="C113" s="241"/>
      <c r="D113" s="120" t="s">
        <v>54</v>
      </c>
      <c r="E113" s="32"/>
      <c r="F113" s="32">
        <f>F114+F115+F116</f>
        <v>2571.6</v>
      </c>
      <c r="G113" s="32"/>
    </row>
    <row r="114" spans="1:7" x14ac:dyDescent="0.25">
      <c r="A114" s="242">
        <v>3211</v>
      </c>
      <c r="B114" s="243"/>
      <c r="C114" s="244"/>
      <c r="D114" s="45" t="s">
        <v>64</v>
      </c>
      <c r="E114" s="34"/>
      <c r="F114" s="34">
        <v>270</v>
      </c>
      <c r="G114" s="34"/>
    </row>
    <row r="115" spans="1:7" ht="25.5" x14ac:dyDescent="0.25">
      <c r="A115" s="242">
        <v>3212</v>
      </c>
      <c r="B115" s="243"/>
      <c r="C115" s="244"/>
      <c r="D115" s="45" t="s">
        <v>128</v>
      </c>
      <c r="E115" s="34"/>
      <c r="F115" s="34">
        <v>2201.6</v>
      </c>
      <c r="G115" s="34"/>
    </row>
    <row r="116" spans="1:7" s="126" customFormat="1" x14ac:dyDescent="0.25">
      <c r="A116" s="242">
        <v>3213</v>
      </c>
      <c r="B116" s="243"/>
      <c r="C116" s="244"/>
      <c r="D116" s="45" t="s">
        <v>65</v>
      </c>
      <c r="E116" s="34"/>
      <c r="F116" s="34">
        <v>100</v>
      </c>
      <c r="G116" s="34"/>
    </row>
    <row r="117" spans="1:7" s="35" customFormat="1" x14ac:dyDescent="0.25">
      <c r="A117" s="256" t="s">
        <v>254</v>
      </c>
      <c r="B117" s="257"/>
      <c r="C117" s="258"/>
      <c r="D117" s="167" t="s">
        <v>255</v>
      </c>
      <c r="E117" s="48">
        <f t="shared" ref="E117:F118" si="47">E118</f>
        <v>27098</v>
      </c>
      <c r="F117" s="48">
        <f t="shared" si="47"/>
        <v>0</v>
      </c>
      <c r="G117" s="48">
        <f t="shared" ref="G117:G120" si="48">F117/E117*100</f>
        <v>0</v>
      </c>
    </row>
    <row r="118" spans="1:7" s="35" customFormat="1" x14ac:dyDescent="0.25">
      <c r="A118" s="250" t="s">
        <v>100</v>
      </c>
      <c r="B118" s="251"/>
      <c r="C118" s="252"/>
      <c r="D118" s="165" t="s">
        <v>101</v>
      </c>
      <c r="E118" s="47">
        <f t="shared" si="47"/>
        <v>27098</v>
      </c>
      <c r="F118" s="47">
        <f t="shared" si="47"/>
        <v>0</v>
      </c>
      <c r="G118" s="47">
        <f t="shared" si="48"/>
        <v>0</v>
      </c>
    </row>
    <row r="119" spans="1:7" s="35" customFormat="1" x14ac:dyDescent="0.25">
      <c r="A119" s="253">
        <v>3</v>
      </c>
      <c r="B119" s="254"/>
      <c r="C119" s="255"/>
      <c r="D119" s="166" t="s">
        <v>12</v>
      </c>
      <c r="E119" s="32">
        <f t="shared" ref="E119:F119" si="49">E120+E127</f>
        <v>27098</v>
      </c>
      <c r="F119" s="32">
        <f t="shared" si="49"/>
        <v>0</v>
      </c>
      <c r="G119" s="32">
        <f t="shared" si="48"/>
        <v>0</v>
      </c>
    </row>
    <row r="120" spans="1:7" s="35" customFormat="1" x14ac:dyDescent="0.25">
      <c r="A120" s="239">
        <v>31</v>
      </c>
      <c r="B120" s="240"/>
      <c r="C120" s="241"/>
      <c r="D120" s="166" t="s">
        <v>13</v>
      </c>
      <c r="E120" s="32">
        <v>25498</v>
      </c>
      <c r="F120" s="32">
        <f t="shared" ref="F120" si="50">F121+F123+F125</f>
        <v>0</v>
      </c>
      <c r="G120" s="32">
        <f t="shared" si="48"/>
        <v>0</v>
      </c>
    </row>
    <row r="121" spans="1:7" s="35" customFormat="1" x14ac:dyDescent="0.25">
      <c r="A121" s="239">
        <v>311</v>
      </c>
      <c r="B121" s="240"/>
      <c r="C121" s="241"/>
      <c r="D121" s="166" t="s">
        <v>126</v>
      </c>
      <c r="E121" s="32"/>
      <c r="F121" s="32">
        <f t="shared" ref="F121" si="51">F122</f>
        <v>0</v>
      </c>
      <c r="G121" s="32"/>
    </row>
    <row r="122" spans="1:7" s="126" customFormat="1" x14ac:dyDescent="0.25">
      <c r="A122" s="242">
        <v>3111</v>
      </c>
      <c r="B122" s="243"/>
      <c r="C122" s="244"/>
      <c r="D122" s="45" t="s">
        <v>50</v>
      </c>
      <c r="E122" s="34"/>
      <c r="F122" s="34"/>
      <c r="G122" s="34"/>
    </row>
    <row r="123" spans="1:7" s="35" customFormat="1" x14ac:dyDescent="0.25">
      <c r="A123" s="239">
        <v>312</v>
      </c>
      <c r="B123" s="240"/>
      <c r="C123" s="241"/>
      <c r="D123" s="166" t="s">
        <v>51</v>
      </c>
      <c r="E123" s="32"/>
      <c r="F123" s="32">
        <f t="shared" ref="F123" si="52">F124</f>
        <v>0</v>
      </c>
      <c r="G123" s="32"/>
    </row>
    <row r="124" spans="1:7" s="126" customFormat="1" x14ac:dyDescent="0.25">
      <c r="A124" s="242">
        <v>3121</v>
      </c>
      <c r="B124" s="243"/>
      <c r="C124" s="244"/>
      <c r="D124" s="45" t="s">
        <v>51</v>
      </c>
      <c r="E124" s="34"/>
      <c r="F124" s="34"/>
      <c r="G124" s="34"/>
    </row>
    <row r="125" spans="1:7" s="35" customFormat="1" x14ac:dyDescent="0.25">
      <c r="A125" s="239">
        <v>313</v>
      </c>
      <c r="B125" s="240"/>
      <c r="C125" s="241"/>
      <c r="D125" s="166" t="s">
        <v>52</v>
      </c>
      <c r="E125" s="32"/>
      <c r="F125" s="32">
        <f t="shared" ref="F125" si="53">F126</f>
        <v>0</v>
      </c>
      <c r="G125" s="32"/>
    </row>
    <row r="126" spans="1:7" s="126" customFormat="1" ht="25.5" x14ac:dyDescent="0.25">
      <c r="A126" s="242">
        <v>3132</v>
      </c>
      <c r="B126" s="243"/>
      <c r="C126" s="244"/>
      <c r="D126" s="45" t="s">
        <v>53</v>
      </c>
      <c r="E126" s="34"/>
      <c r="F126" s="34"/>
      <c r="G126" s="34"/>
    </row>
    <row r="127" spans="1:7" s="35" customFormat="1" x14ac:dyDescent="0.25">
      <c r="A127" s="239">
        <v>32</v>
      </c>
      <c r="B127" s="240"/>
      <c r="C127" s="241"/>
      <c r="D127" s="166" t="s">
        <v>127</v>
      </c>
      <c r="E127" s="32">
        <v>1600</v>
      </c>
      <c r="F127" s="32">
        <f t="shared" ref="F127" si="54">F128</f>
        <v>0</v>
      </c>
      <c r="G127" s="32">
        <f t="shared" ref="G127" si="55">F127/E127*100</f>
        <v>0</v>
      </c>
    </row>
    <row r="128" spans="1:7" s="35" customFormat="1" x14ac:dyDescent="0.25">
      <c r="A128" s="239">
        <v>321</v>
      </c>
      <c r="B128" s="240"/>
      <c r="C128" s="241"/>
      <c r="D128" s="166" t="s">
        <v>54</v>
      </c>
      <c r="E128" s="32"/>
      <c r="F128" s="32">
        <f>F129+F130</f>
        <v>0</v>
      </c>
      <c r="G128" s="32"/>
    </row>
    <row r="129" spans="1:7" s="126" customFormat="1" x14ac:dyDescent="0.25">
      <c r="A129" s="242">
        <v>3211</v>
      </c>
      <c r="B129" s="243"/>
      <c r="C129" s="244"/>
      <c r="D129" s="45" t="s">
        <v>64</v>
      </c>
      <c r="E129" s="34"/>
      <c r="F129" s="34"/>
      <c r="G129" s="34"/>
    </row>
    <row r="130" spans="1:7" s="126" customFormat="1" ht="25.5" x14ac:dyDescent="0.25">
      <c r="A130" s="242">
        <v>3212</v>
      </c>
      <c r="B130" s="243"/>
      <c r="C130" s="244"/>
      <c r="D130" s="45" t="s">
        <v>128</v>
      </c>
      <c r="E130" s="34"/>
      <c r="F130" s="34"/>
      <c r="G130" s="34"/>
    </row>
    <row r="131" spans="1:7" s="35" customFormat="1" ht="25.5" x14ac:dyDescent="0.25">
      <c r="A131" s="259" t="s">
        <v>129</v>
      </c>
      <c r="B131" s="260"/>
      <c r="C131" s="261"/>
      <c r="D131" s="44" t="s">
        <v>130</v>
      </c>
      <c r="E131" s="49">
        <f t="shared" ref="E131:F136" si="56">E132</f>
        <v>0</v>
      </c>
      <c r="F131" s="49">
        <f t="shared" si="56"/>
        <v>0</v>
      </c>
      <c r="G131" s="49" t="s">
        <v>280</v>
      </c>
    </row>
    <row r="132" spans="1:7" s="35" customFormat="1" ht="25.5" x14ac:dyDescent="0.25">
      <c r="A132" s="256" t="s">
        <v>99</v>
      </c>
      <c r="B132" s="257"/>
      <c r="C132" s="258"/>
      <c r="D132" s="42" t="s">
        <v>130</v>
      </c>
      <c r="E132" s="48">
        <f t="shared" si="56"/>
        <v>0</v>
      </c>
      <c r="F132" s="48">
        <f t="shared" si="56"/>
        <v>0</v>
      </c>
      <c r="G132" s="48" t="s">
        <v>280</v>
      </c>
    </row>
    <row r="133" spans="1:7" s="35" customFormat="1" x14ac:dyDescent="0.25">
      <c r="A133" s="250" t="s">
        <v>100</v>
      </c>
      <c r="B133" s="251"/>
      <c r="C133" s="252"/>
      <c r="D133" s="43" t="s">
        <v>101</v>
      </c>
      <c r="E133" s="47">
        <f t="shared" si="56"/>
        <v>0</v>
      </c>
      <c r="F133" s="47">
        <f t="shared" si="56"/>
        <v>0</v>
      </c>
      <c r="G133" s="47" t="s">
        <v>280</v>
      </c>
    </row>
    <row r="134" spans="1:7" s="35" customFormat="1" x14ac:dyDescent="0.25">
      <c r="A134" s="253">
        <v>3</v>
      </c>
      <c r="B134" s="254"/>
      <c r="C134" s="255"/>
      <c r="D134" s="41" t="s">
        <v>12</v>
      </c>
      <c r="E134" s="32">
        <f t="shared" si="56"/>
        <v>0</v>
      </c>
      <c r="F134" s="32">
        <f t="shared" si="56"/>
        <v>0</v>
      </c>
      <c r="G134" s="32" t="s">
        <v>280</v>
      </c>
    </row>
    <row r="135" spans="1:7" s="35" customFormat="1" x14ac:dyDescent="0.25">
      <c r="A135" s="239">
        <v>32</v>
      </c>
      <c r="B135" s="240"/>
      <c r="C135" s="241"/>
      <c r="D135" s="41" t="s">
        <v>22</v>
      </c>
      <c r="E135" s="32">
        <f t="shared" si="56"/>
        <v>0</v>
      </c>
      <c r="F135" s="32">
        <f t="shared" si="56"/>
        <v>0</v>
      </c>
      <c r="G135" s="32"/>
    </row>
    <row r="136" spans="1:7" s="35" customFormat="1" x14ac:dyDescent="0.25">
      <c r="A136" s="239">
        <v>323</v>
      </c>
      <c r="B136" s="240"/>
      <c r="C136" s="241"/>
      <c r="D136" s="41" t="s">
        <v>69</v>
      </c>
      <c r="E136" s="32"/>
      <c r="F136" s="32">
        <f t="shared" si="56"/>
        <v>0</v>
      </c>
      <c r="G136" s="32"/>
    </row>
    <row r="137" spans="1:7" ht="25.5" x14ac:dyDescent="0.25">
      <c r="A137" s="242">
        <v>3232</v>
      </c>
      <c r="B137" s="243"/>
      <c r="C137" s="244"/>
      <c r="D137" s="45" t="s">
        <v>111</v>
      </c>
      <c r="E137" s="34"/>
      <c r="F137" s="34">
        <v>0</v>
      </c>
      <c r="G137" s="34"/>
    </row>
    <row r="138" spans="1:7" s="35" customFormat="1" ht="25.5" x14ac:dyDescent="0.25">
      <c r="A138" s="259" t="s">
        <v>97</v>
      </c>
      <c r="B138" s="260"/>
      <c r="C138" s="261"/>
      <c r="D138" s="44" t="s">
        <v>131</v>
      </c>
      <c r="E138" s="49">
        <f t="shared" ref="E138:F143" si="57">E139</f>
        <v>12000</v>
      </c>
      <c r="F138" s="49">
        <f t="shared" si="57"/>
        <v>6367.37</v>
      </c>
      <c r="G138" s="49">
        <f t="shared" ref="G138:G142" si="58">F138/E138*100</f>
        <v>53.061416666666659</v>
      </c>
    </row>
    <row r="139" spans="1:7" s="35" customFormat="1" ht="38.25" x14ac:dyDescent="0.25">
      <c r="A139" s="256" t="s">
        <v>132</v>
      </c>
      <c r="B139" s="257"/>
      <c r="C139" s="258"/>
      <c r="D139" s="42" t="s">
        <v>133</v>
      </c>
      <c r="E139" s="48">
        <f t="shared" si="57"/>
        <v>12000</v>
      </c>
      <c r="F139" s="48">
        <f t="shared" si="57"/>
        <v>6367.37</v>
      </c>
      <c r="G139" s="48">
        <f t="shared" si="58"/>
        <v>53.061416666666659</v>
      </c>
    </row>
    <row r="140" spans="1:7" s="35" customFormat="1" x14ac:dyDescent="0.25">
      <c r="A140" s="250" t="s">
        <v>100</v>
      </c>
      <c r="B140" s="251"/>
      <c r="C140" s="252"/>
      <c r="D140" s="43" t="s">
        <v>101</v>
      </c>
      <c r="E140" s="47">
        <f t="shared" si="57"/>
        <v>12000</v>
      </c>
      <c r="F140" s="47">
        <f t="shared" si="57"/>
        <v>6367.37</v>
      </c>
      <c r="G140" s="47">
        <f t="shared" si="58"/>
        <v>53.061416666666659</v>
      </c>
    </row>
    <row r="141" spans="1:7" s="35" customFormat="1" x14ac:dyDescent="0.25">
      <c r="A141" s="253">
        <v>3</v>
      </c>
      <c r="B141" s="254"/>
      <c r="C141" s="255"/>
      <c r="D141" s="41" t="s">
        <v>12</v>
      </c>
      <c r="E141" s="32">
        <f t="shared" si="57"/>
        <v>12000</v>
      </c>
      <c r="F141" s="32">
        <f t="shared" si="57"/>
        <v>6367.37</v>
      </c>
      <c r="G141" s="32">
        <f t="shared" si="58"/>
        <v>53.061416666666659</v>
      </c>
    </row>
    <row r="142" spans="1:7" s="35" customFormat="1" ht="38.25" x14ac:dyDescent="0.25">
      <c r="A142" s="239">
        <v>37</v>
      </c>
      <c r="B142" s="240"/>
      <c r="C142" s="241"/>
      <c r="D142" s="41" t="s">
        <v>107</v>
      </c>
      <c r="E142" s="32">
        <v>12000</v>
      </c>
      <c r="F142" s="32">
        <f t="shared" si="57"/>
        <v>6367.37</v>
      </c>
      <c r="G142" s="32">
        <f t="shared" si="58"/>
        <v>53.061416666666659</v>
      </c>
    </row>
    <row r="143" spans="1:7" s="35" customFormat="1" ht="25.5" x14ac:dyDescent="0.25">
      <c r="A143" s="239">
        <v>372</v>
      </c>
      <c r="B143" s="240"/>
      <c r="C143" s="241"/>
      <c r="D143" s="41" t="s">
        <v>76</v>
      </c>
      <c r="E143" s="32"/>
      <c r="F143" s="32">
        <f t="shared" si="57"/>
        <v>6367.37</v>
      </c>
      <c r="G143" s="32"/>
    </row>
    <row r="144" spans="1:7" ht="25.5" x14ac:dyDescent="0.25">
      <c r="A144" s="242">
        <v>3723</v>
      </c>
      <c r="B144" s="243"/>
      <c r="C144" s="244"/>
      <c r="D144" s="45" t="s">
        <v>183</v>
      </c>
      <c r="E144" s="34"/>
      <c r="F144" s="34">
        <v>6367.37</v>
      </c>
      <c r="G144" s="34"/>
    </row>
    <row r="145" spans="1:7" s="35" customFormat="1" ht="25.5" customHeight="1" x14ac:dyDescent="0.25">
      <c r="A145" s="259" t="s">
        <v>97</v>
      </c>
      <c r="B145" s="260"/>
      <c r="C145" s="261"/>
      <c r="D145" s="44" t="s">
        <v>134</v>
      </c>
      <c r="E145" s="49">
        <f t="shared" ref="E145:F145" si="59">E146+E152</f>
        <v>60000</v>
      </c>
      <c r="F145" s="49">
        <f t="shared" si="59"/>
        <v>12187.5</v>
      </c>
      <c r="G145" s="49">
        <f t="shared" ref="G145:G149" si="60">F145/E145*100</f>
        <v>20.3125</v>
      </c>
    </row>
    <row r="146" spans="1:7" s="35" customFormat="1" ht="51" customHeight="1" x14ac:dyDescent="0.25">
      <c r="A146" s="256" t="s">
        <v>260</v>
      </c>
      <c r="B146" s="257"/>
      <c r="C146" s="258"/>
      <c r="D146" s="167" t="s">
        <v>261</v>
      </c>
      <c r="E146" s="48">
        <f t="shared" ref="E146:F156" si="61">E147</f>
        <v>60000</v>
      </c>
      <c r="F146" s="48">
        <f t="shared" si="61"/>
        <v>12187.5</v>
      </c>
      <c r="G146" s="48">
        <f t="shared" si="60"/>
        <v>20.3125</v>
      </c>
    </row>
    <row r="147" spans="1:7" s="35" customFormat="1" ht="15" customHeight="1" x14ac:dyDescent="0.25">
      <c r="A147" s="250" t="s">
        <v>100</v>
      </c>
      <c r="B147" s="251"/>
      <c r="C147" s="252"/>
      <c r="D147" s="165" t="s">
        <v>101</v>
      </c>
      <c r="E147" s="47">
        <f t="shared" si="61"/>
        <v>60000</v>
      </c>
      <c r="F147" s="47">
        <f t="shared" si="61"/>
        <v>12187.5</v>
      </c>
      <c r="G147" s="47">
        <f t="shared" si="60"/>
        <v>20.3125</v>
      </c>
    </row>
    <row r="148" spans="1:7" s="35" customFormat="1" ht="25.5" x14ac:dyDescent="0.25">
      <c r="A148" s="253">
        <v>4</v>
      </c>
      <c r="B148" s="254"/>
      <c r="C148" s="255"/>
      <c r="D148" s="166" t="s">
        <v>14</v>
      </c>
      <c r="E148" s="32">
        <f t="shared" si="61"/>
        <v>60000</v>
      </c>
      <c r="F148" s="32">
        <f t="shared" si="61"/>
        <v>12187.5</v>
      </c>
      <c r="G148" s="32">
        <f t="shared" si="60"/>
        <v>20.3125</v>
      </c>
    </row>
    <row r="149" spans="1:7" s="35" customFormat="1" ht="38.25" x14ac:dyDescent="0.25">
      <c r="A149" s="239">
        <v>42</v>
      </c>
      <c r="B149" s="240"/>
      <c r="C149" s="241"/>
      <c r="D149" s="166" t="s">
        <v>29</v>
      </c>
      <c r="E149" s="32">
        <v>60000</v>
      </c>
      <c r="F149" s="32">
        <f t="shared" si="61"/>
        <v>12187.5</v>
      </c>
      <c r="G149" s="32">
        <f t="shared" si="60"/>
        <v>20.3125</v>
      </c>
    </row>
    <row r="150" spans="1:7" s="35" customFormat="1" x14ac:dyDescent="0.25">
      <c r="A150" s="239">
        <v>421</v>
      </c>
      <c r="B150" s="240"/>
      <c r="C150" s="241"/>
      <c r="D150" s="166" t="s">
        <v>135</v>
      </c>
      <c r="E150" s="32"/>
      <c r="F150" s="32">
        <f t="shared" si="61"/>
        <v>12187.5</v>
      </c>
      <c r="G150" s="32"/>
    </row>
    <row r="151" spans="1:7" s="126" customFormat="1" x14ac:dyDescent="0.25">
      <c r="A151" s="242">
        <v>4212</v>
      </c>
      <c r="B151" s="243"/>
      <c r="C151" s="244"/>
      <c r="D151" s="45" t="s">
        <v>136</v>
      </c>
      <c r="E151" s="34"/>
      <c r="F151" s="34">
        <v>12187.5</v>
      </c>
      <c r="G151" s="34"/>
    </row>
    <row r="152" spans="1:7" s="35" customFormat="1" ht="51" x14ac:dyDescent="0.25">
      <c r="A152" s="256" t="s">
        <v>206</v>
      </c>
      <c r="B152" s="257"/>
      <c r="C152" s="258"/>
      <c r="D152" s="123" t="s">
        <v>207</v>
      </c>
      <c r="E152" s="48">
        <f t="shared" si="61"/>
        <v>0</v>
      </c>
      <c r="F152" s="48">
        <f t="shared" si="61"/>
        <v>0</v>
      </c>
      <c r="G152" s="48" t="s">
        <v>280</v>
      </c>
    </row>
    <row r="153" spans="1:7" s="35" customFormat="1" ht="15" customHeight="1" x14ac:dyDescent="0.25">
      <c r="A153" s="250" t="s">
        <v>100</v>
      </c>
      <c r="B153" s="251"/>
      <c r="C153" s="252"/>
      <c r="D153" s="124" t="s">
        <v>101</v>
      </c>
      <c r="E153" s="47">
        <f t="shared" si="61"/>
        <v>0</v>
      </c>
      <c r="F153" s="47">
        <f t="shared" si="61"/>
        <v>0</v>
      </c>
      <c r="G153" s="47" t="s">
        <v>280</v>
      </c>
    </row>
    <row r="154" spans="1:7" s="35" customFormat="1" ht="25.5" x14ac:dyDescent="0.25">
      <c r="A154" s="253">
        <v>4</v>
      </c>
      <c r="B154" s="254"/>
      <c r="C154" s="255"/>
      <c r="D154" s="125" t="s">
        <v>14</v>
      </c>
      <c r="E154" s="32">
        <f t="shared" si="61"/>
        <v>0</v>
      </c>
      <c r="F154" s="32">
        <f t="shared" si="61"/>
        <v>0</v>
      </c>
      <c r="G154" s="32" t="s">
        <v>280</v>
      </c>
    </row>
    <row r="155" spans="1:7" s="35" customFormat="1" ht="38.25" x14ac:dyDescent="0.25">
      <c r="A155" s="239">
        <v>42</v>
      </c>
      <c r="B155" s="240"/>
      <c r="C155" s="241"/>
      <c r="D155" s="125" t="s">
        <v>29</v>
      </c>
      <c r="E155" s="32">
        <f t="shared" si="61"/>
        <v>0</v>
      </c>
      <c r="F155" s="32">
        <f t="shared" si="61"/>
        <v>0</v>
      </c>
      <c r="G155" s="32" t="s">
        <v>280</v>
      </c>
    </row>
    <row r="156" spans="1:7" s="35" customFormat="1" x14ac:dyDescent="0.25">
      <c r="A156" s="239">
        <v>421</v>
      </c>
      <c r="B156" s="240"/>
      <c r="C156" s="241"/>
      <c r="D156" s="125" t="s">
        <v>135</v>
      </c>
      <c r="E156" s="32"/>
      <c r="F156" s="32">
        <f t="shared" si="61"/>
        <v>0</v>
      </c>
      <c r="G156" s="32"/>
    </row>
    <row r="157" spans="1:7" x14ac:dyDescent="0.25">
      <c r="A157" s="242">
        <v>4212</v>
      </c>
      <c r="B157" s="243"/>
      <c r="C157" s="244"/>
      <c r="D157" s="45" t="s">
        <v>136</v>
      </c>
      <c r="E157" s="34"/>
      <c r="F157" s="34">
        <v>0</v>
      </c>
      <c r="G157" s="34"/>
    </row>
    <row r="158" spans="1:7" s="35" customFormat="1" x14ac:dyDescent="0.25">
      <c r="A158" s="259" t="s">
        <v>137</v>
      </c>
      <c r="B158" s="260"/>
      <c r="C158" s="261"/>
      <c r="D158" s="44" t="s">
        <v>138</v>
      </c>
      <c r="E158" s="49">
        <f t="shared" ref="E158:F158" si="62">E159+E166+E172</f>
        <v>0</v>
      </c>
      <c r="F158" s="49">
        <f t="shared" si="62"/>
        <v>1200</v>
      </c>
      <c r="G158" s="49" t="s">
        <v>280</v>
      </c>
    </row>
    <row r="159" spans="1:7" s="35" customFormat="1" x14ac:dyDescent="0.25">
      <c r="A159" s="256" t="s">
        <v>139</v>
      </c>
      <c r="B159" s="257"/>
      <c r="C159" s="258"/>
      <c r="D159" s="42" t="s">
        <v>140</v>
      </c>
      <c r="E159" s="48">
        <f t="shared" ref="E159:F162" si="63">E160</f>
        <v>0</v>
      </c>
      <c r="F159" s="48">
        <f t="shared" si="63"/>
        <v>0</v>
      </c>
      <c r="G159" s="48" t="s">
        <v>280</v>
      </c>
    </row>
    <row r="160" spans="1:7" s="35" customFormat="1" x14ac:dyDescent="0.25">
      <c r="A160" s="250" t="s">
        <v>100</v>
      </c>
      <c r="B160" s="251"/>
      <c r="C160" s="252"/>
      <c r="D160" s="43" t="s">
        <v>101</v>
      </c>
      <c r="E160" s="47">
        <f t="shared" si="63"/>
        <v>0</v>
      </c>
      <c r="F160" s="47">
        <f t="shared" si="63"/>
        <v>0</v>
      </c>
      <c r="G160" s="47" t="s">
        <v>280</v>
      </c>
    </row>
    <row r="161" spans="1:7" s="35" customFormat="1" ht="25.5" x14ac:dyDescent="0.25">
      <c r="A161" s="253">
        <v>4</v>
      </c>
      <c r="B161" s="254"/>
      <c r="C161" s="255"/>
      <c r="D161" s="41" t="s">
        <v>14</v>
      </c>
      <c r="E161" s="32">
        <f t="shared" si="63"/>
        <v>0</v>
      </c>
      <c r="F161" s="32">
        <f t="shared" si="63"/>
        <v>0</v>
      </c>
      <c r="G161" s="32" t="s">
        <v>280</v>
      </c>
    </row>
    <row r="162" spans="1:7" s="35" customFormat="1" ht="38.25" x14ac:dyDescent="0.25">
      <c r="A162" s="239">
        <v>42</v>
      </c>
      <c r="B162" s="240"/>
      <c r="C162" s="241"/>
      <c r="D162" s="41" t="s">
        <v>29</v>
      </c>
      <c r="E162" s="32">
        <f t="shared" si="63"/>
        <v>0</v>
      </c>
      <c r="F162" s="32">
        <f t="shared" si="63"/>
        <v>0</v>
      </c>
      <c r="G162" s="32" t="s">
        <v>280</v>
      </c>
    </row>
    <row r="163" spans="1:7" s="35" customFormat="1" x14ac:dyDescent="0.25">
      <c r="A163" s="239">
        <v>422</v>
      </c>
      <c r="B163" s="240"/>
      <c r="C163" s="241"/>
      <c r="D163" s="41" t="s">
        <v>71</v>
      </c>
      <c r="E163" s="32"/>
      <c r="F163" s="32">
        <f t="shared" ref="F163" si="64">F164+F165</f>
        <v>0</v>
      </c>
      <c r="G163" s="32"/>
    </row>
    <row r="164" spans="1:7" x14ac:dyDescent="0.25">
      <c r="A164" s="242">
        <v>4223</v>
      </c>
      <c r="B164" s="243"/>
      <c r="C164" s="244"/>
      <c r="D164" s="45" t="s">
        <v>169</v>
      </c>
      <c r="E164" s="34"/>
      <c r="F164" s="34">
        <v>0</v>
      </c>
      <c r="G164" s="34"/>
    </row>
    <row r="165" spans="1:7" s="126" customFormat="1" ht="25.5" x14ac:dyDescent="0.25">
      <c r="A165" s="242">
        <v>4227</v>
      </c>
      <c r="B165" s="243"/>
      <c r="C165" s="244"/>
      <c r="D165" s="45" t="s">
        <v>171</v>
      </c>
      <c r="E165" s="34"/>
      <c r="F165" s="34">
        <v>0</v>
      </c>
      <c r="G165" s="34"/>
    </row>
    <row r="166" spans="1:7" s="35" customFormat="1" x14ac:dyDescent="0.25">
      <c r="A166" s="256" t="s">
        <v>115</v>
      </c>
      <c r="B166" s="257"/>
      <c r="C166" s="258"/>
      <c r="D166" s="42" t="s">
        <v>182</v>
      </c>
      <c r="E166" s="48">
        <f t="shared" ref="E166:F175" si="65">E167</f>
        <v>0</v>
      </c>
      <c r="F166" s="48">
        <f t="shared" si="65"/>
        <v>0</v>
      </c>
      <c r="G166" s="48" t="s">
        <v>280</v>
      </c>
    </row>
    <row r="167" spans="1:7" s="35" customFormat="1" x14ac:dyDescent="0.25">
      <c r="A167" s="250" t="s">
        <v>100</v>
      </c>
      <c r="B167" s="251"/>
      <c r="C167" s="252"/>
      <c r="D167" s="43" t="s">
        <v>101</v>
      </c>
      <c r="E167" s="47">
        <f t="shared" si="65"/>
        <v>0</v>
      </c>
      <c r="F167" s="47">
        <f t="shared" si="65"/>
        <v>0</v>
      </c>
      <c r="G167" s="47" t="s">
        <v>280</v>
      </c>
    </row>
    <row r="168" spans="1:7" s="35" customFormat="1" ht="25.5" x14ac:dyDescent="0.25">
      <c r="A168" s="253">
        <v>4</v>
      </c>
      <c r="B168" s="254"/>
      <c r="C168" s="255"/>
      <c r="D168" s="41" t="s">
        <v>14</v>
      </c>
      <c r="E168" s="32">
        <f t="shared" si="65"/>
        <v>0</v>
      </c>
      <c r="F168" s="32">
        <f t="shared" si="65"/>
        <v>0</v>
      </c>
      <c r="G168" s="32" t="s">
        <v>280</v>
      </c>
    </row>
    <row r="169" spans="1:7" s="35" customFormat="1" ht="25.5" x14ac:dyDescent="0.25">
      <c r="A169" s="239">
        <v>45</v>
      </c>
      <c r="B169" s="240"/>
      <c r="C169" s="241"/>
      <c r="D169" s="41" t="s">
        <v>93</v>
      </c>
      <c r="E169" s="32">
        <f t="shared" si="65"/>
        <v>0</v>
      </c>
      <c r="F169" s="32">
        <f t="shared" si="65"/>
        <v>0</v>
      </c>
      <c r="G169" s="32" t="s">
        <v>280</v>
      </c>
    </row>
    <row r="170" spans="1:7" s="35" customFormat="1" ht="25.5" x14ac:dyDescent="0.25">
      <c r="A170" s="239">
        <v>451</v>
      </c>
      <c r="B170" s="240"/>
      <c r="C170" s="241"/>
      <c r="D170" s="41" t="s">
        <v>94</v>
      </c>
      <c r="E170" s="32"/>
      <c r="F170" s="32">
        <f t="shared" si="65"/>
        <v>0</v>
      </c>
      <c r="G170" s="32"/>
    </row>
    <row r="171" spans="1:7" ht="25.5" x14ac:dyDescent="0.25">
      <c r="A171" s="242">
        <v>4511</v>
      </c>
      <c r="B171" s="243"/>
      <c r="C171" s="244"/>
      <c r="D171" s="45" t="s">
        <v>94</v>
      </c>
      <c r="E171" s="34"/>
      <c r="F171" s="34">
        <v>0</v>
      </c>
      <c r="G171" s="34"/>
    </row>
    <row r="172" spans="1:7" s="35" customFormat="1" ht="25.5" x14ac:dyDescent="0.25">
      <c r="A172" s="256" t="s">
        <v>262</v>
      </c>
      <c r="B172" s="257"/>
      <c r="C172" s="258"/>
      <c r="D172" s="168" t="s">
        <v>263</v>
      </c>
      <c r="E172" s="48">
        <f t="shared" si="65"/>
        <v>0</v>
      </c>
      <c r="F172" s="48">
        <f t="shared" si="65"/>
        <v>1200</v>
      </c>
      <c r="G172" s="48" t="s">
        <v>280</v>
      </c>
    </row>
    <row r="173" spans="1:7" s="35" customFormat="1" x14ac:dyDescent="0.25">
      <c r="A173" s="250" t="s">
        <v>100</v>
      </c>
      <c r="B173" s="251"/>
      <c r="C173" s="252"/>
      <c r="D173" s="169" t="s">
        <v>101</v>
      </c>
      <c r="E173" s="47">
        <f t="shared" si="65"/>
        <v>0</v>
      </c>
      <c r="F173" s="47">
        <f t="shared" si="65"/>
        <v>1200</v>
      </c>
      <c r="G173" s="47" t="s">
        <v>280</v>
      </c>
    </row>
    <row r="174" spans="1:7" s="35" customFormat="1" ht="25.5" x14ac:dyDescent="0.25">
      <c r="A174" s="253">
        <v>4</v>
      </c>
      <c r="B174" s="254"/>
      <c r="C174" s="255"/>
      <c r="D174" s="170" t="s">
        <v>14</v>
      </c>
      <c r="E174" s="32">
        <f t="shared" si="65"/>
        <v>0</v>
      </c>
      <c r="F174" s="32">
        <f t="shared" si="65"/>
        <v>1200</v>
      </c>
      <c r="G174" s="32" t="s">
        <v>280</v>
      </c>
    </row>
    <row r="175" spans="1:7" s="35" customFormat="1" ht="38.25" x14ac:dyDescent="0.25">
      <c r="A175" s="239">
        <v>42</v>
      </c>
      <c r="B175" s="240"/>
      <c r="C175" s="241"/>
      <c r="D175" s="170" t="s">
        <v>29</v>
      </c>
      <c r="E175" s="32">
        <f t="shared" si="65"/>
        <v>0</v>
      </c>
      <c r="F175" s="32">
        <f t="shared" si="65"/>
        <v>1200</v>
      </c>
      <c r="G175" s="32" t="s">
        <v>280</v>
      </c>
    </row>
    <row r="176" spans="1:7" s="35" customFormat="1" ht="25.5" x14ac:dyDescent="0.25">
      <c r="A176" s="239">
        <v>424</v>
      </c>
      <c r="B176" s="240"/>
      <c r="C176" s="241"/>
      <c r="D176" s="170" t="s">
        <v>172</v>
      </c>
      <c r="E176" s="32"/>
      <c r="F176" s="32">
        <f t="shared" ref="F176" si="66">F177</f>
        <v>1200</v>
      </c>
      <c r="G176" s="32"/>
    </row>
    <row r="177" spans="1:7" s="126" customFormat="1" x14ac:dyDescent="0.25">
      <c r="A177" s="242">
        <v>4241</v>
      </c>
      <c r="B177" s="243"/>
      <c r="C177" s="244"/>
      <c r="D177" s="45" t="s">
        <v>173</v>
      </c>
      <c r="E177" s="34"/>
      <c r="F177" s="34">
        <v>1200</v>
      </c>
      <c r="G177" s="34"/>
    </row>
    <row r="178" spans="1:7" s="35" customFormat="1" ht="38.25" x14ac:dyDescent="0.25">
      <c r="A178" s="259" t="s">
        <v>97</v>
      </c>
      <c r="B178" s="260"/>
      <c r="C178" s="261"/>
      <c r="D178" s="44" t="s">
        <v>141</v>
      </c>
      <c r="E178" s="49">
        <f>E179+E246+E274+E285+E293+E327+E377+E383+E431+E451+E472+E499+E510+E521+E531+E556</f>
        <v>3807075</v>
      </c>
      <c r="F178" s="49">
        <f t="shared" ref="F178" si="67">F179+F246+F274+F285+F293+F327+F377+F383+F431+F451+F472+F499+F510+F521+F531+F556</f>
        <v>2124067.9300000002</v>
      </c>
      <c r="G178" s="49">
        <f t="shared" ref="G178:G182" si="68">F178/E178*100</f>
        <v>55.792647373639866</v>
      </c>
    </row>
    <row r="179" spans="1:7" s="35" customFormat="1" x14ac:dyDescent="0.25">
      <c r="A179" s="256" t="s">
        <v>99</v>
      </c>
      <c r="B179" s="257"/>
      <c r="C179" s="258"/>
      <c r="D179" s="42" t="s">
        <v>11</v>
      </c>
      <c r="E179" s="48">
        <f>E180+E194+E199+E210+E215+E232+E241</f>
        <v>20300</v>
      </c>
      <c r="F179" s="48">
        <f>F180+F194+F199+F210+F215+F232+F241</f>
        <v>9935.89</v>
      </c>
      <c r="G179" s="48">
        <f t="shared" si="68"/>
        <v>48.945270935960586</v>
      </c>
    </row>
    <row r="180" spans="1:7" s="35" customFormat="1" x14ac:dyDescent="0.25">
      <c r="A180" s="250" t="s">
        <v>142</v>
      </c>
      <c r="B180" s="251"/>
      <c r="C180" s="252"/>
      <c r="D180" s="43" t="s">
        <v>143</v>
      </c>
      <c r="E180" s="47">
        <f t="shared" ref="E180:F181" si="69">E181</f>
        <v>9900</v>
      </c>
      <c r="F180" s="47">
        <f t="shared" si="69"/>
        <v>2786.92</v>
      </c>
      <c r="G180" s="47">
        <f t="shared" si="68"/>
        <v>28.150707070707071</v>
      </c>
    </row>
    <row r="181" spans="1:7" s="35" customFormat="1" x14ac:dyDescent="0.25">
      <c r="A181" s="253">
        <v>3</v>
      </c>
      <c r="B181" s="254"/>
      <c r="C181" s="255"/>
      <c r="D181" s="41" t="s">
        <v>12</v>
      </c>
      <c r="E181" s="32">
        <f t="shared" si="69"/>
        <v>9900</v>
      </c>
      <c r="F181" s="32">
        <f t="shared" si="69"/>
        <v>2786.92</v>
      </c>
      <c r="G181" s="32">
        <f t="shared" si="68"/>
        <v>28.150707070707071</v>
      </c>
    </row>
    <row r="182" spans="1:7" s="35" customFormat="1" x14ac:dyDescent="0.25">
      <c r="A182" s="239">
        <v>32</v>
      </c>
      <c r="B182" s="240"/>
      <c r="C182" s="241"/>
      <c r="D182" s="41" t="s">
        <v>22</v>
      </c>
      <c r="E182" s="32">
        <v>9900</v>
      </c>
      <c r="F182" s="32">
        <f t="shared" ref="F182" si="70">F183+F185+F188+F191</f>
        <v>2786.92</v>
      </c>
      <c r="G182" s="32">
        <f t="shared" si="68"/>
        <v>28.150707070707071</v>
      </c>
    </row>
    <row r="183" spans="1:7" s="35" customFormat="1" x14ac:dyDescent="0.25">
      <c r="A183" s="239">
        <v>321</v>
      </c>
      <c r="B183" s="240"/>
      <c r="C183" s="241"/>
      <c r="D183" s="41" t="s">
        <v>54</v>
      </c>
      <c r="E183" s="32"/>
      <c r="F183" s="32">
        <f t="shared" ref="F183" si="71">F184</f>
        <v>0</v>
      </c>
      <c r="G183" s="32"/>
    </row>
    <row r="184" spans="1:7" x14ac:dyDescent="0.25">
      <c r="A184" s="242">
        <v>3211</v>
      </c>
      <c r="B184" s="243"/>
      <c r="C184" s="244"/>
      <c r="D184" s="45" t="s">
        <v>64</v>
      </c>
      <c r="E184" s="34"/>
      <c r="F184" s="34"/>
      <c r="G184" s="34"/>
    </row>
    <row r="185" spans="1:7" s="35" customFormat="1" x14ac:dyDescent="0.25">
      <c r="A185" s="239">
        <v>322</v>
      </c>
      <c r="B185" s="240"/>
      <c r="C185" s="241"/>
      <c r="D185" s="41" t="s">
        <v>56</v>
      </c>
      <c r="E185" s="32"/>
      <c r="F185" s="32">
        <f t="shared" ref="F185" si="72">F186+F187</f>
        <v>0</v>
      </c>
      <c r="G185" s="32"/>
    </row>
    <row r="186" spans="1:7" x14ac:dyDescent="0.25">
      <c r="A186" s="242">
        <v>3223</v>
      </c>
      <c r="B186" s="243"/>
      <c r="C186" s="244"/>
      <c r="D186" s="45" t="s">
        <v>79</v>
      </c>
      <c r="E186" s="34"/>
      <c r="F186" s="34"/>
      <c r="G186" s="34"/>
    </row>
    <row r="187" spans="1:7" x14ac:dyDescent="0.25">
      <c r="A187" s="242">
        <v>3225</v>
      </c>
      <c r="B187" s="243"/>
      <c r="C187" s="244"/>
      <c r="D187" s="45" t="s">
        <v>103</v>
      </c>
      <c r="E187" s="34"/>
      <c r="F187" s="34"/>
      <c r="G187" s="34"/>
    </row>
    <row r="188" spans="1:7" s="35" customFormat="1" x14ac:dyDescent="0.25">
      <c r="A188" s="239">
        <v>323</v>
      </c>
      <c r="B188" s="240"/>
      <c r="C188" s="241"/>
      <c r="D188" s="41" t="s">
        <v>69</v>
      </c>
      <c r="E188" s="32"/>
      <c r="F188" s="32">
        <f t="shared" ref="F188" si="73">F189+F190</f>
        <v>756.73</v>
      </c>
      <c r="G188" s="32"/>
    </row>
    <row r="189" spans="1:7" x14ac:dyDescent="0.25">
      <c r="A189" s="242">
        <v>3231</v>
      </c>
      <c r="B189" s="243"/>
      <c r="C189" s="244"/>
      <c r="D189" s="45" t="s">
        <v>105</v>
      </c>
      <c r="E189" s="34"/>
      <c r="F189" s="34">
        <v>756.73</v>
      </c>
      <c r="G189" s="34"/>
    </row>
    <row r="190" spans="1:7" x14ac:dyDescent="0.25">
      <c r="A190" s="242">
        <v>3239</v>
      </c>
      <c r="B190" s="243"/>
      <c r="C190" s="244"/>
      <c r="D190" s="45" t="s">
        <v>86</v>
      </c>
      <c r="E190" s="34"/>
      <c r="F190" s="34"/>
      <c r="G190" s="34"/>
    </row>
    <row r="191" spans="1:7" s="35" customFormat="1" ht="25.5" x14ac:dyDescent="0.25">
      <c r="A191" s="239">
        <v>329</v>
      </c>
      <c r="B191" s="240"/>
      <c r="C191" s="241"/>
      <c r="D191" s="41" t="s">
        <v>59</v>
      </c>
      <c r="E191" s="32"/>
      <c r="F191" s="32">
        <f t="shared" ref="F191" si="74">F192+F193</f>
        <v>2030.19</v>
      </c>
      <c r="G191" s="32"/>
    </row>
    <row r="192" spans="1:7" x14ac:dyDescent="0.25">
      <c r="A192" s="242">
        <v>3293</v>
      </c>
      <c r="B192" s="243"/>
      <c r="C192" s="244"/>
      <c r="D192" s="45" t="s">
        <v>95</v>
      </c>
      <c r="E192" s="34"/>
      <c r="F192" s="34"/>
      <c r="G192" s="34"/>
    </row>
    <row r="193" spans="1:7" ht="25.5" x14ac:dyDescent="0.25">
      <c r="A193" s="242">
        <v>3299</v>
      </c>
      <c r="B193" s="243"/>
      <c r="C193" s="244"/>
      <c r="D193" s="45" t="s">
        <v>59</v>
      </c>
      <c r="E193" s="34"/>
      <c r="F193" s="34">
        <v>2030.19</v>
      </c>
      <c r="G193" s="34"/>
    </row>
    <row r="194" spans="1:7" s="35" customFormat="1" ht="38.25" x14ac:dyDescent="0.25">
      <c r="A194" s="250" t="s">
        <v>144</v>
      </c>
      <c r="B194" s="251"/>
      <c r="C194" s="252"/>
      <c r="D194" s="43" t="s">
        <v>145</v>
      </c>
      <c r="E194" s="47">
        <f t="shared" ref="E194:F197" si="75">E195</f>
        <v>0</v>
      </c>
      <c r="F194" s="47">
        <f t="shared" si="75"/>
        <v>0</v>
      </c>
      <c r="G194" s="47" t="s">
        <v>280</v>
      </c>
    </row>
    <row r="195" spans="1:7" s="35" customFormat="1" x14ac:dyDescent="0.25">
      <c r="A195" s="253">
        <v>3</v>
      </c>
      <c r="B195" s="254"/>
      <c r="C195" s="255"/>
      <c r="D195" s="41" t="s">
        <v>12</v>
      </c>
      <c r="E195" s="32">
        <f t="shared" si="75"/>
        <v>0</v>
      </c>
      <c r="F195" s="32">
        <f t="shared" si="75"/>
        <v>0</v>
      </c>
      <c r="G195" s="32" t="s">
        <v>280</v>
      </c>
    </row>
    <row r="196" spans="1:7" s="35" customFormat="1" x14ac:dyDescent="0.25">
      <c r="A196" s="239">
        <v>32</v>
      </c>
      <c r="B196" s="240"/>
      <c r="C196" s="241"/>
      <c r="D196" s="41" t="s">
        <v>22</v>
      </c>
      <c r="E196" s="32">
        <f t="shared" si="75"/>
        <v>0</v>
      </c>
      <c r="F196" s="32">
        <f t="shared" si="75"/>
        <v>0</v>
      </c>
      <c r="G196" s="32" t="s">
        <v>280</v>
      </c>
    </row>
    <row r="197" spans="1:7" s="35" customFormat="1" x14ac:dyDescent="0.25">
      <c r="A197" s="239">
        <v>323</v>
      </c>
      <c r="B197" s="240"/>
      <c r="C197" s="241"/>
      <c r="D197" s="41" t="s">
        <v>69</v>
      </c>
      <c r="E197" s="32"/>
      <c r="F197" s="32">
        <f t="shared" si="75"/>
        <v>0</v>
      </c>
      <c r="G197" s="32"/>
    </row>
    <row r="198" spans="1:7" x14ac:dyDescent="0.25">
      <c r="A198" s="242">
        <v>3239</v>
      </c>
      <c r="B198" s="243"/>
      <c r="C198" s="244"/>
      <c r="D198" s="45" t="s">
        <v>86</v>
      </c>
      <c r="E198" s="34"/>
      <c r="F198" s="34"/>
      <c r="G198" s="34"/>
    </row>
    <row r="199" spans="1:7" s="35" customFormat="1" ht="25.5" x14ac:dyDescent="0.25">
      <c r="A199" s="250" t="s">
        <v>146</v>
      </c>
      <c r="B199" s="251"/>
      <c r="C199" s="252"/>
      <c r="D199" s="43" t="s">
        <v>147</v>
      </c>
      <c r="E199" s="47">
        <f t="shared" ref="E199:F200" si="76">E200</f>
        <v>3000</v>
      </c>
      <c r="F199" s="47">
        <f t="shared" si="76"/>
        <v>3028.91</v>
      </c>
      <c r="G199" s="47">
        <f t="shared" ref="G199:G201" si="77">F199/E199*100</f>
        <v>100.96366666666665</v>
      </c>
    </row>
    <row r="200" spans="1:7" s="35" customFormat="1" x14ac:dyDescent="0.25">
      <c r="A200" s="253">
        <v>3</v>
      </c>
      <c r="B200" s="254"/>
      <c r="C200" s="255"/>
      <c r="D200" s="41" t="s">
        <v>12</v>
      </c>
      <c r="E200" s="32">
        <f t="shared" si="76"/>
        <v>3000</v>
      </c>
      <c r="F200" s="32">
        <f t="shared" si="76"/>
        <v>3028.91</v>
      </c>
      <c r="G200" s="32">
        <f t="shared" si="77"/>
        <v>100.96366666666665</v>
      </c>
    </row>
    <row r="201" spans="1:7" s="35" customFormat="1" x14ac:dyDescent="0.25">
      <c r="A201" s="239">
        <v>32</v>
      </c>
      <c r="B201" s="240"/>
      <c r="C201" s="241"/>
      <c r="D201" s="41" t="s">
        <v>22</v>
      </c>
      <c r="E201" s="32">
        <v>3000</v>
      </c>
      <c r="F201" s="32">
        <f t="shared" ref="F201" si="78">F202+F204+F207</f>
        <v>3028.91</v>
      </c>
      <c r="G201" s="32">
        <f t="shared" si="77"/>
        <v>100.96366666666665</v>
      </c>
    </row>
    <row r="202" spans="1:7" s="35" customFormat="1" x14ac:dyDescent="0.25">
      <c r="A202" s="239">
        <v>321</v>
      </c>
      <c r="B202" s="240"/>
      <c r="C202" s="241"/>
      <c r="D202" s="41" t="s">
        <v>54</v>
      </c>
      <c r="E202" s="32"/>
      <c r="F202" s="32">
        <f t="shared" ref="F202" si="79">F203</f>
        <v>2690</v>
      </c>
      <c r="G202" s="32"/>
    </row>
    <row r="203" spans="1:7" x14ac:dyDescent="0.25">
      <c r="A203" s="242">
        <v>3211</v>
      </c>
      <c r="B203" s="243"/>
      <c r="C203" s="244"/>
      <c r="D203" s="45" t="s">
        <v>64</v>
      </c>
      <c r="E203" s="34"/>
      <c r="F203" s="34">
        <v>2690</v>
      </c>
      <c r="G203" s="34"/>
    </row>
    <row r="204" spans="1:7" s="35" customFormat="1" x14ac:dyDescent="0.25">
      <c r="A204" s="239">
        <v>323</v>
      </c>
      <c r="B204" s="240"/>
      <c r="C204" s="241"/>
      <c r="D204" s="41" t="s">
        <v>69</v>
      </c>
      <c r="E204" s="32"/>
      <c r="F204" s="32">
        <f t="shared" ref="F204" si="80">F205+F206</f>
        <v>338.91</v>
      </c>
      <c r="G204" s="32"/>
    </row>
    <row r="205" spans="1:7" x14ac:dyDescent="0.25">
      <c r="A205" s="242">
        <v>3231</v>
      </c>
      <c r="B205" s="243"/>
      <c r="C205" s="244"/>
      <c r="D205" s="45" t="s">
        <v>105</v>
      </c>
      <c r="E205" s="34"/>
      <c r="F205" s="34">
        <v>338.91</v>
      </c>
      <c r="G205" s="34"/>
    </row>
    <row r="206" spans="1:7" x14ac:dyDescent="0.25">
      <c r="A206" s="242">
        <v>3239</v>
      </c>
      <c r="B206" s="243"/>
      <c r="C206" s="244"/>
      <c r="D206" s="45" t="s">
        <v>86</v>
      </c>
      <c r="E206" s="34"/>
      <c r="F206" s="34">
        <v>0</v>
      </c>
      <c r="G206" s="34"/>
    </row>
    <row r="207" spans="1:7" s="35" customFormat="1" ht="25.5" x14ac:dyDescent="0.25">
      <c r="A207" s="239">
        <v>329</v>
      </c>
      <c r="B207" s="240"/>
      <c r="C207" s="241"/>
      <c r="D207" s="41" t="s">
        <v>59</v>
      </c>
      <c r="E207" s="32"/>
      <c r="F207" s="32">
        <f t="shared" ref="F207" si="81">F208+F209</f>
        <v>0</v>
      </c>
      <c r="G207" s="32"/>
    </row>
    <row r="208" spans="1:7" x14ac:dyDescent="0.25">
      <c r="A208" s="242">
        <v>3293</v>
      </c>
      <c r="B208" s="243"/>
      <c r="C208" s="244"/>
      <c r="D208" s="45" t="s">
        <v>95</v>
      </c>
      <c r="E208" s="34"/>
      <c r="F208" s="34"/>
      <c r="G208" s="34"/>
    </row>
    <row r="209" spans="1:7" ht="25.5" x14ac:dyDescent="0.25">
      <c r="A209" s="242">
        <v>3299</v>
      </c>
      <c r="B209" s="243"/>
      <c r="C209" s="244"/>
      <c r="D209" s="45" t="s">
        <v>59</v>
      </c>
      <c r="E209" s="34"/>
      <c r="F209" s="34">
        <v>0</v>
      </c>
      <c r="G209" s="34"/>
    </row>
    <row r="210" spans="1:7" s="35" customFormat="1" ht="25.5" x14ac:dyDescent="0.25">
      <c r="A210" s="250" t="s">
        <v>148</v>
      </c>
      <c r="B210" s="251"/>
      <c r="C210" s="252"/>
      <c r="D210" s="43" t="s">
        <v>149</v>
      </c>
      <c r="E210" s="47">
        <f t="shared" ref="E210:F213" si="82">E211</f>
        <v>0</v>
      </c>
      <c r="F210" s="47">
        <f t="shared" si="82"/>
        <v>0</v>
      </c>
      <c r="G210" s="47" t="s">
        <v>280</v>
      </c>
    </row>
    <row r="211" spans="1:7" s="35" customFormat="1" x14ac:dyDescent="0.25">
      <c r="A211" s="253">
        <v>3</v>
      </c>
      <c r="B211" s="254"/>
      <c r="C211" s="255"/>
      <c r="D211" s="41" t="s">
        <v>12</v>
      </c>
      <c r="E211" s="32">
        <f t="shared" si="82"/>
        <v>0</v>
      </c>
      <c r="F211" s="32">
        <f t="shared" si="82"/>
        <v>0</v>
      </c>
      <c r="G211" s="32" t="s">
        <v>280</v>
      </c>
    </row>
    <row r="212" spans="1:7" s="35" customFormat="1" x14ac:dyDescent="0.25">
      <c r="A212" s="239">
        <v>32</v>
      </c>
      <c r="B212" s="240"/>
      <c r="C212" s="241"/>
      <c r="D212" s="41" t="s">
        <v>22</v>
      </c>
      <c r="E212" s="32">
        <f t="shared" si="82"/>
        <v>0</v>
      </c>
      <c r="F212" s="32">
        <f t="shared" si="82"/>
        <v>0</v>
      </c>
      <c r="G212" s="32" t="s">
        <v>280</v>
      </c>
    </row>
    <row r="213" spans="1:7" s="35" customFormat="1" x14ac:dyDescent="0.25">
      <c r="A213" s="239">
        <v>323</v>
      </c>
      <c r="B213" s="240"/>
      <c r="C213" s="241"/>
      <c r="D213" s="41" t="s">
        <v>69</v>
      </c>
      <c r="E213" s="32"/>
      <c r="F213" s="32">
        <f t="shared" si="82"/>
        <v>0</v>
      </c>
      <c r="G213" s="32"/>
    </row>
    <row r="214" spans="1:7" x14ac:dyDescent="0.25">
      <c r="A214" s="242">
        <v>3237</v>
      </c>
      <c r="B214" s="243"/>
      <c r="C214" s="244"/>
      <c r="D214" s="45" t="s">
        <v>70</v>
      </c>
      <c r="E214" s="34"/>
      <c r="F214" s="34">
        <v>0</v>
      </c>
      <c r="G214" s="34"/>
    </row>
    <row r="215" spans="1:7" s="35" customFormat="1" x14ac:dyDescent="0.25">
      <c r="A215" s="250" t="s">
        <v>150</v>
      </c>
      <c r="B215" s="251"/>
      <c r="C215" s="252"/>
      <c r="D215" s="43" t="s">
        <v>151</v>
      </c>
      <c r="E215" s="47">
        <f t="shared" ref="E215:F215" si="83">E216</f>
        <v>5400</v>
      </c>
      <c r="F215" s="47">
        <f t="shared" si="83"/>
        <v>3831.73</v>
      </c>
      <c r="G215" s="47">
        <f t="shared" ref="G215:G217" si="84">F215/E215*100</f>
        <v>70.957962962962966</v>
      </c>
    </row>
    <row r="216" spans="1:7" s="35" customFormat="1" x14ac:dyDescent="0.25">
      <c r="A216" s="253">
        <v>3</v>
      </c>
      <c r="B216" s="254"/>
      <c r="C216" s="255"/>
      <c r="D216" s="41" t="s">
        <v>12</v>
      </c>
      <c r="E216" s="32">
        <f t="shared" ref="E216:F216" si="85">E217+E220+E229</f>
        <v>5400</v>
      </c>
      <c r="F216" s="32">
        <f t="shared" si="85"/>
        <v>3831.73</v>
      </c>
      <c r="G216" s="32">
        <f t="shared" si="84"/>
        <v>70.957962962962966</v>
      </c>
    </row>
    <row r="217" spans="1:7" s="35" customFormat="1" x14ac:dyDescent="0.25">
      <c r="A217" s="239">
        <v>31</v>
      </c>
      <c r="B217" s="240"/>
      <c r="C217" s="241"/>
      <c r="D217" s="41" t="s">
        <v>13</v>
      </c>
      <c r="E217" s="32">
        <v>1400</v>
      </c>
      <c r="F217" s="32">
        <f t="shared" ref="F217:F218" si="86">F218</f>
        <v>1140</v>
      </c>
      <c r="G217" s="32">
        <f t="shared" si="84"/>
        <v>81.428571428571431</v>
      </c>
    </row>
    <row r="218" spans="1:7" s="35" customFormat="1" x14ac:dyDescent="0.25">
      <c r="A218" s="239">
        <v>312</v>
      </c>
      <c r="B218" s="240"/>
      <c r="C218" s="241"/>
      <c r="D218" s="41" t="s">
        <v>51</v>
      </c>
      <c r="E218" s="32"/>
      <c r="F218" s="32">
        <f t="shared" si="86"/>
        <v>1140</v>
      </c>
      <c r="G218" s="32"/>
    </row>
    <row r="219" spans="1:7" x14ac:dyDescent="0.25">
      <c r="A219" s="242">
        <v>3121</v>
      </c>
      <c r="B219" s="243"/>
      <c r="C219" s="244"/>
      <c r="D219" s="45" t="s">
        <v>51</v>
      </c>
      <c r="E219" s="34"/>
      <c r="F219" s="34">
        <v>1140</v>
      </c>
      <c r="G219" s="34"/>
    </row>
    <row r="220" spans="1:7" s="35" customFormat="1" x14ac:dyDescent="0.25">
      <c r="A220" s="239">
        <v>32</v>
      </c>
      <c r="B220" s="240"/>
      <c r="C220" s="241"/>
      <c r="D220" s="41" t="s">
        <v>22</v>
      </c>
      <c r="E220" s="32">
        <v>4000</v>
      </c>
      <c r="F220" s="32">
        <f t="shared" ref="F220" si="87">F221+F223+F227</f>
        <v>2691.73</v>
      </c>
      <c r="G220" s="32">
        <f t="shared" ref="G220" si="88">F220/E220*100</f>
        <v>67.29325</v>
      </c>
    </row>
    <row r="221" spans="1:7" s="35" customFormat="1" x14ac:dyDescent="0.25">
      <c r="A221" s="239">
        <v>321</v>
      </c>
      <c r="B221" s="240"/>
      <c r="C221" s="241"/>
      <c r="D221" s="41" t="s">
        <v>54</v>
      </c>
      <c r="E221" s="32"/>
      <c r="F221" s="32">
        <f t="shared" ref="F221" si="89">F222</f>
        <v>575.62</v>
      </c>
      <c r="G221" s="32"/>
    </row>
    <row r="222" spans="1:7" x14ac:dyDescent="0.25">
      <c r="A222" s="242">
        <v>3211</v>
      </c>
      <c r="B222" s="243"/>
      <c r="C222" s="244"/>
      <c r="D222" s="45" t="s">
        <v>64</v>
      </c>
      <c r="E222" s="34"/>
      <c r="F222" s="34">
        <v>575.62</v>
      </c>
      <c r="G222" s="34"/>
    </row>
    <row r="223" spans="1:7" s="35" customFormat="1" x14ac:dyDescent="0.25">
      <c r="A223" s="239">
        <v>323</v>
      </c>
      <c r="B223" s="240"/>
      <c r="C223" s="241"/>
      <c r="D223" s="41" t="s">
        <v>69</v>
      </c>
      <c r="E223" s="32"/>
      <c r="F223" s="32">
        <f t="shared" ref="F223" si="90">F224+F225+F226</f>
        <v>0</v>
      </c>
      <c r="G223" s="32"/>
    </row>
    <row r="224" spans="1:7" x14ac:dyDescent="0.25">
      <c r="A224" s="242">
        <v>3236</v>
      </c>
      <c r="B224" s="243"/>
      <c r="C224" s="244"/>
      <c r="D224" s="45" t="s">
        <v>84</v>
      </c>
      <c r="E224" s="34"/>
      <c r="F224" s="34">
        <v>0</v>
      </c>
      <c r="G224" s="34"/>
    </row>
    <row r="225" spans="1:7" x14ac:dyDescent="0.25">
      <c r="A225" s="242">
        <v>3237</v>
      </c>
      <c r="B225" s="243"/>
      <c r="C225" s="244"/>
      <c r="D225" s="45" t="s">
        <v>70</v>
      </c>
      <c r="E225" s="34"/>
      <c r="F225" s="34">
        <v>0</v>
      </c>
      <c r="G225" s="34"/>
    </row>
    <row r="226" spans="1:7" x14ac:dyDescent="0.25">
      <c r="A226" s="242">
        <v>3239</v>
      </c>
      <c r="B226" s="243"/>
      <c r="C226" s="244"/>
      <c r="D226" s="45" t="s">
        <v>86</v>
      </c>
      <c r="E226" s="34"/>
      <c r="F226" s="34">
        <v>0</v>
      </c>
      <c r="G226" s="34"/>
    </row>
    <row r="227" spans="1:7" s="35" customFormat="1" ht="25.5" x14ac:dyDescent="0.25">
      <c r="A227" s="239">
        <v>329</v>
      </c>
      <c r="B227" s="240"/>
      <c r="C227" s="241"/>
      <c r="D227" s="41" t="s">
        <v>59</v>
      </c>
      <c r="E227" s="32"/>
      <c r="F227" s="32">
        <f t="shared" ref="F227" si="91">F228</f>
        <v>2116.11</v>
      </c>
      <c r="G227" s="32"/>
    </row>
    <row r="228" spans="1:7" ht="25.5" x14ac:dyDescent="0.25">
      <c r="A228" s="242">
        <v>3299</v>
      </c>
      <c r="B228" s="243"/>
      <c r="C228" s="244"/>
      <c r="D228" s="45" t="s">
        <v>59</v>
      </c>
      <c r="E228" s="34"/>
      <c r="F228" s="34">
        <v>2116.11</v>
      </c>
      <c r="G228" s="34"/>
    </row>
    <row r="229" spans="1:7" s="35" customFormat="1" ht="38.25" x14ac:dyDescent="0.25">
      <c r="A229" s="239">
        <v>37</v>
      </c>
      <c r="B229" s="240"/>
      <c r="C229" s="241"/>
      <c r="D229" s="157" t="s">
        <v>107</v>
      </c>
      <c r="E229" s="32">
        <f t="shared" ref="E229:F230" si="92">E230</f>
        <v>0</v>
      </c>
      <c r="F229" s="32">
        <f t="shared" si="92"/>
        <v>0</v>
      </c>
      <c r="G229" s="32" t="s">
        <v>280</v>
      </c>
    </row>
    <row r="230" spans="1:7" s="35" customFormat="1" ht="25.5" x14ac:dyDescent="0.25">
      <c r="A230" s="239">
        <v>372</v>
      </c>
      <c r="B230" s="240"/>
      <c r="C230" s="241"/>
      <c r="D230" s="157" t="s">
        <v>76</v>
      </c>
      <c r="E230" s="32"/>
      <c r="F230" s="32">
        <f t="shared" si="92"/>
        <v>0</v>
      </c>
      <c r="G230" s="32"/>
    </row>
    <row r="231" spans="1:7" s="126" customFormat="1" ht="25.5" x14ac:dyDescent="0.25">
      <c r="A231" s="242">
        <v>3722</v>
      </c>
      <c r="B231" s="243"/>
      <c r="C231" s="244"/>
      <c r="D231" s="45" t="s">
        <v>78</v>
      </c>
      <c r="E231" s="34"/>
      <c r="F231" s="34"/>
      <c r="G231" s="34"/>
    </row>
    <row r="232" spans="1:7" s="35" customFormat="1" x14ac:dyDescent="0.25">
      <c r="A232" s="250" t="s">
        <v>152</v>
      </c>
      <c r="B232" s="251"/>
      <c r="C232" s="252"/>
      <c r="D232" s="43" t="s">
        <v>153</v>
      </c>
      <c r="E232" s="47">
        <f t="shared" ref="E232:F233" si="93">E233</f>
        <v>2000</v>
      </c>
      <c r="F232" s="47">
        <f t="shared" si="93"/>
        <v>278.51</v>
      </c>
      <c r="G232" s="47">
        <f t="shared" ref="G232:G234" si="94">F232/E232*100</f>
        <v>13.9255</v>
      </c>
    </row>
    <row r="233" spans="1:7" s="35" customFormat="1" x14ac:dyDescent="0.25">
      <c r="A233" s="253">
        <v>3</v>
      </c>
      <c r="B233" s="254"/>
      <c r="C233" s="255"/>
      <c r="D233" s="41" t="s">
        <v>12</v>
      </c>
      <c r="E233" s="32">
        <f t="shared" si="93"/>
        <v>2000</v>
      </c>
      <c r="F233" s="32">
        <f t="shared" si="93"/>
        <v>278.51</v>
      </c>
      <c r="G233" s="32">
        <f t="shared" si="94"/>
        <v>13.9255</v>
      </c>
    </row>
    <row r="234" spans="1:7" s="35" customFormat="1" x14ac:dyDescent="0.25">
      <c r="A234" s="239">
        <v>32</v>
      </c>
      <c r="B234" s="240"/>
      <c r="C234" s="241"/>
      <c r="D234" s="41" t="s">
        <v>22</v>
      </c>
      <c r="E234" s="32">
        <v>2000</v>
      </c>
      <c r="F234" s="32">
        <f t="shared" ref="F234" si="95">F235+F239</f>
        <v>278.51</v>
      </c>
      <c r="G234" s="32">
        <f t="shared" si="94"/>
        <v>13.9255</v>
      </c>
    </row>
    <row r="235" spans="1:7" s="35" customFormat="1" x14ac:dyDescent="0.25">
      <c r="A235" s="239">
        <v>322</v>
      </c>
      <c r="B235" s="240"/>
      <c r="C235" s="241"/>
      <c r="D235" s="41" t="s">
        <v>56</v>
      </c>
      <c r="E235" s="32"/>
      <c r="F235" s="32">
        <f>F236+F237+F238</f>
        <v>278.51</v>
      </c>
      <c r="G235" s="32"/>
    </row>
    <row r="236" spans="1:7" ht="25.5" x14ac:dyDescent="0.25">
      <c r="A236" s="242">
        <v>3221</v>
      </c>
      <c r="B236" s="243"/>
      <c r="C236" s="244"/>
      <c r="D236" s="45" t="s">
        <v>102</v>
      </c>
      <c r="E236" s="34"/>
      <c r="F236" s="34">
        <v>0</v>
      </c>
      <c r="G236" s="34"/>
    </row>
    <row r="237" spans="1:7" s="126" customFormat="1" ht="25.5" x14ac:dyDescent="0.25">
      <c r="A237" s="242">
        <v>3224</v>
      </c>
      <c r="B237" s="243"/>
      <c r="C237" s="244"/>
      <c r="D237" s="45" t="s">
        <v>110</v>
      </c>
      <c r="E237" s="34"/>
      <c r="F237" s="34">
        <v>278.51</v>
      </c>
      <c r="G237" s="34"/>
    </row>
    <row r="238" spans="1:7" x14ac:dyDescent="0.25">
      <c r="A238" s="242">
        <v>3225</v>
      </c>
      <c r="B238" s="243"/>
      <c r="C238" s="244"/>
      <c r="D238" s="45" t="s">
        <v>103</v>
      </c>
      <c r="E238" s="34"/>
      <c r="F238" s="34">
        <v>0</v>
      </c>
      <c r="G238" s="34"/>
    </row>
    <row r="239" spans="1:7" s="35" customFormat="1" ht="25.5" x14ac:dyDescent="0.25">
      <c r="A239" s="239">
        <v>329</v>
      </c>
      <c r="B239" s="240"/>
      <c r="C239" s="241"/>
      <c r="D239" s="41" t="s">
        <v>59</v>
      </c>
      <c r="E239" s="32"/>
      <c r="F239" s="32">
        <f t="shared" ref="F239" si="96">F240</f>
        <v>0</v>
      </c>
      <c r="G239" s="32"/>
    </row>
    <row r="240" spans="1:7" ht="25.5" x14ac:dyDescent="0.25">
      <c r="A240" s="242">
        <v>3299</v>
      </c>
      <c r="B240" s="243"/>
      <c r="C240" s="244"/>
      <c r="D240" s="45" t="s">
        <v>59</v>
      </c>
      <c r="E240" s="34"/>
      <c r="F240" s="34">
        <v>0</v>
      </c>
      <c r="G240" s="34"/>
    </row>
    <row r="241" spans="1:7" s="35" customFormat="1" ht="25.5" x14ac:dyDescent="0.25">
      <c r="A241" s="250" t="s">
        <v>181</v>
      </c>
      <c r="B241" s="251"/>
      <c r="C241" s="252"/>
      <c r="D241" s="193" t="s">
        <v>180</v>
      </c>
      <c r="E241" s="47">
        <f t="shared" ref="E241:F242" si="97">E242</f>
        <v>0</v>
      </c>
      <c r="F241" s="47">
        <f t="shared" si="97"/>
        <v>9.82</v>
      </c>
      <c r="G241" s="47" t="s">
        <v>280</v>
      </c>
    </row>
    <row r="242" spans="1:7" s="35" customFormat="1" x14ac:dyDescent="0.25">
      <c r="A242" s="253">
        <v>3</v>
      </c>
      <c r="B242" s="254"/>
      <c r="C242" s="255"/>
      <c r="D242" s="192" t="s">
        <v>12</v>
      </c>
      <c r="E242" s="32">
        <f t="shared" si="97"/>
        <v>0</v>
      </c>
      <c r="F242" s="32">
        <f t="shared" si="97"/>
        <v>9.82</v>
      </c>
      <c r="G242" s="32" t="s">
        <v>280</v>
      </c>
    </row>
    <row r="243" spans="1:7" s="35" customFormat="1" x14ac:dyDescent="0.25">
      <c r="A243" s="239">
        <v>32</v>
      </c>
      <c r="B243" s="240"/>
      <c r="C243" s="241"/>
      <c r="D243" s="192" t="s">
        <v>22</v>
      </c>
      <c r="E243" s="32">
        <v>0</v>
      </c>
      <c r="F243" s="32">
        <f>F244</f>
        <v>9.82</v>
      </c>
      <c r="G243" s="32" t="s">
        <v>280</v>
      </c>
    </row>
    <row r="244" spans="1:7" s="35" customFormat="1" ht="25.5" x14ac:dyDescent="0.25">
      <c r="A244" s="239">
        <v>329</v>
      </c>
      <c r="B244" s="240"/>
      <c r="C244" s="241"/>
      <c r="D244" s="192" t="s">
        <v>59</v>
      </c>
      <c r="E244" s="32"/>
      <c r="F244" s="32">
        <f t="shared" ref="F244" si="98">F245</f>
        <v>9.82</v>
      </c>
      <c r="G244" s="32"/>
    </row>
    <row r="245" spans="1:7" s="126" customFormat="1" ht="25.5" x14ac:dyDescent="0.25">
      <c r="A245" s="242">
        <v>3299</v>
      </c>
      <c r="B245" s="243"/>
      <c r="C245" s="244"/>
      <c r="D245" s="45" t="s">
        <v>59</v>
      </c>
      <c r="E245" s="34"/>
      <c r="F245" s="34">
        <v>9.82</v>
      </c>
      <c r="G245" s="34"/>
    </row>
    <row r="246" spans="1:7" s="35" customFormat="1" ht="25.5" x14ac:dyDescent="0.25">
      <c r="A246" s="256" t="s">
        <v>108</v>
      </c>
      <c r="B246" s="257"/>
      <c r="C246" s="258"/>
      <c r="D246" s="42" t="s">
        <v>154</v>
      </c>
      <c r="E246" s="48">
        <f t="shared" ref="E246" si="99">E247+E256</f>
        <v>3202385</v>
      </c>
      <c r="F246" s="48">
        <f t="shared" ref="F246" si="100">F247+F256</f>
        <v>1819234.4300000004</v>
      </c>
      <c r="G246" s="48">
        <f t="shared" ref="G246:G249" si="101">F246/E246*100</f>
        <v>56.808735676690979</v>
      </c>
    </row>
    <row r="247" spans="1:7" s="35" customFormat="1" x14ac:dyDescent="0.25">
      <c r="A247" s="250" t="s">
        <v>142</v>
      </c>
      <c r="B247" s="251"/>
      <c r="C247" s="252"/>
      <c r="D247" s="43" t="s">
        <v>143</v>
      </c>
      <c r="E247" s="47">
        <f t="shared" ref="E247:F248" si="102">E248</f>
        <v>7385</v>
      </c>
      <c r="F247" s="47">
        <f t="shared" si="102"/>
        <v>3206.61</v>
      </c>
      <c r="G247" s="47">
        <f t="shared" si="101"/>
        <v>43.420582261340556</v>
      </c>
    </row>
    <row r="248" spans="1:7" s="35" customFormat="1" x14ac:dyDescent="0.25">
      <c r="A248" s="253">
        <v>3</v>
      </c>
      <c r="B248" s="254"/>
      <c r="C248" s="255"/>
      <c r="D248" s="41" t="s">
        <v>12</v>
      </c>
      <c r="E248" s="32">
        <f t="shared" si="102"/>
        <v>7385</v>
      </c>
      <c r="F248" s="32">
        <f t="shared" si="102"/>
        <v>3206.61</v>
      </c>
      <c r="G248" s="32">
        <f t="shared" si="101"/>
        <v>43.420582261340556</v>
      </c>
    </row>
    <row r="249" spans="1:7" s="35" customFormat="1" x14ac:dyDescent="0.25">
      <c r="A249" s="239">
        <v>31</v>
      </c>
      <c r="B249" s="240"/>
      <c r="C249" s="241"/>
      <c r="D249" s="41" t="s">
        <v>13</v>
      </c>
      <c r="E249" s="32">
        <v>7385</v>
      </c>
      <c r="F249" s="32">
        <f t="shared" ref="F249" si="103">F250+F252+F254</f>
        <v>3206.61</v>
      </c>
      <c r="G249" s="32">
        <f t="shared" si="101"/>
        <v>43.420582261340556</v>
      </c>
    </row>
    <row r="250" spans="1:7" s="35" customFormat="1" x14ac:dyDescent="0.25">
      <c r="A250" s="239">
        <v>311</v>
      </c>
      <c r="B250" s="240"/>
      <c r="C250" s="241"/>
      <c r="D250" s="41" t="s">
        <v>126</v>
      </c>
      <c r="E250" s="32"/>
      <c r="F250" s="32">
        <f t="shared" ref="F250" si="104">F251</f>
        <v>1121.56</v>
      </c>
      <c r="G250" s="32"/>
    </row>
    <row r="251" spans="1:7" x14ac:dyDescent="0.25">
      <c r="A251" s="242">
        <v>3111</v>
      </c>
      <c r="B251" s="243"/>
      <c r="C251" s="244"/>
      <c r="D251" s="45" t="s">
        <v>50</v>
      </c>
      <c r="E251" s="34"/>
      <c r="F251" s="34">
        <v>1121.56</v>
      </c>
      <c r="G251" s="34"/>
    </row>
    <row r="252" spans="1:7" s="35" customFormat="1" x14ac:dyDescent="0.25">
      <c r="A252" s="239">
        <v>312</v>
      </c>
      <c r="B252" s="240"/>
      <c r="C252" s="241"/>
      <c r="D252" s="41" t="s">
        <v>51</v>
      </c>
      <c r="E252" s="32"/>
      <c r="F252" s="32">
        <f t="shared" ref="F252" si="105">F253</f>
        <v>1900</v>
      </c>
      <c r="G252" s="32"/>
    </row>
    <row r="253" spans="1:7" x14ac:dyDescent="0.25">
      <c r="A253" s="242">
        <v>3121</v>
      </c>
      <c r="B253" s="243"/>
      <c r="C253" s="244"/>
      <c r="D253" s="45" t="s">
        <v>51</v>
      </c>
      <c r="E253" s="34"/>
      <c r="F253" s="34">
        <v>1900</v>
      </c>
      <c r="G253" s="34"/>
    </row>
    <row r="254" spans="1:7" s="35" customFormat="1" x14ac:dyDescent="0.25">
      <c r="A254" s="239">
        <v>313</v>
      </c>
      <c r="B254" s="240"/>
      <c r="C254" s="241"/>
      <c r="D254" s="41" t="s">
        <v>52</v>
      </c>
      <c r="E254" s="32"/>
      <c r="F254" s="32">
        <f t="shared" ref="F254" si="106">F255</f>
        <v>185.05</v>
      </c>
      <c r="G254" s="32"/>
    </row>
    <row r="255" spans="1:7" ht="25.5" x14ac:dyDescent="0.25">
      <c r="A255" s="242">
        <v>3132</v>
      </c>
      <c r="B255" s="243"/>
      <c r="C255" s="244"/>
      <c r="D255" s="45" t="s">
        <v>53</v>
      </c>
      <c r="E255" s="34"/>
      <c r="F255" s="34">
        <v>185.05</v>
      </c>
      <c r="G255" s="34"/>
    </row>
    <row r="256" spans="1:7" s="35" customFormat="1" x14ac:dyDescent="0.25">
      <c r="A256" s="250" t="s">
        <v>150</v>
      </c>
      <c r="B256" s="251"/>
      <c r="C256" s="252"/>
      <c r="D256" s="43" t="s">
        <v>151</v>
      </c>
      <c r="E256" s="47">
        <f t="shared" ref="E256:F256" si="107">E257</f>
        <v>3195000</v>
      </c>
      <c r="F256" s="47">
        <f t="shared" si="107"/>
        <v>1816027.8200000003</v>
      </c>
      <c r="G256" s="47">
        <f t="shared" ref="G256:G258" si="108">F256/E256*100</f>
        <v>56.839681377151805</v>
      </c>
    </row>
    <row r="257" spans="1:7" s="35" customFormat="1" x14ac:dyDescent="0.25">
      <c r="A257" s="253">
        <v>3</v>
      </c>
      <c r="B257" s="254"/>
      <c r="C257" s="255"/>
      <c r="D257" s="41" t="s">
        <v>12</v>
      </c>
      <c r="E257" s="32">
        <f t="shared" ref="E257" si="109">E258+E265+E271</f>
        <v>3195000</v>
      </c>
      <c r="F257" s="32">
        <f t="shared" ref="F257" si="110">F258+F265+F271</f>
        <v>1816027.8200000003</v>
      </c>
      <c r="G257" s="32">
        <f t="shared" si="108"/>
        <v>56.839681377151805</v>
      </c>
    </row>
    <row r="258" spans="1:7" s="35" customFormat="1" x14ac:dyDescent="0.25">
      <c r="A258" s="239">
        <v>31</v>
      </c>
      <c r="B258" s="240"/>
      <c r="C258" s="241"/>
      <c r="D258" s="41" t="s">
        <v>13</v>
      </c>
      <c r="E258" s="32">
        <v>3070000</v>
      </c>
      <c r="F258" s="32">
        <f t="shared" ref="F258" si="111">F259+F261+F263</f>
        <v>1767088.4400000002</v>
      </c>
      <c r="G258" s="32">
        <f t="shared" si="108"/>
        <v>57.559884039087947</v>
      </c>
    </row>
    <row r="259" spans="1:7" s="35" customFormat="1" x14ac:dyDescent="0.25">
      <c r="A259" s="239">
        <v>311</v>
      </c>
      <c r="B259" s="240"/>
      <c r="C259" s="241"/>
      <c r="D259" s="41" t="s">
        <v>126</v>
      </c>
      <c r="E259" s="32"/>
      <c r="F259" s="32">
        <f t="shared" ref="F259" si="112">F260</f>
        <v>1461269.86</v>
      </c>
      <c r="G259" s="32"/>
    </row>
    <row r="260" spans="1:7" x14ac:dyDescent="0.25">
      <c r="A260" s="242">
        <v>3111</v>
      </c>
      <c r="B260" s="243"/>
      <c r="C260" s="244"/>
      <c r="D260" s="45" t="s">
        <v>50</v>
      </c>
      <c r="E260" s="34"/>
      <c r="F260" s="34">
        <v>1461269.86</v>
      </c>
      <c r="G260" s="34"/>
    </row>
    <row r="261" spans="1:7" s="35" customFormat="1" x14ac:dyDescent="0.25">
      <c r="A261" s="239">
        <v>312</v>
      </c>
      <c r="B261" s="240"/>
      <c r="C261" s="241"/>
      <c r="D261" s="41" t="s">
        <v>51</v>
      </c>
      <c r="E261" s="32"/>
      <c r="F261" s="32">
        <f t="shared" ref="F261" si="113">F262</f>
        <v>64706.37</v>
      </c>
      <c r="G261" s="32"/>
    </row>
    <row r="262" spans="1:7" x14ac:dyDescent="0.25">
      <c r="A262" s="242">
        <v>3121</v>
      </c>
      <c r="B262" s="243"/>
      <c r="C262" s="244"/>
      <c r="D262" s="45" t="s">
        <v>51</v>
      </c>
      <c r="E262" s="34"/>
      <c r="F262" s="34">
        <v>64706.37</v>
      </c>
      <c r="G262" s="34"/>
    </row>
    <row r="263" spans="1:7" s="35" customFormat="1" x14ac:dyDescent="0.25">
      <c r="A263" s="239">
        <v>313</v>
      </c>
      <c r="B263" s="240"/>
      <c r="C263" s="241"/>
      <c r="D263" s="41" t="s">
        <v>52</v>
      </c>
      <c r="E263" s="32"/>
      <c r="F263" s="32">
        <f t="shared" ref="F263" si="114">F264</f>
        <v>241112.21</v>
      </c>
      <c r="G263" s="32"/>
    </row>
    <row r="264" spans="1:7" ht="25.5" x14ac:dyDescent="0.25">
      <c r="A264" s="242">
        <v>3132</v>
      </c>
      <c r="B264" s="243"/>
      <c r="C264" s="244"/>
      <c r="D264" s="45" t="s">
        <v>53</v>
      </c>
      <c r="E264" s="34"/>
      <c r="F264" s="34">
        <v>241112.21</v>
      </c>
      <c r="G264" s="34"/>
    </row>
    <row r="265" spans="1:7" s="35" customFormat="1" x14ac:dyDescent="0.25">
      <c r="A265" s="239">
        <v>32</v>
      </c>
      <c r="B265" s="240"/>
      <c r="C265" s="241"/>
      <c r="D265" s="41" t="s">
        <v>22</v>
      </c>
      <c r="E265" s="32">
        <v>110000</v>
      </c>
      <c r="F265" s="32">
        <f t="shared" ref="F265" si="115">F266+F268</f>
        <v>48745.520000000004</v>
      </c>
      <c r="G265" s="32">
        <f t="shared" ref="G265" si="116">F265/E265*100</f>
        <v>44.314109090909092</v>
      </c>
    </row>
    <row r="266" spans="1:7" s="35" customFormat="1" x14ac:dyDescent="0.25">
      <c r="A266" s="239">
        <v>321</v>
      </c>
      <c r="B266" s="240"/>
      <c r="C266" s="241"/>
      <c r="D266" s="41" t="s">
        <v>54</v>
      </c>
      <c r="E266" s="32"/>
      <c r="F266" s="32">
        <f t="shared" ref="F266" si="117">F267</f>
        <v>46449.62</v>
      </c>
      <c r="G266" s="32"/>
    </row>
    <row r="267" spans="1:7" ht="25.5" x14ac:dyDescent="0.25">
      <c r="A267" s="242">
        <v>3212</v>
      </c>
      <c r="B267" s="243"/>
      <c r="C267" s="244"/>
      <c r="D267" s="45" t="s">
        <v>128</v>
      </c>
      <c r="E267" s="34"/>
      <c r="F267" s="34">
        <v>46449.62</v>
      </c>
      <c r="G267" s="34"/>
    </row>
    <row r="268" spans="1:7" s="35" customFormat="1" ht="25.5" x14ac:dyDescent="0.25">
      <c r="A268" s="239">
        <v>329</v>
      </c>
      <c r="B268" s="240"/>
      <c r="C268" s="241"/>
      <c r="D268" s="41" t="s">
        <v>59</v>
      </c>
      <c r="E268" s="32"/>
      <c r="F268" s="32">
        <f t="shared" ref="F268" si="118">F269+F270</f>
        <v>2295.9</v>
      </c>
      <c r="G268" s="32"/>
    </row>
    <row r="269" spans="1:7" x14ac:dyDescent="0.25">
      <c r="A269" s="242">
        <v>3295</v>
      </c>
      <c r="B269" s="243"/>
      <c r="C269" s="244"/>
      <c r="D269" s="45" t="s">
        <v>58</v>
      </c>
      <c r="E269" s="34"/>
      <c r="F269" s="34">
        <v>1960</v>
      </c>
      <c r="G269" s="34"/>
    </row>
    <row r="270" spans="1:7" x14ac:dyDescent="0.25">
      <c r="A270" s="242">
        <v>3296</v>
      </c>
      <c r="B270" s="243"/>
      <c r="C270" s="244"/>
      <c r="D270" s="45" t="s">
        <v>60</v>
      </c>
      <c r="E270" s="34"/>
      <c r="F270" s="34">
        <v>335.9</v>
      </c>
      <c r="G270" s="34"/>
    </row>
    <row r="271" spans="1:7" s="35" customFormat="1" x14ac:dyDescent="0.25">
      <c r="A271" s="239">
        <v>34</v>
      </c>
      <c r="B271" s="240"/>
      <c r="C271" s="241"/>
      <c r="D271" s="41" t="s">
        <v>61</v>
      </c>
      <c r="E271" s="32">
        <v>15000</v>
      </c>
      <c r="F271" s="32">
        <f t="shared" ref="F271:F272" si="119">F272</f>
        <v>193.86</v>
      </c>
      <c r="G271" s="32">
        <f t="shared" ref="G271" si="120">F271/E271*100</f>
        <v>1.2924000000000002</v>
      </c>
    </row>
    <row r="272" spans="1:7" s="35" customFormat="1" x14ac:dyDescent="0.25">
      <c r="A272" s="239">
        <v>343</v>
      </c>
      <c r="B272" s="240"/>
      <c r="C272" s="241"/>
      <c r="D272" s="41" t="s">
        <v>62</v>
      </c>
      <c r="E272" s="32"/>
      <c r="F272" s="32">
        <f t="shared" si="119"/>
        <v>193.86</v>
      </c>
      <c r="G272" s="32"/>
    </row>
    <row r="273" spans="1:7" x14ac:dyDescent="0.25">
      <c r="A273" s="242">
        <v>3433</v>
      </c>
      <c r="B273" s="243"/>
      <c r="C273" s="244"/>
      <c r="D273" s="45" t="s">
        <v>63</v>
      </c>
      <c r="E273" s="34"/>
      <c r="F273" s="34">
        <v>193.86</v>
      </c>
      <c r="G273" s="34"/>
    </row>
    <row r="274" spans="1:7" s="35" customFormat="1" x14ac:dyDescent="0.25">
      <c r="A274" s="256" t="s">
        <v>139</v>
      </c>
      <c r="B274" s="257"/>
      <c r="C274" s="258"/>
      <c r="D274" s="42" t="s">
        <v>116</v>
      </c>
      <c r="E274" s="48">
        <f t="shared" ref="E274:F276" si="121">E275</f>
        <v>1040</v>
      </c>
      <c r="F274" s="48">
        <f t="shared" si="121"/>
        <v>243.22000000000003</v>
      </c>
      <c r="G274" s="48">
        <f t="shared" ref="G274:G277" si="122">F274/E274*100</f>
        <v>23.386538461538464</v>
      </c>
    </row>
    <row r="275" spans="1:7" s="35" customFormat="1" x14ac:dyDescent="0.25">
      <c r="A275" s="250" t="s">
        <v>150</v>
      </c>
      <c r="B275" s="251"/>
      <c r="C275" s="252"/>
      <c r="D275" s="43" t="s">
        <v>151</v>
      </c>
      <c r="E275" s="47">
        <f t="shared" si="121"/>
        <v>1040</v>
      </c>
      <c r="F275" s="47">
        <f t="shared" si="121"/>
        <v>243.22000000000003</v>
      </c>
      <c r="G275" s="47">
        <f t="shared" si="122"/>
        <v>23.386538461538464</v>
      </c>
    </row>
    <row r="276" spans="1:7" s="35" customFormat="1" x14ac:dyDescent="0.25">
      <c r="A276" s="253">
        <v>3</v>
      </c>
      <c r="B276" s="254"/>
      <c r="C276" s="255"/>
      <c r="D276" s="41" t="s">
        <v>12</v>
      </c>
      <c r="E276" s="32">
        <f t="shared" si="121"/>
        <v>1040</v>
      </c>
      <c r="F276" s="32">
        <f t="shared" si="121"/>
        <v>243.22000000000003</v>
      </c>
      <c r="G276" s="32">
        <f t="shared" si="122"/>
        <v>23.386538461538464</v>
      </c>
    </row>
    <row r="277" spans="1:7" s="35" customFormat="1" x14ac:dyDescent="0.25">
      <c r="A277" s="239">
        <v>32</v>
      </c>
      <c r="B277" s="240"/>
      <c r="C277" s="241"/>
      <c r="D277" s="41" t="s">
        <v>22</v>
      </c>
      <c r="E277" s="32">
        <v>1040</v>
      </c>
      <c r="F277" s="32">
        <f t="shared" ref="F277" si="123">F278+F281+F283</f>
        <v>243.22000000000003</v>
      </c>
      <c r="G277" s="32">
        <f t="shared" si="122"/>
        <v>23.386538461538464</v>
      </c>
    </row>
    <row r="278" spans="1:7" s="35" customFormat="1" x14ac:dyDescent="0.25">
      <c r="A278" s="239">
        <v>321</v>
      </c>
      <c r="B278" s="240"/>
      <c r="C278" s="241"/>
      <c r="D278" s="41" t="s">
        <v>54</v>
      </c>
      <c r="E278" s="32"/>
      <c r="F278" s="32">
        <f t="shared" ref="F278" si="124">SUM(F279+F280)</f>
        <v>91</v>
      </c>
      <c r="G278" s="32"/>
    </row>
    <row r="279" spans="1:7" x14ac:dyDescent="0.25">
      <c r="A279" s="242">
        <v>3211</v>
      </c>
      <c r="B279" s="243"/>
      <c r="C279" s="244"/>
      <c r="D279" s="45" t="s">
        <v>64</v>
      </c>
      <c r="E279" s="34"/>
      <c r="F279" s="34">
        <v>89</v>
      </c>
      <c r="G279" s="34"/>
    </row>
    <row r="280" spans="1:7" s="126" customFormat="1" x14ac:dyDescent="0.25">
      <c r="A280" s="242">
        <v>3213</v>
      </c>
      <c r="B280" s="243"/>
      <c r="C280" s="244"/>
      <c r="D280" s="45" t="s">
        <v>65</v>
      </c>
      <c r="E280" s="34"/>
      <c r="F280" s="34">
        <v>2</v>
      </c>
      <c r="G280" s="34"/>
    </row>
    <row r="281" spans="1:7" s="35" customFormat="1" x14ac:dyDescent="0.25">
      <c r="A281" s="239">
        <v>323</v>
      </c>
      <c r="B281" s="240"/>
      <c r="C281" s="241"/>
      <c r="D281" s="41" t="s">
        <v>69</v>
      </c>
      <c r="E281" s="32"/>
      <c r="F281" s="32">
        <f t="shared" ref="F281" si="125">F282</f>
        <v>72.8</v>
      </c>
      <c r="G281" s="32"/>
    </row>
    <row r="282" spans="1:7" x14ac:dyDescent="0.25">
      <c r="A282" s="242">
        <v>3237</v>
      </c>
      <c r="B282" s="243"/>
      <c r="C282" s="244"/>
      <c r="D282" s="45" t="s">
        <v>70</v>
      </c>
      <c r="E282" s="34"/>
      <c r="F282" s="34">
        <v>72.8</v>
      </c>
      <c r="G282" s="34"/>
    </row>
    <row r="283" spans="1:7" s="35" customFormat="1" ht="25.5" x14ac:dyDescent="0.25">
      <c r="A283" s="239">
        <v>329</v>
      </c>
      <c r="B283" s="240"/>
      <c r="C283" s="241"/>
      <c r="D283" s="41" t="s">
        <v>59</v>
      </c>
      <c r="E283" s="32"/>
      <c r="F283" s="32">
        <f t="shared" ref="F283" si="126">F284</f>
        <v>79.42</v>
      </c>
      <c r="G283" s="32"/>
    </row>
    <row r="284" spans="1:7" ht="25.5" x14ac:dyDescent="0.25">
      <c r="A284" s="242">
        <v>3299</v>
      </c>
      <c r="B284" s="243"/>
      <c r="C284" s="244"/>
      <c r="D284" s="45" t="s">
        <v>59</v>
      </c>
      <c r="E284" s="34"/>
      <c r="F284" s="34">
        <v>79.42</v>
      </c>
      <c r="G284" s="34"/>
    </row>
    <row r="285" spans="1:7" s="35" customFormat="1" x14ac:dyDescent="0.25">
      <c r="A285" s="256" t="s">
        <v>115</v>
      </c>
      <c r="B285" s="257"/>
      <c r="C285" s="258"/>
      <c r="D285" s="42" t="s">
        <v>118</v>
      </c>
      <c r="E285" s="48">
        <f t="shared" ref="E285:F287" si="127">E286</f>
        <v>700</v>
      </c>
      <c r="F285" s="48">
        <f t="shared" si="127"/>
        <v>0</v>
      </c>
      <c r="G285" s="48">
        <f t="shared" ref="G285:G288" si="128">F285/E285*100</f>
        <v>0</v>
      </c>
    </row>
    <row r="286" spans="1:7" s="35" customFormat="1" x14ac:dyDescent="0.25">
      <c r="A286" s="250" t="s">
        <v>150</v>
      </c>
      <c r="B286" s="251"/>
      <c r="C286" s="252"/>
      <c r="D286" s="43" t="s">
        <v>151</v>
      </c>
      <c r="E286" s="47">
        <f t="shared" si="127"/>
        <v>700</v>
      </c>
      <c r="F286" s="47">
        <f t="shared" si="127"/>
        <v>0</v>
      </c>
      <c r="G286" s="47">
        <f t="shared" si="128"/>
        <v>0</v>
      </c>
    </row>
    <row r="287" spans="1:7" s="35" customFormat="1" x14ac:dyDescent="0.25">
      <c r="A287" s="253">
        <v>3</v>
      </c>
      <c r="B287" s="254"/>
      <c r="C287" s="255"/>
      <c r="D287" s="41" t="s">
        <v>12</v>
      </c>
      <c r="E287" s="32">
        <f t="shared" si="127"/>
        <v>700</v>
      </c>
      <c r="F287" s="32">
        <f t="shared" si="127"/>
        <v>0</v>
      </c>
      <c r="G287" s="32">
        <f t="shared" si="128"/>
        <v>0</v>
      </c>
    </row>
    <row r="288" spans="1:7" s="35" customFormat="1" x14ac:dyDescent="0.25">
      <c r="A288" s="239">
        <v>32</v>
      </c>
      <c r="B288" s="240"/>
      <c r="C288" s="241"/>
      <c r="D288" s="41" t="s">
        <v>22</v>
      </c>
      <c r="E288" s="32">
        <v>700</v>
      </c>
      <c r="F288" s="32">
        <f t="shared" ref="F288" si="129">F289+F291</f>
        <v>0</v>
      </c>
      <c r="G288" s="32">
        <f t="shared" si="128"/>
        <v>0</v>
      </c>
    </row>
    <row r="289" spans="1:7" s="35" customFormat="1" x14ac:dyDescent="0.25">
      <c r="A289" s="239">
        <v>321</v>
      </c>
      <c r="B289" s="240"/>
      <c r="C289" s="241"/>
      <c r="D289" s="41" t="s">
        <v>54</v>
      </c>
      <c r="E289" s="32"/>
      <c r="F289" s="32">
        <f t="shared" ref="F289" si="130">F290</f>
        <v>0</v>
      </c>
      <c r="G289" s="32"/>
    </row>
    <row r="290" spans="1:7" x14ac:dyDescent="0.25">
      <c r="A290" s="242">
        <v>3211</v>
      </c>
      <c r="B290" s="243"/>
      <c r="C290" s="244"/>
      <c r="D290" s="45" t="s">
        <v>64</v>
      </c>
      <c r="E290" s="34"/>
      <c r="F290" s="34">
        <v>0</v>
      </c>
      <c r="G290" s="34"/>
    </row>
    <row r="291" spans="1:7" s="35" customFormat="1" x14ac:dyDescent="0.25">
      <c r="A291" s="239">
        <v>323</v>
      </c>
      <c r="B291" s="240"/>
      <c r="C291" s="241"/>
      <c r="D291" s="41" t="s">
        <v>69</v>
      </c>
      <c r="E291" s="32"/>
      <c r="F291" s="32">
        <f t="shared" ref="F291" si="131">F292</f>
        <v>0</v>
      </c>
      <c r="G291" s="32"/>
    </row>
    <row r="292" spans="1:7" x14ac:dyDescent="0.25">
      <c r="A292" s="242">
        <v>3231</v>
      </c>
      <c r="B292" s="243"/>
      <c r="C292" s="244"/>
      <c r="D292" s="45" t="s">
        <v>105</v>
      </c>
      <c r="E292" s="34"/>
      <c r="F292" s="34">
        <v>0</v>
      </c>
      <c r="G292" s="34"/>
    </row>
    <row r="293" spans="1:7" s="35" customFormat="1" x14ac:dyDescent="0.25">
      <c r="A293" s="256" t="s">
        <v>117</v>
      </c>
      <c r="B293" s="257"/>
      <c r="C293" s="258"/>
      <c r="D293" s="42" t="s">
        <v>155</v>
      </c>
      <c r="E293" s="48">
        <f t="shared" ref="E293" si="132">E294+E307+E322</f>
        <v>250000</v>
      </c>
      <c r="F293" s="48">
        <f t="shared" ref="F293" si="133">F294+F307+F322</f>
        <v>143685.66</v>
      </c>
      <c r="G293" s="48">
        <f t="shared" ref="G293" si="134">F293/E293*100</f>
        <v>57.474263999999998</v>
      </c>
    </row>
    <row r="294" spans="1:7" s="35" customFormat="1" ht="38.25" x14ac:dyDescent="0.25">
      <c r="A294" s="250" t="s">
        <v>156</v>
      </c>
      <c r="B294" s="251"/>
      <c r="C294" s="252"/>
      <c r="D294" s="43" t="s">
        <v>157</v>
      </c>
      <c r="E294" s="47">
        <f t="shared" ref="E294:F294" si="135">E295+E303</f>
        <v>0</v>
      </c>
      <c r="F294" s="47">
        <f t="shared" si="135"/>
        <v>1089.4000000000001</v>
      </c>
      <c r="G294" s="47" t="s">
        <v>280</v>
      </c>
    </row>
    <row r="295" spans="1:7" s="35" customFormat="1" x14ac:dyDescent="0.25">
      <c r="A295" s="253">
        <v>3</v>
      </c>
      <c r="B295" s="254"/>
      <c r="C295" s="255"/>
      <c r="D295" s="41" t="s">
        <v>12</v>
      </c>
      <c r="E295" s="32">
        <f t="shared" ref="E295:F295" si="136">E296</f>
        <v>0</v>
      </c>
      <c r="F295" s="32">
        <f t="shared" si="136"/>
        <v>1089.4000000000001</v>
      </c>
      <c r="G295" s="32" t="s">
        <v>280</v>
      </c>
    </row>
    <row r="296" spans="1:7" s="35" customFormat="1" x14ac:dyDescent="0.25">
      <c r="A296" s="239">
        <v>32</v>
      </c>
      <c r="B296" s="240"/>
      <c r="C296" s="241"/>
      <c r="D296" s="41" t="s">
        <v>22</v>
      </c>
      <c r="E296" s="32">
        <f t="shared" ref="E296:F296" si="137">E297+E301</f>
        <v>0</v>
      </c>
      <c r="F296" s="32">
        <f t="shared" si="137"/>
        <v>1089.4000000000001</v>
      </c>
      <c r="G296" s="32" t="s">
        <v>280</v>
      </c>
    </row>
    <row r="297" spans="1:7" s="35" customFormat="1" x14ac:dyDescent="0.25">
      <c r="A297" s="239">
        <v>322</v>
      </c>
      <c r="B297" s="240"/>
      <c r="C297" s="241"/>
      <c r="D297" s="41" t="s">
        <v>56</v>
      </c>
      <c r="E297" s="32"/>
      <c r="F297" s="32">
        <f t="shared" ref="F297" si="138">SUM(F298+F299+F300)</f>
        <v>1089.4000000000001</v>
      </c>
      <c r="G297" s="32"/>
    </row>
    <row r="298" spans="1:7" s="126" customFormat="1" ht="25.5" x14ac:dyDescent="0.25">
      <c r="A298" s="242">
        <v>3221</v>
      </c>
      <c r="B298" s="243"/>
      <c r="C298" s="244"/>
      <c r="D298" s="45" t="s">
        <v>102</v>
      </c>
      <c r="E298" s="34"/>
      <c r="F298" s="34">
        <v>1089.4000000000001</v>
      </c>
      <c r="G298" s="34"/>
    </row>
    <row r="299" spans="1:7" x14ac:dyDescent="0.25">
      <c r="A299" s="242">
        <v>3222</v>
      </c>
      <c r="B299" s="243"/>
      <c r="C299" s="244"/>
      <c r="D299" s="45" t="s">
        <v>68</v>
      </c>
      <c r="E299" s="34"/>
      <c r="F299" s="34">
        <v>0</v>
      </c>
      <c r="G299" s="34"/>
    </row>
    <row r="300" spans="1:7" s="126" customFormat="1" x14ac:dyDescent="0.25">
      <c r="A300" s="242">
        <v>3225</v>
      </c>
      <c r="B300" s="243"/>
      <c r="C300" s="244"/>
      <c r="D300" s="45" t="s">
        <v>103</v>
      </c>
      <c r="E300" s="34"/>
      <c r="F300" s="34">
        <v>0</v>
      </c>
      <c r="G300" s="34"/>
    </row>
    <row r="301" spans="1:7" s="35" customFormat="1" x14ac:dyDescent="0.25">
      <c r="A301" s="239">
        <v>323</v>
      </c>
      <c r="B301" s="240"/>
      <c r="C301" s="241"/>
      <c r="D301" s="173" t="s">
        <v>69</v>
      </c>
      <c r="E301" s="32"/>
      <c r="F301" s="32">
        <f t="shared" ref="F301" si="139">F302</f>
        <v>0</v>
      </c>
      <c r="G301" s="32"/>
    </row>
    <row r="302" spans="1:7" s="126" customFormat="1" x14ac:dyDescent="0.25">
      <c r="A302" s="242">
        <v>3236</v>
      </c>
      <c r="B302" s="243"/>
      <c r="C302" s="244"/>
      <c r="D302" s="45" t="s">
        <v>84</v>
      </c>
      <c r="E302" s="34"/>
      <c r="F302" s="34">
        <v>0</v>
      </c>
      <c r="G302" s="34"/>
    </row>
    <row r="303" spans="1:7" s="35" customFormat="1" ht="25.5" x14ac:dyDescent="0.25">
      <c r="A303" s="253">
        <v>4</v>
      </c>
      <c r="B303" s="254"/>
      <c r="C303" s="255"/>
      <c r="D303" s="173" t="s">
        <v>14</v>
      </c>
      <c r="E303" s="32">
        <f t="shared" ref="E303:F305" si="140">E304</f>
        <v>0</v>
      </c>
      <c r="F303" s="32">
        <f t="shared" si="140"/>
        <v>0</v>
      </c>
      <c r="G303" s="32" t="s">
        <v>280</v>
      </c>
    </row>
    <row r="304" spans="1:7" s="35" customFormat="1" ht="38.25" x14ac:dyDescent="0.25">
      <c r="A304" s="239">
        <v>42</v>
      </c>
      <c r="B304" s="240"/>
      <c r="C304" s="241"/>
      <c r="D304" s="173" t="s">
        <v>29</v>
      </c>
      <c r="E304" s="32">
        <f t="shared" si="140"/>
        <v>0</v>
      </c>
      <c r="F304" s="32">
        <f t="shared" si="140"/>
        <v>0</v>
      </c>
      <c r="G304" s="32" t="s">
        <v>280</v>
      </c>
    </row>
    <row r="305" spans="1:7" s="35" customFormat="1" x14ac:dyDescent="0.25">
      <c r="A305" s="239">
        <v>422</v>
      </c>
      <c r="B305" s="240"/>
      <c r="C305" s="241"/>
      <c r="D305" s="173" t="s">
        <v>71</v>
      </c>
      <c r="E305" s="32"/>
      <c r="F305" s="32">
        <f t="shared" si="140"/>
        <v>0</v>
      </c>
      <c r="G305" s="32"/>
    </row>
    <row r="306" spans="1:7" s="126" customFormat="1" ht="25.5" x14ac:dyDescent="0.25">
      <c r="A306" s="242">
        <v>4227</v>
      </c>
      <c r="B306" s="243"/>
      <c r="C306" s="244"/>
      <c r="D306" s="45" t="s">
        <v>171</v>
      </c>
      <c r="E306" s="34"/>
      <c r="F306" s="34">
        <v>0</v>
      </c>
      <c r="G306" s="34"/>
    </row>
    <row r="307" spans="1:7" s="35" customFormat="1" ht="25.5" x14ac:dyDescent="0.25">
      <c r="A307" s="250" t="s">
        <v>146</v>
      </c>
      <c r="B307" s="251"/>
      <c r="C307" s="252"/>
      <c r="D307" s="43" t="s">
        <v>147</v>
      </c>
      <c r="E307" s="47">
        <f t="shared" ref="E307:F307" si="141">E308+E318</f>
        <v>0</v>
      </c>
      <c r="F307" s="47">
        <f t="shared" si="141"/>
        <v>0</v>
      </c>
      <c r="G307" s="47" t="s">
        <v>280</v>
      </c>
    </row>
    <row r="308" spans="1:7" s="35" customFormat="1" x14ac:dyDescent="0.25">
      <c r="A308" s="253">
        <v>3</v>
      </c>
      <c r="B308" s="254"/>
      <c r="C308" s="255"/>
      <c r="D308" s="41" t="s">
        <v>12</v>
      </c>
      <c r="E308" s="32">
        <f t="shared" ref="E308:F308" si="142">E309</f>
        <v>0</v>
      </c>
      <c r="F308" s="32">
        <f t="shared" si="142"/>
        <v>0</v>
      </c>
      <c r="G308" s="32" t="s">
        <v>280</v>
      </c>
    </row>
    <row r="309" spans="1:7" s="35" customFormat="1" x14ac:dyDescent="0.25">
      <c r="A309" s="239">
        <v>32</v>
      </c>
      <c r="B309" s="240"/>
      <c r="C309" s="241"/>
      <c r="D309" s="41" t="s">
        <v>22</v>
      </c>
      <c r="E309" s="32">
        <f t="shared" ref="E309:F309" si="143">E310+E312+E316</f>
        <v>0</v>
      </c>
      <c r="F309" s="32">
        <f t="shared" si="143"/>
        <v>0</v>
      </c>
      <c r="G309" s="32" t="s">
        <v>280</v>
      </c>
    </row>
    <row r="310" spans="1:7" s="35" customFormat="1" x14ac:dyDescent="0.25">
      <c r="A310" s="239">
        <v>321</v>
      </c>
      <c r="B310" s="240"/>
      <c r="C310" s="241"/>
      <c r="D310" s="160" t="s">
        <v>54</v>
      </c>
      <c r="E310" s="32"/>
      <c r="F310" s="32">
        <f t="shared" ref="F310" si="144">F311</f>
        <v>0</v>
      </c>
      <c r="G310" s="32"/>
    </row>
    <row r="311" spans="1:7" s="126" customFormat="1" x14ac:dyDescent="0.25">
      <c r="A311" s="242">
        <v>3213</v>
      </c>
      <c r="B311" s="243"/>
      <c r="C311" s="244"/>
      <c r="D311" s="45" t="s">
        <v>65</v>
      </c>
      <c r="E311" s="34"/>
      <c r="F311" s="34">
        <v>0</v>
      </c>
      <c r="G311" s="34"/>
    </row>
    <row r="312" spans="1:7" s="35" customFormat="1" x14ac:dyDescent="0.25">
      <c r="A312" s="239">
        <v>322</v>
      </c>
      <c r="B312" s="240"/>
      <c r="C312" s="241"/>
      <c r="D312" s="41" t="s">
        <v>56</v>
      </c>
      <c r="E312" s="32"/>
      <c r="F312" s="32">
        <f t="shared" ref="F312" si="145">F313+F314+F315</f>
        <v>0</v>
      </c>
      <c r="G312" s="32"/>
    </row>
    <row r="313" spans="1:7" ht="25.5" x14ac:dyDescent="0.25">
      <c r="A313" s="242">
        <v>3221</v>
      </c>
      <c r="B313" s="243"/>
      <c r="C313" s="244"/>
      <c r="D313" s="45" t="s">
        <v>102</v>
      </c>
      <c r="E313" s="34"/>
      <c r="F313" s="34">
        <v>0</v>
      </c>
      <c r="G313" s="34"/>
    </row>
    <row r="314" spans="1:7" x14ac:dyDescent="0.25">
      <c r="A314" s="242">
        <v>3222</v>
      </c>
      <c r="B314" s="243"/>
      <c r="C314" s="244"/>
      <c r="D314" s="45" t="s">
        <v>68</v>
      </c>
      <c r="E314" s="34"/>
      <c r="F314" s="34">
        <v>0</v>
      </c>
      <c r="G314" s="34"/>
    </row>
    <row r="315" spans="1:7" x14ac:dyDescent="0.25">
      <c r="A315" s="242">
        <v>3225</v>
      </c>
      <c r="B315" s="243"/>
      <c r="C315" s="244"/>
      <c r="D315" s="45" t="s">
        <v>103</v>
      </c>
      <c r="E315" s="34"/>
      <c r="F315" s="34">
        <v>0</v>
      </c>
      <c r="G315" s="34"/>
    </row>
    <row r="316" spans="1:7" s="35" customFormat="1" x14ac:dyDescent="0.25">
      <c r="A316" s="239">
        <v>323</v>
      </c>
      <c r="B316" s="240"/>
      <c r="C316" s="241"/>
      <c r="D316" s="41" t="s">
        <v>69</v>
      </c>
      <c r="E316" s="32"/>
      <c r="F316" s="32">
        <f t="shared" ref="F316" si="146">F317</f>
        <v>0</v>
      </c>
      <c r="G316" s="32"/>
    </row>
    <row r="317" spans="1:7" x14ac:dyDescent="0.25">
      <c r="A317" s="242">
        <v>3236</v>
      </c>
      <c r="B317" s="243"/>
      <c r="C317" s="244"/>
      <c r="D317" s="45" t="s">
        <v>84</v>
      </c>
      <c r="E317" s="34"/>
      <c r="F317" s="34">
        <v>0</v>
      </c>
      <c r="G317" s="34"/>
    </row>
    <row r="318" spans="1:7" s="35" customFormat="1" ht="25.5" x14ac:dyDescent="0.25">
      <c r="A318" s="253">
        <v>4</v>
      </c>
      <c r="B318" s="254"/>
      <c r="C318" s="255"/>
      <c r="D318" s="160" t="s">
        <v>14</v>
      </c>
      <c r="E318" s="32">
        <f t="shared" ref="E318:F320" si="147">E319</f>
        <v>0</v>
      </c>
      <c r="F318" s="32">
        <f t="shared" si="147"/>
        <v>0</v>
      </c>
      <c r="G318" s="32" t="s">
        <v>280</v>
      </c>
    </row>
    <row r="319" spans="1:7" s="35" customFormat="1" ht="38.25" x14ac:dyDescent="0.25">
      <c r="A319" s="239">
        <v>42</v>
      </c>
      <c r="B319" s="240"/>
      <c r="C319" s="241"/>
      <c r="D319" s="160" t="s">
        <v>29</v>
      </c>
      <c r="E319" s="32">
        <f t="shared" si="147"/>
        <v>0</v>
      </c>
      <c r="F319" s="32">
        <f t="shared" si="147"/>
        <v>0</v>
      </c>
      <c r="G319" s="32" t="s">
        <v>280</v>
      </c>
    </row>
    <row r="320" spans="1:7" s="35" customFormat="1" x14ac:dyDescent="0.25">
      <c r="A320" s="239">
        <v>422</v>
      </c>
      <c r="B320" s="240"/>
      <c r="C320" s="241"/>
      <c r="D320" s="160" t="s">
        <v>71</v>
      </c>
      <c r="E320" s="32"/>
      <c r="F320" s="32">
        <f t="shared" si="147"/>
        <v>0</v>
      </c>
      <c r="G320" s="32"/>
    </row>
    <row r="321" spans="1:7" s="126" customFormat="1" ht="25.5" x14ac:dyDescent="0.25">
      <c r="A321" s="242">
        <v>4227</v>
      </c>
      <c r="B321" s="243"/>
      <c r="C321" s="244"/>
      <c r="D321" s="45" t="s">
        <v>171</v>
      </c>
      <c r="E321" s="34"/>
      <c r="F321" s="34">
        <v>0</v>
      </c>
      <c r="G321" s="34"/>
    </row>
    <row r="322" spans="1:7" s="35" customFormat="1" x14ac:dyDescent="0.25">
      <c r="A322" s="250" t="s">
        <v>150</v>
      </c>
      <c r="B322" s="251"/>
      <c r="C322" s="252"/>
      <c r="D322" s="43" t="s">
        <v>151</v>
      </c>
      <c r="E322" s="47">
        <f t="shared" ref="E322:F325" si="148">E323</f>
        <v>250000</v>
      </c>
      <c r="F322" s="47">
        <f t="shared" si="148"/>
        <v>142596.26</v>
      </c>
      <c r="G322" s="47">
        <f t="shared" ref="G322:G324" si="149">F322/E322*100</f>
        <v>57.038504000000003</v>
      </c>
    </row>
    <row r="323" spans="1:7" s="35" customFormat="1" x14ac:dyDescent="0.25">
      <c r="A323" s="253">
        <v>3</v>
      </c>
      <c r="B323" s="254"/>
      <c r="C323" s="255"/>
      <c r="D323" s="41" t="s">
        <v>12</v>
      </c>
      <c r="E323" s="32">
        <f t="shared" si="148"/>
        <v>250000</v>
      </c>
      <c r="F323" s="32">
        <f t="shared" si="148"/>
        <v>142596.26</v>
      </c>
      <c r="G323" s="32">
        <f t="shared" si="149"/>
        <v>57.038504000000003</v>
      </c>
    </row>
    <row r="324" spans="1:7" s="35" customFormat="1" x14ac:dyDescent="0.25">
      <c r="A324" s="239">
        <v>32</v>
      </c>
      <c r="B324" s="240"/>
      <c r="C324" s="241"/>
      <c r="D324" s="41" t="s">
        <v>22</v>
      </c>
      <c r="E324" s="32">
        <v>250000</v>
      </c>
      <c r="F324" s="32">
        <f t="shared" si="148"/>
        <v>142596.26</v>
      </c>
      <c r="G324" s="32">
        <f t="shared" si="149"/>
        <v>57.038504000000003</v>
      </c>
    </row>
    <row r="325" spans="1:7" s="35" customFormat="1" x14ac:dyDescent="0.25">
      <c r="A325" s="239">
        <v>322</v>
      </c>
      <c r="B325" s="240"/>
      <c r="C325" s="241"/>
      <c r="D325" s="41" t="s">
        <v>56</v>
      </c>
      <c r="E325" s="32"/>
      <c r="F325" s="32">
        <f t="shared" si="148"/>
        <v>142596.26</v>
      </c>
      <c r="G325" s="32"/>
    </row>
    <row r="326" spans="1:7" x14ac:dyDescent="0.25">
      <c r="A326" s="242">
        <v>3222</v>
      </c>
      <c r="B326" s="243"/>
      <c r="C326" s="244"/>
      <c r="D326" s="45" t="s">
        <v>68</v>
      </c>
      <c r="E326" s="34"/>
      <c r="F326" s="34">
        <v>142596.26</v>
      </c>
      <c r="G326" s="34"/>
    </row>
    <row r="327" spans="1:7" s="35" customFormat="1" ht="25.5" x14ac:dyDescent="0.25">
      <c r="A327" s="256" t="s">
        <v>205</v>
      </c>
      <c r="B327" s="257"/>
      <c r="C327" s="258"/>
      <c r="D327" s="42" t="s">
        <v>203</v>
      </c>
      <c r="E327" s="48">
        <f t="shared" ref="E327:F327" si="150">E328+E333+E348+E368</f>
        <v>8600</v>
      </c>
      <c r="F327" s="48">
        <f t="shared" si="150"/>
        <v>5254.81</v>
      </c>
      <c r="G327" s="48">
        <f t="shared" ref="G327" si="151">F327/E327*100</f>
        <v>61.10244186046512</v>
      </c>
    </row>
    <row r="328" spans="1:7" s="35" customFormat="1" x14ac:dyDescent="0.25">
      <c r="A328" s="250" t="s">
        <v>142</v>
      </c>
      <c r="B328" s="251"/>
      <c r="C328" s="252"/>
      <c r="D328" s="172" t="s">
        <v>143</v>
      </c>
      <c r="E328" s="47">
        <f t="shared" ref="E328:F328" si="152">E329</f>
        <v>0</v>
      </c>
      <c r="F328" s="47">
        <f t="shared" si="152"/>
        <v>0</v>
      </c>
      <c r="G328" s="47" t="s">
        <v>280</v>
      </c>
    </row>
    <row r="329" spans="1:7" s="35" customFormat="1" x14ac:dyDescent="0.25">
      <c r="A329" s="253">
        <v>3</v>
      </c>
      <c r="B329" s="254"/>
      <c r="C329" s="255"/>
      <c r="D329" s="173" t="s">
        <v>12</v>
      </c>
      <c r="E329" s="32">
        <f t="shared" ref="E329:F330" si="153">E330</f>
        <v>0</v>
      </c>
      <c r="F329" s="32">
        <f t="shared" si="153"/>
        <v>0</v>
      </c>
      <c r="G329" s="32" t="s">
        <v>280</v>
      </c>
    </row>
    <row r="330" spans="1:7" s="35" customFormat="1" x14ac:dyDescent="0.25">
      <c r="A330" s="239">
        <v>32</v>
      </c>
      <c r="B330" s="240"/>
      <c r="C330" s="241"/>
      <c r="D330" s="173" t="s">
        <v>22</v>
      </c>
      <c r="E330" s="32">
        <f t="shared" si="153"/>
        <v>0</v>
      </c>
      <c r="F330" s="32">
        <f t="shared" si="153"/>
        <v>0</v>
      </c>
      <c r="G330" s="32" t="s">
        <v>280</v>
      </c>
    </row>
    <row r="331" spans="1:7" s="35" customFormat="1" ht="25.5" x14ac:dyDescent="0.25">
      <c r="A331" s="239">
        <v>329</v>
      </c>
      <c r="B331" s="240"/>
      <c r="C331" s="241"/>
      <c r="D331" s="173" t="s">
        <v>59</v>
      </c>
      <c r="E331" s="32"/>
      <c r="F331" s="32">
        <f t="shared" ref="F331" si="154">F332</f>
        <v>0</v>
      </c>
      <c r="G331" s="32"/>
    </row>
    <row r="332" spans="1:7" s="126" customFormat="1" ht="25.5" x14ac:dyDescent="0.25">
      <c r="A332" s="242">
        <v>3299</v>
      </c>
      <c r="B332" s="243"/>
      <c r="C332" s="244"/>
      <c r="D332" s="45" t="s">
        <v>59</v>
      </c>
      <c r="E332" s="34"/>
      <c r="F332" s="34">
        <v>0</v>
      </c>
      <c r="G332" s="34"/>
    </row>
    <row r="333" spans="1:7" s="35" customFormat="1" x14ac:dyDescent="0.25">
      <c r="A333" s="250" t="s">
        <v>150</v>
      </c>
      <c r="B333" s="251"/>
      <c r="C333" s="252"/>
      <c r="D333" s="43" t="s">
        <v>151</v>
      </c>
      <c r="E333" s="47">
        <f t="shared" ref="E333" si="155">E334+E344</f>
        <v>1800</v>
      </c>
      <c r="F333" s="47">
        <f t="shared" ref="F333" si="156">F334+F344</f>
        <v>1500</v>
      </c>
      <c r="G333" s="47">
        <f t="shared" ref="G333:G335" si="157">F333/E333*100</f>
        <v>83.333333333333343</v>
      </c>
    </row>
    <row r="334" spans="1:7" s="35" customFormat="1" x14ac:dyDescent="0.25">
      <c r="A334" s="253">
        <v>3</v>
      </c>
      <c r="B334" s="254"/>
      <c r="C334" s="255"/>
      <c r="D334" s="41" t="s">
        <v>12</v>
      </c>
      <c r="E334" s="32">
        <f t="shared" ref="E334:F334" si="158">E335</f>
        <v>1600</v>
      </c>
      <c r="F334" s="32">
        <f t="shared" si="158"/>
        <v>1000</v>
      </c>
      <c r="G334" s="32">
        <f t="shared" si="157"/>
        <v>62.5</v>
      </c>
    </row>
    <row r="335" spans="1:7" s="35" customFormat="1" x14ac:dyDescent="0.25">
      <c r="A335" s="239">
        <v>32</v>
      </c>
      <c r="B335" s="240"/>
      <c r="C335" s="241"/>
      <c r="D335" s="41" t="s">
        <v>22</v>
      </c>
      <c r="E335" s="32">
        <v>1600</v>
      </c>
      <c r="F335" s="32">
        <f t="shared" ref="F335" si="159">F336+F338+F342</f>
        <v>1000</v>
      </c>
      <c r="G335" s="32">
        <f t="shared" si="157"/>
        <v>62.5</v>
      </c>
    </row>
    <row r="336" spans="1:7" s="35" customFormat="1" x14ac:dyDescent="0.25">
      <c r="A336" s="239">
        <v>321</v>
      </c>
      <c r="B336" s="240"/>
      <c r="C336" s="241"/>
      <c r="D336" s="41" t="s">
        <v>54</v>
      </c>
      <c r="E336" s="32"/>
      <c r="F336" s="32">
        <f t="shared" ref="F336" si="160">F337</f>
        <v>0</v>
      </c>
      <c r="G336" s="32"/>
    </row>
    <row r="337" spans="1:7" x14ac:dyDescent="0.25">
      <c r="A337" s="242">
        <v>3211</v>
      </c>
      <c r="B337" s="243"/>
      <c r="C337" s="244"/>
      <c r="D337" s="45" t="s">
        <v>64</v>
      </c>
      <c r="E337" s="34"/>
      <c r="F337" s="34">
        <v>0</v>
      </c>
      <c r="G337" s="34"/>
    </row>
    <row r="338" spans="1:7" s="35" customFormat="1" x14ac:dyDescent="0.25">
      <c r="A338" s="239">
        <v>323</v>
      </c>
      <c r="B338" s="240"/>
      <c r="C338" s="241"/>
      <c r="D338" s="41" t="s">
        <v>69</v>
      </c>
      <c r="E338" s="32"/>
      <c r="F338" s="32">
        <f t="shared" ref="F338" si="161">F339+F340+F341</f>
        <v>199.57</v>
      </c>
      <c r="G338" s="32"/>
    </row>
    <row r="339" spans="1:7" x14ac:dyDescent="0.25">
      <c r="A339" s="242">
        <v>3231</v>
      </c>
      <c r="B339" s="243"/>
      <c r="C339" s="244"/>
      <c r="D339" s="45" t="s">
        <v>105</v>
      </c>
      <c r="E339" s="34"/>
      <c r="F339" s="34">
        <v>150</v>
      </c>
      <c r="G339" s="34"/>
    </row>
    <row r="340" spans="1:7" x14ac:dyDescent="0.25">
      <c r="A340" s="242">
        <v>3237</v>
      </c>
      <c r="B340" s="243"/>
      <c r="C340" s="244"/>
      <c r="D340" s="45" t="s">
        <v>70</v>
      </c>
      <c r="E340" s="34"/>
      <c r="F340" s="34">
        <v>49.57</v>
      </c>
      <c r="G340" s="34"/>
    </row>
    <row r="341" spans="1:7" x14ac:dyDescent="0.25">
      <c r="A341" s="242">
        <v>3239</v>
      </c>
      <c r="B341" s="243"/>
      <c r="C341" s="244"/>
      <c r="D341" s="45" t="s">
        <v>86</v>
      </c>
      <c r="E341" s="34"/>
      <c r="F341" s="34">
        <v>0</v>
      </c>
      <c r="G341" s="34"/>
    </row>
    <row r="342" spans="1:7" s="35" customFormat="1" ht="25.5" x14ac:dyDescent="0.25">
      <c r="A342" s="239">
        <v>329</v>
      </c>
      <c r="B342" s="240"/>
      <c r="C342" s="241"/>
      <c r="D342" s="41" t="s">
        <v>59</v>
      </c>
      <c r="E342" s="32"/>
      <c r="F342" s="32">
        <f t="shared" ref="F342" si="162">F343</f>
        <v>800.43</v>
      </c>
      <c r="G342" s="32"/>
    </row>
    <row r="343" spans="1:7" ht="25.5" x14ac:dyDescent="0.25">
      <c r="A343" s="242">
        <v>3299</v>
      </c>
      <c r="B343" s="243"/>
      <c r="C343" s="244"/>
      <c r="D343" s="45" t="s">
        <v>59</v>
      </c>
      <c r="E343" s="34"/>
      <c r="F343" s="34">
        <v>800.43</v>
      </c>
      <c r="G343" s="34"/>
    </row>
    <row r="344" spans="1:7" s="35" customFormat="1" ht="25.5" x14ac:dyDescent="0.25">
      <c r="A344" s="253">
        <v>4</v>
      </c>
      <c r="B344" s="254"/>
      <c r="C344" s="255"/>
      <c r="D344" s="41" t="s">
        <v>14</v>
      </c>
      <c r="E344" s="32">
        <v>200</v>
      </c>
      <c r="F344" s="32">
        <f t="shared" ref="F344:F346" si="163">F345</f>
        <v>500</v>
      </c>
      <c r="G344" s="32">
        <f t="shared" ref="G344" si="164">F344/E344*100</f>
        <v>250</v>
      </c>
    </row>
    <row r="345" spans="1:7" s="35" customFormat="1" ht="38.25" x14ac:dyDescent="0.25">
      <c r="A345" s="239">
        <v>42</v>
      </c>
      <c r="B345" s="240"/>
      <c r="C345" s="241"/>
      <c r="D345" s="41" t="s">
        <v>29</v>
      </c>
      <c r="E345" s="32"/>
      <c r="F345" s="32">
        <f t="shared" si="163"/>
        <v>500</v>
      </c>
      <c r="G345" s="32"/>
    </row>
    <row r="346" spans="1:7" s="35" customFormat="1" x14ac:dyDescent="0.25">
      <c r="A346" s="239">
        <v>422</v>
      </c>
      <c r="B346" s="240"/>
      <c r="C346" s="241"/>
      <c r="D346" s="41" t="s">
        <v>71</v>
      </c>
      <c r="E346" s="32"/>
      <c r="F346" s="32">
        <f t="shared" si="163"/>
        <v>500</v>
      </c>
      <c r="G346" s="32"/>
    </row>
    <row r="347" spans="1:7" x14ac:dyDescent="0.25">
      <c r="A347" s="242">
        <v>4226</v>
      </c>
      <c r="B347" s="243"/>
      <c r="C347" s="244"/>
      <c r="D347" s="45" t="s">
        <v>158</v>
      </c>
      <c r="E347" s="34"/>
      <c r="F347" s="34">
        <v>500</v>
      </c>
      <c r="G347" s="34"/>
    </row>
    <row r="348" spans="1:7" s="35" customFormat="1" x14ac:dyDescent="0.25">
      <c r="A348" s="250" t="s">
        <v>152</v>
      </c>
      <c r="B348" s="251"/>
      <c r="C348" s="252"/>
      <c r="D348" s="43" t="s">
        <v>153</v>
      </c>
      <c r="E348" s="47">
        <f t="shared" ref="E348" si="165">E349+E364</f>
        <v>5800</v>
      </c>
      <c r="F348" s="47">
        <f t="shared" ref="F348" si="166">F349+F364</f>
        <v>2718.94</v>
      </c>
      <c r="G348" s="47">
        <f t="shared" ref="G348:G350" si="167">F348/E348*100</f>
        <v>46.878275862068968</v>
      </c>
    </row>
    <row r="349" spans="1:7" s="35" customFormat="1" x14ac:dyDescent="0.25">
      <c r="A349" s="253">
        <v>3</v>
      </c>
      <c r="B349" s="254"/>
      <c r="C349" s="255"/>
      <c r="D349" s="41" t="s">
        <v>12</v>
      </c>
      <c r="E349" s="32">
        <f t="shared" ref="E349" si="168">E350+E353</f>
        <v>5600</v>
      </c>
      <c r="F349" s="32">
        <f t="shared" ref="F349" si="169">F350+F353</f>
        <v>2218.94</v>
      </c>
      <c r="G349" s="32">
        <f t="shared" si="167"/>
        <v>39.623928571428571</v>
      </c>
    </row>
    <row r="350" spans="1:7" s="35" customFormat="1" x14ac:dyDescent="0.25">
      <c r="A350" s="239">
        <v>31</v>
      </c>
      <c r="B350" s="240"/>
      <c r="C350" s="241"/>
      <c r="D350" s="41" t="s">
        <v>13</v>
      </c>
      <c r="E350" s="32">
        <v>100</v>
      </c>
      <c r="F350" s="32">
        <f t="shared" ref="F350:F351" si="170">F351</f>
        <v>100</v>
      </c>
      <c r="G350" s="32">
        <f t="shared" si="167"/>
        <v>100</v>
      </c>
    </row>
    <row r="351" spans="1:7" s="35" customFormat="1" x14ac:dyDescent="0.25">
      <c r="A351" s="239">
        <v>312</v>
      </c>
      <c r="B351" s="240"/>
      <c r="C351" s="241"/>
      <c r="D351" s="41" t="s">
        <v>51</v>
      </c>
      <c r="E351" s="32"/>
      <c r="F351" s="32">
        <f t="shared" si="170"/>
        <v>100</v>
      </c>
      <c r="G351" s="32"/>
    </row>
    <row r="352" spans="1:7" x14ac:dyDescent="0.25">
      <c r="A352" s="242">
        <v>3121</v>
      </c>
      <c r="B352" s="243"/>
      <c r="C352" s="244"/>
      <c r="D352" s="45" t="s">
        <v>51</v>
      </c>
      <c r="E352" s="34"/>
      <c r="F352" s="34">
        <v>100</v>
      </c>
      <c r="G352" s="34"/>
    </row>
    <row r="353" spans="1:7" s="35" customFormat="1" x14ac:dyDescent="0.25">
      <c r="A353" s="239">
        <v>32</v>
      </c>
      <c r="B353" s="240"/>
      <c r="C353" s="241"/>
      <c r="D353" s="41" t="s">
        <v>22</v>
      </c>
      <c r="E353" s="32">
        <v>5500</v>
      </c>
      <c r="F353" s="32">
        <f t="shared" ref="F353" si="171">F354+F357+F359+F362</f>
        <v>2118.94</v>
      </c>
      <c r="G353" s="32">
        <f t="shared" ref="G353" si="172">F353/E353*100</f>
        <v>38.526181818181819</v>
      </c>
    </row>
    <row r="354" spans="1:7" s="35" customFormat="1" x14ac:dyDescent="0.25">
      <c r="A354" s="239">
        <v>321</v>
      </c>
      <c r="B354" s="240"/>
      <c r="C354" s="241"/>
      <c r="D354" s="41" t="s">
        <v>54</v>
      </c>
      <c r="E354" s="32"/>
      <c r="F354" s="32">
        <f t="shared" ref="F354" si="173">F355+F356</f>
        <v>965</v>
      </c>
      <c r="G354" s="32"/>
    </row>
    <row r="355" spans="1:7" x14ac:dyDescent="0.25">
      <c r="A355" s="242">
        <v>3211</v>
      </c>
      <c r="B355" s="243"/>
      <c r="C355" s="244"/>
      <c r="D355" s="45" t="s">
        <v>64</v>
      </c>
      <c r="E355" s="34"/>
      <c r="F355" s="34">
        <v>630</v>
      </c>
      <c r="G355" s="34"/>
    </row>
    <row r="356" spans="1:7" x14ac:dyDescent="0.25">
      <c r="A356" s="242">
        <v>3213</v>
      </c>
      <c r="B356" s="243"/>
      <c r="C356" s="244"/>
      <c r="D356" s="45" t="s">
        <v>65</v>
      </c>
      <c r="E356" s="34"/>
      <c r="F356" s="34">
        <v>335</v>
      </c>
      <c r="G356" s="34"/>
    </row>
    <row r="357" spans="1:7" s="35" customFormat="1" x14ac:dyDescent="0.25">
      <c r="A357" s="239">
        <v>322</v>
      </c>
      <c r="B357" s="240"/>
      <c r="C357" s="241"/>
      <c r="D357" s="41" t="s">
        <v>56</v>
      </c>
      <c r="E357" s="32"/>
      <c r="F357" s="32">
        <f t="shared" ref="F357" si="174">F358</f>
        <v>0</v>
      </c>
      <c r="G357" s="32"/>
    </row>
    <row r="358" spans="1:7" ht="25.5" x14ac:dyDescent="0.25">
      <c r="A358" s="242">
        <v>3227</v>
      </c>
      <c r="B358" s="243"/>
      <c r="C358" s="244"/>
      <c r="D358" s="45" t="s">
        <v>104</v>
      </c>
      <c r="E358" s="34"/>
      <c r="F358" s="34">
        <v>0</v>
      </c>
      <c r="G358" s="34"/>
    </row>
    <row r="359" spans="1:7" s="35" customFormat="1" x14ac:dyDescent="0.25">
      <c r="A359" s="239">
        <v>323</v>
      </c>
      <c r="B359" s="240"/>
      <c r="C359" s="241"/>
      <c r="D359" s="41" t="s">
        <v>69</v>
      </c>
      <c r="E359" s="32"/>
      <c r="F359" s="32">
        <f t="shared" ref="F359" si="175">F360+F361</f>
        <v>572.63</v>
      </c>
      <c r="G359" s="32"/>
    </row>
    <row r="360" spans="1:7" x14ac:dyDescent="0.25">
      <c r="A360" s="242">
        <v>3237</v>
      </c>
      <c r="B360" s="243"/>
      <c r="C360" s="244"/>
      <c r="D360" s="45" t="s">
        <v>70</v>
      </c>
      <c r="E360" s="34"/>
      <c r="F360" s="34">
        <v>572.63</v>
      </c>
      <c r="G360" s="34"/>
    </row>
    <row r="361" spans="1:7" x14ac:dyDescent="0.25">
      <c r="A361" s="242">
        <v>3239</v>
      </c>
      <c r="B361" s="243"/>
      <c r="C361" s="244"/>
      <c r="D361" s="45" t="s">
        <v>86</v>
      </c>
      <c r="E361" s="34"/>
      <c r="F361" s="34">
        <v>0</v>
      </c>
      <c r="G361" s="34"/>
    </row>
    <row r="362" spans="1:7" s="35" customFormat="1" ht="25.5" x14ac:dyDescent="0.25">
      <c r="A362" s="239">
        <v>329</v>
      </c>
      <c r="B362" s="240"/>
      <c r="C362" s="241"/>
      <c r="D362" s="41" t="s">
        <v>59</v>
      </c>
      <c r="E362" s="32"/>
      <c r="F362" s="32">
        <f t="shared" ref="F362" si="176">F363</f>
        <v>581.30999999999995</v>
      </c>
      <c r="G362" s="32"/>
    </row>
    <row r="363" spans="1:7" ht="25.5" x14ac:dyDescent="0.25">
      <c r="A363" s="242">
        <v>3299</v>
      </c>
      <c r="B363" s="243"/>
      <c r="C363" s="244"/>
      <c r="D363" s="45" t="s">
        <v>59</v>
      </c>
      <c r="E363" s="34"/>
      <c r="F363" s="34">
        <v>581.30999999999995</v>
      </c>
      <c r="G363" s="34"/>
    </row>
    <row r="364" spans="1:7" s="35" customFormat="1" ht="25.5" x14ac:dyDescent="0.25">
      <c r="A364" s="253">
        <v>4</v>
      </c>
      <c r="B364" s="254"/>
      <c r="C364" s="255"/>
      <c r="D364" s="41" t="s">
        <v>14</v>
      </c>
      <c r="E364" s="32">
        <f t="shared" ref="E364:F366" si="177">E365</f>
        <v>200</v>
      </c>
      <c r="F364" s="32">
        <f t="shared" si="177"/>
        <v>500</v>
      </c>
      <c r="G364" s="32">
        <f t="shared" ref="G364:G365" si="178">F364/E364*100</f>
        <v>250</v>
      </c>
    </row>
    <row r="365" spans="1:7" s="35" customFormat="1" ht="38.25" x14ac:dyDescent="0.25">
      <c r="A365" s="239">
        <v>42</v>
      </c>
      <c r="B365" s="240"/>
      <c r="C365" s="241"/>
      <c r="D365" s="41" t="s">
        <v>29</v>
      </c>
      <c r="E365" s="32">
        <v>200</v>
      </c>
      <c r="F365" s="32">
        <f t="shared" si="177"/>
        <v>500</v>
      </c>
      <c r="G365" s="32">
        <f t="shared" si="178"/>
        <v>250</v>
      </c>
    </row>
    <row r="366" spans="1:7" s="35" customFormat="1" x14ac:dyDescent="0.25">
      <c r="A366" s="239">
        <v>422</v>
      </c>
      <c r="B366" s="240"/>
      <c r="C366" s="241"/>
      <c r="D366" s="41" t="s">
        <v>71</v>
      </c>
      <c r="E366" s="32"/>
      <c r="F366" s="32">
        <f t="shared" si="177"/>
        <v>500</v>
      </c>
      <c r="G366" s="32"/>
    </row>
    <row r="367" spans="1:7" x14ac:dyDescent="0.25">
      <c r="A367" s="242">
        <v>4226</v>
      </c>
      <c r="B367" s="243"/>
      <c r="C367" s="244"/>
      <c r="D367" s="45" t="s">
        <v>158</v>
      </c>
      <c r="E367" s="34"/>
      <c r="F367" s="34">
        <v>500</v>
      </c>
      <c r="G367" s="34"/>
    </row>
    <row r="368" spans="1:7" s="35" customFormat="1" ht="25.5" x14ac:dyDescent="0.25">
      <c r="A368" s="250" t="s">
        <v>181</v>
      </c>
      <c r="B368" s="251"/>
      <c r="C368" s="252"/>
      <c r="D368" s="43" t="s">
        <v>180</v>
      </c>
      <c r="E368" s="47">
        <f t="shared" ref="E368:F369" si="179">E369</f>
        <v>1000</v>
      </c>
      <c r="F368" s="47">
        <f t="shared" si="179"/>
        <v>1035.8699999999999</v>
      </c>
      <c r="G368" s="47">
        <f t="shared" ref="G368:G370" si="180">F368/E368*100</f>
        <v>103.58699999999999</v>
      </c>
    </row>
    <row r="369" spans="1:7" s="35" customFormat="1" x14ac:dyDescent="0.25">
      <c r="A369" s="253">
        <v>3</v>
      </c>
      <c r="B369" s="254"/>
      <c r="C369" s="255"/>
      <c r="D369" s="41" t="s">
        <v>12</v>
      </c>
      <c r="E369" s="32">
        <f t="shared" si="179"/>
        <v>1000</v>
      </c>
      <c r="F369" s="32">
        <f t="shared" si="179"/>
        <v>1035.8699999999999</v>
      </c>
      <c r="G369" s="32">
        <f t="shared" si="180"/>
        <v>103.58699999999999</v>
      </c>
    </row>
    <row r="370" spans="1:7" s="35" customFormat="1" x14ac:dyDescent="0.25">
      <c r="A370" s="239">
        <v>32</v>
      </c>
      <c r="B370" s="240"/>
      <c r="C370" s="241"/>
      <c r="D370" s="41" t="s">
        <v>22</v>
      </c>
      <c r="E370" s="32">
        <v>1000</v>
      </c>
      <c r="F370" s="32">
        <f t="shared" ref="F370" si="181">F371+F373+F375</f>
        <v>1035.8699999999999</v>
      </c>
      <c r="G370" s="32">
        <f t="shared" si="180"/>
        <v>103.58699999999999</v>
      </c>
    </row>
    <row r="371" spans="1:7" s="35" customFormat="1" x14ac:dyDescent="0.25">
      <c r="A371" s="239">
        <v>321</v>
      </c>
      <c r="B371" s="240"/>
      <c r="C371" s="241"/>
      <c r="D371" s="160" t="s">
        <v>54</v>
      </c>
      <c r="E371" s="32"/>
      <c r="F371" s="32">
        <f t="shared" ref="F371" si="182">F372</f>
        <v>0</v>
      </c>
      <c r="G371" s="32"/>
    </row>
    <row r="372" spans="1:7" s="126" customFormat="1" x14ac:dyDescent="0.25">
      <c r="A372" s="242">
        <v>3211</v>
      </c>
      <c r="B372" s="243"/>
      <c r="C372" s="244"/>
      <c r="D372" s="45" t="s">
        <v>64</v>
      </c>
      <c r="E372" s="34"/>
      <c r="F372" s="34">
        <v>0</v>
      </c>
      <c r="G372" s="34"/>
    </row>
    <row r="373" spans="1:7" s="35" customFormat="1" x14ac:dyDescent="0.25">
      <c r="A373" s="239">
        <v>323</v>
      </c>
      <c r="B373" s="240"/>
      <c r="C373" s="241"/>
      <c r="D373" s="160" t="s">
        <v>69</v>
      </c>
      <c r="E373" s="32"/>
      <c r="F373" s="32">
        <f t="shared" ref="F373" si="183">F374</f>
        <v>0</v>
      </c>
      <c r="G373" s="32"/>
    </row>
    <row r="374" spans="1:7" s="126" customFormat="1" x14ac:dyDescent="0.25">
      <c r="A374" s="242">
        <v>3239</v>
      </c>
      <c r="B374" s="243"/>
      <c r="C374" s="244"/>
      <c r="D374" s="45" t="s">
        <v>86</v>
      </c>
      <c r="E374" s="34"/>
      <c r="F374" s="34">
        <v>0</v>
      </c>
      <c r="G374" s="34"/>
    </row>
    <row r="375" spans="1:7" s="35" customFormat="1" ht="25.5" x14ac:dyDescent="0.25">
      <c r="A375" s="239">
        <v>329</v>
      </c>
      <c r="B375" s="240"/>
      <c r="C375" s="241"/>
      <c r="D375" s="41" t="s">
        <v>59</v>
      </c>
      <c r="E375" s="32"/>
      <c r="F375" s="32">
        <f t="shared" ref="F375" si="184">F376</f>
        <v>1035.8699999999999</v>
      </c>
      <c r="G375" s="32"/>
    </row>
    <row r="376" spans="1:7" ht="25.5" x14ac:dyDescent="0.25">
      <c r="A376" s="242">
        <v>3299</v>
      </c>
      <c r="B376" s="243"/>
      <c r="C376" s="244"/>
      <c r="D376" s="45" t="s">
        <v>59</v>
      </c>
      <c r="E376" s="34"/>
      <c r="F376" s="34">
        <v>1035.8699999999999</v>
      </c>
      <c r="G376" s="34"/>
    </row>
    <row r="377" spans="1:7" s="35" customFormat="1" x14ac:dyDescent="0.25">
      <c r="A377" s="256" t="s">
        <v>159</v>
      </c>
      <c r="B377" s="257"/>
      <c r="C377" s="258"/>
      <c r="D377" s="42" t="s">
        <v>121</v>
      </c>
      <c r="E377" s="48">
        <f t="shared" ref="E377:F381" si="185">E378</f>
        <v>0</v>
      </c>
      <c r="F377" s="48">
        <f t="shared" si="185"/>
        <v>0</v>
      </c>
      <c r="G377" s="48" t="s">
        <v>280</v>
      </c>
    </row>
    <row r="378" spans="1:7" s="35" customFormat="1" x14ac:dyDescent="0.25">
      <c r="A378" s="250" t="s">
        <v>150</v>
      </c>
      <c r="B378" s="251"/>
      <c r="C378" s="252"/>
      <c r="D378" s="43" t="s">
        <v>151</v>
      </c>
      <c r="E378" s="47">
        <f t="shared" si="185"/>
        <v>0</v>
      </c>
      <c r="F378" s="47">
        <f t="shared" si="185"/>
        <v>0</v>
      </c>
      <c r="G378" s="47" t="s">
        <v>280</v>
      </c>
    </row>
    <row r="379" spans="1:7" s="35" customFormat="1" x14ac:dyDescent="0.25">
      <c r="A379" s="253">
        <v>3</v>
      </c>
      <c r="B379" s="254"/>
      <c r="C379" s="255"/>
      <c r="D379" s="41" t="s">
        <v>12</v>
      </c>
      <c r="E379" s="32">
        <f t="shared" si="185"/>
        <v>0</v>
      </c>
      <c r="F379" s="32">
        <f t="shared" si="185"/>
        <v>0</v>
      </c>
      <c r="G379" s="32" t="s">
        <v>280</v>
      </c>
    </row>
    <row r="380" spans="1:7" s="35" customFormat="1" x14ac:dyDescent="0.25">
      <c r="A380" s="239">
        <v>32</v>
      </c>
      <c r="B380" s="240"/>
      <c r="C380" s="241"/>
      <c r="D380" s="41" t="s">
        <v>22</v>
      </c>
      <c r="E380" s="32">
        <f t="shared" si="185"/>
        <v>0</v>
      </c>
      <c r="F380" s="32">
        <f t="shared" si="185"/>
        <v>0</v>
      </c>
      <c r="G380" s="32" t="s">
        <v>280</v>
      </c>
    </row>
    <row r="381" spans="1:7" s="35" customFormat="1" ht="25.5" x14ac:dyDescent="0.25">
      <c r="A381" s="239">
        <v>329</v>
      </c>
      <c r="B381" s="240"/>
      <c r="C381" s="241"/>
      <c r="D381" s="41" t="s">
        <v>59</v>
      </c>
      <c r="E381" s="32"/>
      <c r="F381" s="32">
        <f t="shared" si="185"/>
        <v>0</v>
      </c>
      <c r="G381" s="32"/>
    </row>
    <row r="382" spans="1:7" ht="25.5" x14ac:dyDescent="0.25">
      <c r="A382" s="242">
        <v>3299</v>
      </c>
      <c r="B382" s="243"/>
      <c r="C382" s="244"/>
      <c r="D382" s="45" t="s">
        <v>59</v>
      </c>
      <c r="E382" s="34"/>
      <c r="F382" s="34">
        <v>0</v>
      </c>
      <c r="G382" s="34"/>
    </row>
    <row r="383" spans="1:7" s="35" customFormat="1" x14ac:dyDescent="0.25">
      <c r="A383" s="256" t="s">
        <v>122</v>
      </c>
      <c r="B383" s="257"/>
      <c r="C383" s="258"/>
      <c r="D383" s="42" t="s">
        <v>160</v>
      </c>
      <c r="E383" s="48">
        <f t="shared" ref="E383:F383" si="186">E384+E401+E406+E411</f>
        <v>223000</v>
      </c>
      <c r="F383" s="48">
        <f t="shared" si="186"/>
        <v>137473.78</v>
      </c>
      <c r="G383" s="48">
        <f t="shared" ref="G383:G386" si="187">F383/E383*100</f>
        <v>61.647434977578477</v>
      </c>
    </row>
    <row r="384" spans="1:7" s="35" customFormat="1" ht="25.5" x14ac:dyDescent="0.25">
      <c r="A384" s="250" t="s">
        <v>146</v>
      </c>
      <c r="B384" s="251"/>
      <c r="C384" s="252"/>
      <c r="D384" s="43" t="s">
        <v>147</v>
      </c>
      <c r="E384" s="47">
        <f t="shared" ref="E384:F384" si="188">E385+E396</f>
        <v>70000</v>
      </c>
      <c r="F384" s="47">
        <f t="shared" si="188"/>
        <v>25547.27</v>
      </c>
      <c r="G384" s="47">
        <f t="shared" si="187"/>
        <v>36.496099999999998</v>
      </c>
    </row>
    <row r="385" spans="1:7" s="35" customFormat="1" x14ac:dyDescent="0.25">
      <c r="A385" s="253">
        <v>3</v>
      </c>
      <c r="B385" s="254"/>
      <c r="C385" s="255"/>
      <c r="D385" s="41" t="s">
        <v>12</v>
      </c>
      <c r="E385" s="32">
        <f t="shared" ref="E385:F385" si="189">E386</f>
        <v>69500</v>
      </c>
      <c r="F385" s="32">
        <f t="shared" si="189"/>
        <v>21148.639999999999</v>
      </c>
      <c r="G385" s="32">
        <f t="shared" si="187"/>
        <v>30.429697841726615</v>
      </c>
    </row>
    <row r="386" spans="1:7" s="35" customFormat="1" x14ac:dyDescent="0.25">
      <c r="A386" s="239">
        <v>32</v>
      </c>
      <c r="B386" s="240"/>
      <c r="C386" s="241"/>
      <c r="D386" s="41" t="s">
        <v>22</v>
      </c>
      <c r="E386" s="32">
        <v>69500</v>
      </c>
      <c r="F386" s="32">
        <f t="shared" ref="F386" si="190">F387+F389+F394</f>
        <v>21148.639999999999</v>
      </c>
      <c r="G386" s="32">
        <f t="shared" si="187"/>
        <v>30.429697841726615</v>
      </c>
    </row>
    <row r="387" spans="1:7" s="35" customFormat="1" x14ac:dyDescent="0.25">
      <c r="A387" s="239">
        <v>321</v>
      </c>
      <c r="B387" s="240"/>
      <c r="C387" s="241"/>
      <c r="D387" s="160" t="s">
        <v>54</v>
      </c>
      <c r="E387" s="32"/>
      <c r="F387" s="32">
        <f t="shared" ref="F387" si="191">F388</f>
        <v>0</v>
      </c>
      <c r="G387" s="32"/>
    </row>
    <row r="388" spans="1:7" s="126" customFormat="1" x14ac:dyDescent="0.25">
      <c r="A388" s="242">
        <v>3211</v>
      </c>
      <c r="B388" s="243"/>
      <c r="C388" s="244"/>
      <c r="D388" s="45" t="s">
        <v>64</v>
      </c>
      <c r="E388" s="34"/>
      <c r="F388" s="34">
        <v>0</v>
      </c>
      <c r="G388" s="34"/>
    </row>
    <row r="389" spans="1:7" s="35" customFormat="1" x14ac:dyDescent="0.25">
      <c r="A389" s="239">
        <v>322</v>
      </c>
      <c r="B389" s="240"/>
      <c r="C389" s="241"/>
      <c r="D389" s="41" t="s">
        <v>56</v>
      </c>
      <c r="E389" s="32"/>
      <c r="F389" s="32">
        <f t="shared" ref="F389" si="192">F390+F391+F392+F393</f>
        <v>21148.639999999999</v>
      </c>
      <c r="G389" s="32"/>
    </row>
    <row r="390" spans="1:7" ht="25.5" x14ac:dyDescent="0.25">
      <c r="A390" s="242">
        <v>3221</v>
      </c>
      <c r="B390" s="243"/>
      <c r="C390" s="244"/>
      <c r="D390" s="45" t="s">
        <v>102</v>
      </c>
      <c r="E390" s="34"/>
      <c r="F390" s="34">
        <v>1148.6400000000001</v>
      </c>
      <c r="G390" s="34"/>
    </row>
    <row r="391" spans="1:7" x14ac:dyDescent="0.25">
      <c r="A391" s="242">
        <v>3222</v>
      </c>
      <c r="B391" s="243"/>
      <c r="C391" s="244"/>
      <c r="D391" s="45" t="s">
        <v>68</v>
      </c>
      <c r="E391" s="34"/>
      <c r="F391" s="34">
        <v>20000</v>
      </c>
      <c r="G391" s="34"/>
    </row>
    <row r="392" spans="1:7" x14ac:dyDescent="0.25">
      <c r="A392" s="242">
        <v>3223</v>
      </c>
      <c r="B392" s="243"/>
      <c r="C392" s="244"/>
      <c r="D392" s="45" t="s">
        <v>79</v>
      </c>
      <c r="E392" s="34"/>
      <c r="F392" s="34"/>
      <c r="G392" s="34"/>
    </row>
    <row r="393" spans="1:7" x14ac:dyDescent="0.25">
      <c r="A393" s="242">
        <v>3225</v>
      </c>
      <c r="B393" s="243"/>
      <c r="C393" s="244"/>
      <c r="D393" s="45" t="s">
        <v>103</v>
      </c>
      <c r="E393" s="34"/>
      <c r="F393" s="34">
        <v>0</v>
      </c>
      <c r="G393" s="34"/>
    </row>
    <row r="394" spans="1:7" s="35" customFormat="1" x14ac:dyDescent="0.25">
      <c r="A394" s="239">
        <v>323</v>
      </c>
      <c r="B394" s="240"/>
      <c r="C394" s="241"/>
      <c r="D394" s="41" t="s">
        <v>69</v>
      </c>
      <c r="E394" s="32"/>
      <c r="F394" s="32">
        <f t="shared" ref="F394" si="193">F395</f>
        <v>0</v>
      </c>
      <c r="G394" s="32"/>
    </row>
    <row r="395" spans="1:7" x14ac:dyDescent="0.25">
      <c r="A395" s="242">
        <v>3236</v>
      </c>
      <c r="B395" s="243"/>
      <c r="C395" s="244"/>
      <c r="D395" s="45" t="s">
        <v>84</v>
      </c>
      <c r="E395" s="34"/>
      <c r="F395" s="34">
        <v>0</v>
      </c>
      <c r="G395" s="34"/>
    </row>
    <row r="396" spans="1:7" s="35" customFormat="1" ht="25.5" x14ac:dyDescent="0.25">
      <c r="A396" s="253">
        <v>4</v>
      </c>
      <c r="B396" s="254"/>
      <c r="C396" s="255"/>
      <c r="D396" s="160" t="s">
        <v>14</v>
      </c>
      <c r="E396" s="32">
        <f t="shared" ref="E396:F397" si="194">E397</f>
        <v>500</v>
      </c>
      <c r="F396" s="32">
        <f t="shared" si="194"/>
        <v>4398.63</v>
      </c>
      <c r="G396" s="32">
        <f t="shared" ref="G396:G397" si="195">F396/E396*100</f>
        <v>879.726</v>
      </c>
    </row>
    <row r="397" spans="1:7" s="35" customFormat="1" ht="38.25" x14ac:dyDescent="0.25">
      <c r="A397" s="239">
        <v>42</v>
      </c>
      <c r="B397" s="240"/>
      <c r="C397" s="241"/>
      <c r="D397" s="160" t="s">
        <v>29</v>
      </c>
      <c r="E397" s="32">
        <v>500</v>
      </c>
      <c r="F397" s="32">
        <f t="shared" si="194"/>
        <v>4398.63</v>
      </c>
      <c r="G397" s="32">
        <f t="shared" si="195"/>
        <v>879.726</v>
      </c>
    </row>
    <row r="398" spans="1:7" s="35" customFormat="1" x14ac:dyDescent="0.25">
      <c r="A398" s="239">
        <v>422</v>
      </c>
      <c r="B398" s="240"/>
      <c r="C398" s="241"/>
      <c r="D398" s="160" t="s">
        <v>71</v>
      </c>
      <c r="E398" s="32"/>
      <c r="F398" s="32">
        <f>F399+F400</f>
        <v>4398.63</v>
      </c>
      <c r="G398" s="32"/>
    </row>
    <row r="399" spans="1:7" s="126" customFormat="1" ht="25.5" x14ac:dyDescent="0.25">
      <c r="A399" s="242">
        <v>4227</v>
      </c>
      <c r="B399" s="243"/>
      <c r="C399" s="244"/>
      <c r="D399" s="45" t="s">
        <v>171</v>
      </c>
      <c r="E399" s="34"/>
      <c r="F399" s="34">
        <v>1209.3800000000001</v>
      </c>
      <c r="G399" s="34"/>
    </row>
    <row r="400" spans="1:7" s="126" customFormat="1" ht="25.5" x14ac:dyDescent="0.25">
      <c r="A400" s="242">
        <v>4227</v>
      </c>
      <c r="B400" s="243"/>
      <c r="C400" s="244"/>
      <c r="D400" s="45" t="s">
        <v>171</v>
      </c>
      <c r="E400" s="34"/>
      <c r="F400" s="34">
        <v>3189.25</v>
      </c>
      <c r="G400" s="34"/>
    </row>
    <row r="401" spans="1:7" s="35" customFormat="1" ht="38.25" x14ac:dyDescent="0.25">
      <c r="A401" s="250" t="s">
        <v>156</v>
      </c>
      <c r="B401" s="251"/>
      <c r="C401" s="252"/>
      <c r="D401" s="161" t="s">
        <v>157</v>
      </c>
      <c r="E401" s="47">
        <f t="shared" ref="E401:F404" si="196">E402</f>
        <v>3000</v>
      </c>
      <c r="F401" s="47">
        <f t="shared" si="196"/>
        <v>5229.87</v>
      </c>
      <c r="G401" s="47">
        <f t="shared" ref="G401:G403" si="197">F401/E401*100</f>
        <v>174.32900000000001</v>
      </c>
    </row>
    <row r="402" spans="1:7" s="35" customFormat="1" x14ac:dyDescent="0.25">
      <c r="A402" s="253">
        <v>3</v>
      </c>
      <c r="B402" s="254"/>
      <c r="C402" s="255"/>
      <c r="D402" s="162" t="s">
        <v>12</v>
      </c>
      <c r="E402" s="32">
        <f t="shared" si="196"/>
        <v>3000</v>
      </c>
      <c r="F402" s="32">
        <f t="shared" si="196"/>
        <v>5229.87</v>
      </c>
      <c r="G402" s="32">
        <f t="shared" si="197"/>
        <v>174.32900000000001</v>
      </c>
    </row>
    <row r="403" spans="1:7" s="35" customFormat="1" x14ac:dyDescent="0.25">
      <c r="A403" s="239">
        <v>32</v>
      </c>
      <c r="B403" s="240"/>
      <c r="C403" s="241"/>
      <c r="D403" s="162" t="s">
        <v>22</v>
      </c>
      <c r="E403" s="32">
        <v>3000</v>
      </c>
      <c r="F403" s="32">
        <f t="shared" si="196"/>
        <v>5229.87</v>
      </c>
      <c r="G403" s="32">
        <f t="shared" si="197"/>
        <v>174.32900000000001</v>
      </c>
    </row>
    <row r="404" spans="1:7" s="35" customFormat="1" x14ac:dyDescent="0.25">
      <c r="A404" s="239">
        <v>322</v>
      </c>
      <c r="B404" s="240"/>
      <c r="C404" s="241"/>
      <c r="D404" s="162" t="s">
        <v>56</v>
      </c>
      <c r="E404" s="32"/>
      <c r="F404" s="32">
        <f t="shared" si="196"/>
        <v>5229.87</v>
      </c>
      <c r="G404" s="32"/>
    </row>
    <row r="405" spans="1:7" s="126" customFormat="1" x14ac:dyDescent="0.25">
      <c r="A405" s="242">
        <v>3222</v>
      </c>
      <c r="B405" s="243"/>
      <c r="C405" s="244"/>
      <c r="D405" s="45" t="s">
        <v>68</v>
      </c>
      <c r="E405" s="34"/>
      <c r="F405" s="34">
        <v>5229.87</v>
      </c>
      <c r="G405" s="34"/>
    </row>
    <row r="406" spans="1:7" s="35" customFormat="1" ht="25.5" x14ac:dyDescent="0.25">
      <c r="A406" s="250" t="s">
        <v>148</v>
      </c>
      <c r="B406" s="251"/>
      <c r="C406" s="252"/>
      <c r="D406" s="43" t="s">
        <v>149</v>
      </c>
      <c r="E406" s="47">
        <f t="shared" ref="E406:F409" si="198">E407</f>
        <v>0</v>
      </c>
      <c r="F406" s="47">
        <f t="shared" si="198"/>
        <v>0</v>
      </c>
      <c r="G406" s="47" t="s">
        <v>280</v>
      </c>
    </row>
    <row r="407" spans="1:7" s="35" customFormat="1" x14ac:dyDescent="0.25">
      <c r="A407" s="253">
        <v>3</v>
      </c>
      <c r="B407" s="254"/>
      <c r="C407" s="255"/>
      <c r="D407" s="41" t="s">
        <v>12</v>
      </c>
      <c r="E407" s="32">
        <f t="shared" si="198"/>
        <v>0</v>
      </c>
      <c r="F407" s="32">
        <f t="shared" si="198"/>
        <v>0</v>
      </c>
      <c r="G407" s="32" t="s">
        <v>280</v>
      </c>
    </row>
    <row r="408" spans="1:7" s="35" customFormat="1" x14ac:dyDescent="0.25">
      <c r="A408" s="239">
        <v>31</v>
      </c>
      <c r="B408" s="240"/>
      <c r="C408" s="241"/>
      <c r="D408" s="41" t="s">
        <v>13</v>
      </c>
      <c r="E408" s="32">
        <f t="shared" si="198"/>
        <v>0</v>
      </c>
      <c r="F408" s="32">
        <f t="shared" si="198"/>
        <v>0</v>
      </c>
      <c r="G408" s="32" t="s">
        <v>280</v>
      </c>
    </row>
    <row r="409" spans="1:7" s="35" customFormat="1" x14ac:dyDescent="0.25">
      <c r="A409" s="239">
        <v>311</v>
      </c>
      <c r="B409" s="240"/>
      <c r="C409" s="241"/>
      <c r="D409" s="41" t="s">
        <v>126</v>
      </c>
      <c r="E409" s="32"/>
      <c r="F409" s="32">
        <f t="shared" si="198"/>
        <v>0</v>
      </c>
      <c r="G409" s="32"/>
    </row>
    <row r="410" spans="1:7" x14ac:dyDescent="0.25">
      <c r="A410" s="242">
        <v>3111</v>
      </c>
      <c r="B410" s="243"/>
      <c r="C410" s="244"/>
      <c r="D410" s="45" t="s">
        <v>50</v>
      </c>
      <c r="E410" s="34"/>
      <c r="F410" s="34">
        <v>0</v>
      </c>
      <c r="G410" s="34"/>
    </row>
    <row r="411" spans="1:7" s="35" customFormat="1" x14ac:dyDescent="0.25">
      <c r="A411" s="250" t="s">
        <v>150</v>
      </c>
      <c r="B411" s="251"/>
      <c r="C411" s="252"/>
      <c r="D411" s="43" t="s">
        <v>151</v>
      </c>
      <c r="E411" s="47">
        <f t="shared" ref="E411:F411" si="199">E412</f>
        <v>150000</v>
      </c>
      <c r="F411" s="47">
        <f t="shared" si="199"/>
        <v>106696.64</v>
      </c>
      <c r="G411" s="47">
        <f t="shared" ref="G411:G413" si="200">F411/E411*100</f>
        <v>71.131093333333325</v>
      </c>
    </row>
    <row r="412" spans="1:7" s="35" customFormat="1" x14ac:dyDescent="0.25">
      <c r="A412" s="253">
        <v>3</v>
      </c>
      <c r="B412" s="254"/>
      <c r="C412" s="255"/>
      <c r="D412" s="41" t="s">
        <v>12</v>
      </c>
      <c r="E412" s="32">
        <f t="shared" ref="E412" si="201">E413+E420+E428</f>
        <v>150000</v>
      </c>
      <c r="F412" s="32">
        <f t="shared" ref="F412" si="202">F413+F420+F428</f>
        <v>106696.64</v>
      </c>
      <c r="G412" s="32">
        <f t="shared" si="200"/>
        <v>71.131093333333325</v>
      </c>
    </row>
    <row r="413" spans="1:7" s="35" customFormat="1" x14ac:dyDescent="0.25">
      <c r="A413" s="239">
        <v>31</v>
      </c>
      <c r="B413" s="240"/>
      <c r="C413" s="241"/>
      <c r="D413" s="41" t="s">
        <v>13</v>
      </c>
      <c r="E413" s="32">
        <v>144500</v>
      </c>
      <c r="F413" s="32">
        <f t="shared" ref="F413" si="203">F414+F416+F418</f>
        <v>103732.8</v>
      </c>
      <c r="G413" s="32">
        <f t="shared" si="200"/>
        <v>71.787404844290663</v>
      </c>
    </row>
    <row r="414" spans="1:7" s="35" customFormat="1" x14ac:dyDescent="0.25">
      <c r="A414" s="239">
        <v>311</v>
      </c>
      <c r="B414" s="240"/>
      <c r="C414" s="241"/>
      <c r="D414" s="41" t="s">
        <v>126</v>
      </c>
      <c r="E414" s="32"/>
      <c r="F414" s="32">
        <f t="shared" ref="F414" si="204">F415</f>
        <v>85779.22</v>
      </c>
      <c r="G414" s="32"/>
    </row>
    <row r="415" spans="1:7" x14ac:dyDescent="0.25">
      <c r="A415" s="242">
        <v>3111</v>
      </c>
      <c r="B415" s="243"/>
      <c r="C415" s="244"/>
      <c r="D415" s="45" t="s">
        <v>50</v>
      </c>
      <c r="E415" s="34"/>
      <c r="F415" s="34">
        <v>85779.22</v>
      </c>
      <c r="G415" s="34"/>
    </row>
    <row r="416" spans="1:7" s="35" customFormat="1" x14ac:dyDescent="0.25">
      <c r="A416" s="239">
        <v>312</v>
      </c>
      <c r="B416" s="240"/>
      <c r="C416" s="241"/>
      <c r="D416" s="41" t="s">
        <v>51</v>
      </c>
      <c r="E416" s="32"/>
      <c r="F416" s="32">
        <f t="shared" ref="F416" si="205">F417</f>
        <v>3800</v>
      </c>
      <c r="G416" s="32"/>
    </row>
    <row r="417" spans="1:7" x14ac:dyDescent="0.25">
      <c r="A417" s="242">
        <v>3121</v>
      </c>
      <c r="B417" s="243"/>
      <c r="C417" s="244"/>
      <c r="D417" s="45" t="s">
        <v>51</v>
      </c>
      <c r="E417" s="34"/>
      <c r="F417" s="34">
        <v>3800</v>
      </c>
      <c r="G417" s="34"/>
    </row>
    <row r="418" spans="1:7" s="35" customFormat="1" x14ac:dyDescent="0.25">
      <c r="A418" s="239">
        <v>313</v>
      </c>
      <c r="B418" s="240"/>
      <c r="C418" s="241"/>
      <c r="D418" s="41" t="s">
        <v>52</v>
      </c>
      <c r="E418" s="32"/>
      <c r="F418" s="32">
        <f t="shared" ref="F418" si="206">F419</f>
        <v>14153.58</v>
      </c>
      <c r="G418" s="32"/>
    </row>
    <row r="419" spans="1:7" ht="25.5" x14ac:dyDescent="0.25">
      <c r="A419" s="242">
        <v>3132</v>
      </c>
      <c r="B419" s="243"/>
      <c r="C419" s="244"/>
      <c r="D419" s="45" t="s">
        <v>53</v>
      </c>
      <c r="E419" s="34"/>
      <c r="F419" s="34">
        <v>14153.58</v>
      </c>
      <c r="G419" s="34"/>
    </row>
    <row r="420" spans="1:7" s="35" customFormat="1" x14ac:dyDescent="0.25">
      <c r="A420" s="239">
        <v>32</v>
      </c>
      <c r="B420" s="240"/>
      <c r="C420" s="241"/>
      <c r="D420" s="41" t="s">
        <v>22</v>
      </c>
      <c r="E420" s="32">
        <v>5500</v>
      </c>
      <c r="F420" s="32">
        <f t="shared" ref="F420" si="207">F421+F423+F425</f>
        <v>2963.84</v>
      </c>
      <c r="G420" s="32">
        <f t="shared" ref="G420" si="208">F420/E420*100</f>
        <v>53.888000000000005</v>
      </c>
    </row>
    <row r="421" spans="1:7" s="35" customFormat="1" x14ac:dyDescent="0.25">
      <c r="A421" s="239">
        <v>321</v>
      </c>
      <c r="B421" s="240"/>
      <c r="C421" s="241"/>
      <c r="D421" s="41" t="s">
        <v>54</v>
      </c>
      <c r="E421" s="32"/>
      <c r="F421" s="32">
        <f t="shared" ref="F421:F423" si="209">F422</f>
        <v>1338.84</v>
      </c>
      <c r="G421" s="32"/>
    </row>
    <row r="422" spans="1:7" ht="25.5" x14ac:dyDescent="0.25">
      <c r="A422" s="242">
        <v>3212</v>
      </c>
      <c r="B422" s="243"/>
      <c r="C422" s="244"/>
      <c r="D422" s="45" t="s">
        <v>128</v>
      </c>
      <c r="E422" s="34"/>
      <c r="F422" s="34">
        <v>1338.84</v>
      </c>
      <c r="G422" s="34"/>
    </row>
    <row r="423" spans="1:7" s="35" customFormat="1" x14ac:dyDescent="0.25">
      <c r="A423" s="239">
        <v>322</v>
      </c>
      <c r="B423" s="240"/>
      <c r="C423" s="241"/>
      <c r="D423" s="162" t="s">
        <v>56</v>
      </c>
      <c r="E423" s="32"/>
      <c r="F423" s="32">
        <f t="shared" si="209"/>
        <v>1625</v>
      </c>
      <c r="G423" s="32"/>
    </row>
    <row r="424" spans="1:7" s="126" customFormat="1" x14ac:dyDescent="0.25">
      <c r="A424" s="242">
        <v>3222</v>
      </c>
      <c r="B424" s="243"/>
      <c r="C424" s="244"/>
      <c r="D424" s="45" t="s">
        <v>68</v>
      </c>
      <c r="E424" s="34"/>
      <c r="F424" s="34">
        <v>1625</v>
      </c>
      <c r="G424" s="34"/>
    </row>
    <row r="425" spans="1:7" s="35" customFormat="1" x14ac:dyDescent="0.25">
      <c r="A425" s="239">
        <v>323</v>
      </c>
      <c r="B425" s="240"/>
      <c r="C425" s="241"/>
      <c r="D425" s="41" t="s">
        <v>69</v>
      </c>
      <c r="E425" s="32"/>
      <c r="F425" s="32">
        <f t="shared" ref="F425" si="210">F426+F427</f>
        <v>0</v>
      </c>
      <c r="G425" s="32"/>
    </row>
    <row r="426" spans="1:7" ht="25.5" x14ac:dyDescent="0.25">
      <c r="A426" s="242">
        <v>3232</v>
      </c>
      <c r="B426" s="243"/>
      <c r="C426" s="244"/>
      <c r="D426" s="45" t="s">
        <v>111</v>
      </c>
      <c r="E426" s="34"/>
      <c r="F426" s="34"/>
      <c r="G426" s="34"/>
    </row>
    <row r="427" spans="1:7" x14ac:dyDescent="0.25">
      <c r="A427" s="242">
        <v>3237</v>
      </c>
      <c r="B427" s="243"/>
      <c r="C427" s="244"/>
      <c r="D427" s="45" t="s">
        <v>70</v>
      </c>
      <c r="E427" s="34"/>
      <c r="F427" s="34"/>
      <c r="G427" s="34"/>
    </row>
    <row r="428" spans="1:7" s="35" customFormat="1" x14ac:dyDescent="0.25">
      <c r="A428" s="239">
        <v>38</v>
      </c>
      <c r="B428" s="240"/>
      <c r="C428" s="241"/>
      <c r="D428" s="41" t="s">
        <v>161</v>
      </c>
      <c r="E428" s="32">
        <f t="shared" ref="E428:F429" si="211">E429</f>
        <v>0</v>
      </c>
      <c r="F428" s="32">
        <f t="shared" si="211"/>
        <v>0</v>
      </c>
      <c r="G428" s="32" t="s">
        <v>280</v>
      </c>
    </row>
    <row r="429" spans="1:7" s="35" customFormat="1" x14ac:dyDescent="0.25">
      <c r="A429" s="239">
        <v>383</v>
      </c>
      <c r="B429" s="240"/>
      <c r="C429" s="241"/>
      <c r="D429" s="41" t="s">
        <v>162</v>
      </c>
      <c r="E429" s="32">
        <f t="shared" si="211"/>
        <v>0</v>
      </c>
      <c r="F429" s="32">
        <f t="shared" si="211"/>
        <v>0</v>
      </c>
      <c r="G429" s="32" t="s">
        <v>280</v>
      </c>
    </row>
    <row r="430" spans="1:7" ht="25.5" x14ac:dyDescent="0.25">
      <c r="A430" s="242">
        <v>3831</v>
      </c>
      <c r="B430" s="243"/>
      <c r="C430" s="244"/>
      <c r="D430" s="45" t="s">
        <v>163</v>
      </c>
      <c r="E430" s="34"/>
      <c r="F430" s="34"/>
      <c r="G430" s="34"/>
    </row>
    <row r="431" spans="1:7" s="35" customFormat="1" x14ac:dyDescent="0.25">
      <c r="A431" s="256" t="s">
        <v>164</v>
      </c>
      <c r="B431" s="257"/>
      <c r="C431" s="258"/>
      <c r="D431" s="42" t="s">
        <v>165</v>
      </c>
      <c r="E431" s="48">
        <f>E432+E439+E444</f>
        <v>1300</v>
      </c>
      <c r="F431" s="48">
        <f>F432+F439+F444</f>
        <v>1142.23</v>
      </c>
      <c r="G431" s="48">
        <f t="shared" ref="G431:G434" si="212">F431/E431*100</f>
        <v>87.863846153846154</v>
      </c>
    </row>
    <row r="432" spans="1:7" s="35" customFormat="1" x14ac:dyDescent="0.25">
      <c r="A432" s="250" t="s">
        <v>142</v>
      </c>
      <c r="B432" s="251"/>
      <c r="C432" s="252"/>
      <c r="D432" s="43" t="s">
        <v>143</v>
      </c>
      <c r="E432" s="47">
        <f t="shared" ref="E432:F442" si="213">E433</f>
        <v>400</v>
      </c>
      <c r="F432" s="47">
        <f t="shared" si="213"/>
        <v>255.22</v>
      </c>
      <c r="G432" s="47">
        <f t="shared" si="212"/>
        <v>63.805</v>
      </c>
    </row>
    <row r="433" spans="1:7" s="35" customFormat="1" x14ac:dyDescent="0.25">
      <c r="A433" s="253">
        <v>3</v>
      </c>
      <c r="B433" s="254"/>
      <c r="C433" s="255"/>
      <c r="D433" s="41" t="s">
        <v>12</v>
      </c>
      <c r="E433" s="32">
        <f t="shared" si="213"/>
        <v>400</v>
      </c>
      <c r="F433" s="32">
        <f t="shared" si="213"/>
        <v>255.22</v>
      </c>
      <c r="G433" s="32">
        <f t="shared" si="212"/>
        <v>63.805</v>
      </c>
    </row>
    <row r="434" spans="1:7" s="35" customFormat="1" x14ac:dyDescent="0.25">
      <c r="A434" s="239">
        <v>32</v>
      </c>
      <c r="B434" s="240"/>
      <c r="C434" s="241"/>
      <c r="D434" s="41" t="s">
        <v>22</v>
      </c>
      <c r="E434" s="32">
        <v>400</v>
      </c>
      <c r="F434" s="32">
        <f t="shared" ref="F434" si="214">F435+F437</f>
        <v>255.22</v>
      </c>
      <c r="G434" s="32">
        <f t="shared" si="212"/>
        <v>63.805</v>
      </c>
    </row>
    <row r="435" spans="1:7" s="35" customFormat="1" x14ac:dyDescent="0.25">
      <c r="A435" s="239">
        <v>321</v>
      </c>
      <c r="B435" s="240"/>
      <c r="C435" s="241"/>
      <c r="D435" s="160" t="s">
        <v>54</v>
      </c>
      <c r="E435" s="32"/>
      <c r="F435" s="32">
        <f t="shared" ref="F435" si="215">F436</f>
        <v>255.22</v>
      </c>
      <c r="G435" s="32"/>
    </row>
    <row r="436" spans="1:7" s="126" customFormat="1" x14ac:dyDescent="0.25">
      <c r="A436" s="242">
        <v>3211</v>
      </c>
      <c r="B436" s="243"/>
      <c r="C436" s="244"/>
      <c r="D436" s="45" t="s">
        <v>64</v>
      </c>
      <c r="E436" s="34"/>
      <c r="F436" s="34">
        <v>255.22</v>
      </c>
      <c r="G436" s="34"/>
    </row>
    <row r="437" spans="1:7" s="35" customFormat="1" ht="25.5" x14ac:dyDescent="0.25">
      <c r="A437" s="239">
        <v>329</v>
      </c>
      <c r="B437" s="240"/>
      <c r="C437" s="241"/>
      <c r="D437" s="41" t="s">
        <v>59</v>
      </c>
      <c r="E437" s="32"/>
      <c r="F437" s="32">
        <f t="shared" si="213"/>
        <v>0</v>
      </c>
      <c r="G437" s="32"/>
    </row>
    <row r="438" spans="1:7" ht="25.5" x14ac:dyDescent="0.25">
      <c r="A438" s="242">
        <v>3299</v>
      </c>
      <c r="B438" s="243"/>
      <c r="C438" s="244"/>
      <c r="D438" s="45" t="s">
        <v>59</v>
      </c>
      <c r="E438" s="34"/>
      <c r="F438" s="34">
        <v>0</v>
      </c>
      <c r="G438" s="34"/>
    </row>
    <row r="439" spans="1:7" s="35" customFormat="1" ht="38.25" x14ac:dyDescent="0.25">
      <c r="A439" s="250" t="s">
        <v>144</v>
      </c>
      <c r="B439" s="251"/>
      <c r="C439" s="252"/>
      <c r="D439" s="193" t="s">
        <v>145</v>
      </c>
      <c r="E439" s="47">
        <f t="shared" si="213"/>
        <v>0</v>
      </c>
      <c r="F439" s="47">
        <f t="shared" si="213"/>
        <v>246.51</v>
      </c>
      <c r="G439" s="47" t="s">
        <v>280</v>
      </c>
    </row>
    <row r="440" spans="1:7" s="35" customFormat="1" x14ac:dyDescent="0.25">
      <c r="A440" s="253">
        <v>3</v>
      </c>
      <c r="B440" s="254"/>
      <c r="C440" s="255"/>
      <c r="D440" s="192" t="s">
        <v>12</v>
      </c>
      <c r="E440" s="32">
        <f t="shared" si="213"/>
        <v>0</v>
      </c>
      <c r="F440" s="32">
        <f t="shared" si="213"/>
        <v>246.51</v>
      </c>
      <c r="G440" s="32" t="s">
        <v>280</v>
      </c>
    </row>
    <row r="441" spans="1:7" s="35" customFormat="1" x14ac:dyDescent="0.25">
      <c r="A441" s="239">
        <v>32</v>
      </c>
      <c r="B441" s="240"/>
      <c r="C441" s="241"/>
      <c r="D441" s="192" t="s">
        <v>22</v>
      </c>
      <c r="E441" s="32">
        <v>0</v>
      </c>
      <c r="F441" s="32">
        <f>F442</f>
        <v>246.51</v>
      </c>
      <c r="G441" s="32" t="s">
        <v>280</v>
      </c>
    </row>
    <row r="442" spans="1:7" s="35" customFormat="1" ht="25.5" x14ac:dyDescent="0.25">
      <c r="A442" s="239">
        <v>329</v>
      </c>
      <c r="B442" s="240"/>
      <c r="C442" s="241"/>
      <c r="D442" s="192" t="s">
        <v>59</v>
      </c>
      <c r="E442" s="32"/>
      <c r="F442" s="32">
        <f t="shared" si="213"/>
        <v>246.51</v>
      </c>
      <c r="G442" s="32"/>
    </row>
    <row r="443" spans="1:7" s="126" customFormat="1" ht="25.5" x14ac:dyDescent="0.25">
      <c r="A443" s="242">
        <v>3299</v>
      </c>
      <c r="B443" s="243"/>
      <c r="C443" s="244"/>
      <c r="D443" s="45" t="s">
        <v>59</v>
      </c>
      <c r="E443" s="34"/>
      <c r="F443" s="34">
        <v>246.51</v>
      </c>
      <c r="G443" s="34"/>
    </row>
    <row r="444" spans="1:7" s="35" customFormat="1" x14ac:dyDescent="0.25">
      <c r="A444" s="250" t="s">
        <v>150</v>
      </c>
      <c r="B444" s="251"/>
      <c r="C444" s="252"/>
      <c r="D444" s="43" t="s">
        <v>151</v>
      </c>
      <c r="E444" s="47">
        <f t="shared" ref="E444:F445" si="216">E445</f>
        <v>900</v>
      </c>
      <c r="F444" s="47">
        <f t="shared" si="216"/>
        <v>640.5</v>
      </c>
      <c r="G444" s="47">
        <f t="shared" ref="G444:G446" si="217">F444/E444*100</f>
        <v>71.166666666666671</v>
      </c>
    </row>
    <row r="445" spans="1:7" s="35" customFormat="1" x14ac:dyDescent="0.25">
      <c r="A445" s="253">
        <v>3</v>
      </c>
      <c r="B445" s="254"/>
      <c r="C445" s="255"/>
      <c r="D445" s="41" t="s">
        <v>12</v>
      </c>
      <c r="E445" s="32">
        <f t="shared" si="216"/>
        <v>900</v>
      </c>
      <c r="F445" s="32">
        <f t="shared" si="216"/>
        <v>640.5</v>
      </c>
      <c r="G445" s="32">
        <f t="shared" si="217"/>
        <v>71.166666666666671</v>
      </c>
    </row>
    <row r="446" spans="1:7" s="35" customFormat="1" x14ac:dyDescent="0.25">
      <c r="A446" s="239">
        <v>32</v>
      </c>
      <c r="B446" s="240"/>
      <c r="C446" s="241"/>
      <c r="D446" s="41" t="s">
        <v>22</v>
      </c>
      <c r="E446" s="32">
        <v>900</v>
      </c>
      <c r="F446" s="32">
        <f t="shared" ref="F446" si="218">F447+F449</f>
        <v>640.5</v>
      </c>
      <c r="G446" s="32">
        <f t="shared" si="217"/>
        <v>71.166666666666671</v>
      </c>
    </row>
    <row r="447" spans="1:7" s="35" customFormat="1" x14ac:dyDescent="0.25">
      <c r="A447" s="239">
        <v>321</v>
      </c>
      <c r="B447" s="240"/>
      <c r="C447" s="241"/>
      <c r="D447" s="41" t="s">
        <v>54</v>
      </c>
      <c r="E447" s="32"/>
      <c r="F447" s="32">
        <f t="shared" ref="F447" si="219">F448</f>
        <v>0</v>
      </c>
      <c r="G447" s="32"/>
    </row>
    <row r="448" spans="1:7" x14ac:dyDescent="0.25">
      <c r="A448" s="242">
        <v>3211</v>
      </c>
      <c r="B448" s="243"/>
      <c r="C448" s="244"/>
      <c r="D448" s="45" t="s">
        <v>64</v>
      </c>
      <c r="E448" s="34"/>
      <c r="F448" s="34">
        <v>0</v>
      </c>
      <c r="G448" s="34"/>
    </row>
    <row r="449" spans="1:7" s="35" customFormat="1" ht="25.5" x14ac:dyDescent="0.25">
      <c r="A449" s="239">
        <v>329</v>
      </c>
      <c r="B449" s="240"/>
      <c r="C449" s="241"/>
      <c r="D449" s="41" t="s">
        <v>59</v>
      </c>
      <c r="E449" s="32"/>
      <c r="F449" s="32">
        <f t="shared" ref="F449" si="220">F450</f>
        <v>640.5</v>
      </c>
      <c r="G449" s="32"/>
    </row>
    <row r="450" spans="1:7" ht="25.5" x14ac:dyDescent="0.25">
      <c r="A450" s="242">
        <v>3299</v>
      </c>
      <c r="B450" s="243"/>
      <c r="C450" s="244"/>
      <c r="D450" s="45" t="s">
        <v>59</v>
      </c>
      <c r="E450" s="34"/>
      <c r="F450" s="34">
        <v>640.5</v>
      </c>
      <c r="G450" s="34"/>
    </row>
    <row r="451" spans="1:7" s="35" customFormat="1" ht="25.5" x14ac:dyDescent="0.25">
      <c r="A451" s="256" t="s">
        <v>166</v>
      </c>
      <c r="B451" s="257"/>
      <c r="C451" s="258"/>
      <c r="D451" s="42" t="s">
        <v>167</v>
      </c>
      <c r="E451" s="48">
        <f t="shared" ref="E451:F451" si="221">E452+E461</f>
        <v>1000</v>
      </c>
      <c r="F451" s="48">
        <f t="shared" si="221"/>
        <v>0</v>
      </c>
      <c r="G451" s="48">
        <f t="shared" ref="G451:G454" si="222">F451/E451*100</f>
        <v>0</v>
      </c>
    </row>
    <row r="452" spans="1:7" s="35" customFormat="1" x14ac:dyDescent="0.25">
      <c r="A452" s="250" t="s">
        <v>150</v>
      </c>
      <c r="B452" s="251"/>
      <c r="C452" s="252"/>
      <c r="D452" s="43" t="s">
        <v>151</v>
      </c>
      <c r="E452" s="47">
        <f t="shared" ref="E452:F452" si="223">E453+E457</f>
        <v>1000</v>
      </c>
      <c r="F452" s="47">
        <f t="shared" si="223"/>
        <v>0</v>
      </c>
      <c r="G452" s="47">
        <f t="shared" si="222"/>
        <v>0</v>
      </c>
    </row>
    <row r="453" spans="1:7" s="35" customFormat="1" x14ac:dyDescent="0.25">
      <c r="A453" s="253">
        <v>3</v>
      </c>
      <c r="B453" s="254"/>
      <c r="C453" s="255"/>
      <c r="D453" s="41" t="s">
        <v>12</v>
      </c>
      <c r="E453" s="32">
        <f t="shared" ref="E453:F455" si="224">E454</f>
        <v>1000</v>
      </c>
      <c r="F453" s="32">
        <f t="shared" si="224"/>
        <v>0</v>
      </c>
      <c r="G453" s="32">
        <f t="shared" si="222"/>
        <v>0</v>
      </c>
    </row>
    <row r="454" spans="1:7" s="35" customFormat="1" x14ac:dyDescent="0.25">
      <c r="A454" s="239">
        <v>32</v>
      </c>
      <c r="B454" s="240"/>
      <c r="C454" s="241"/>
      <c r="D454" s="41" t="s">
        <v>22</v>
      </c>
      <c r="E454" s="32">
        <v>1000</v>
      </c>
      <c r="F454" s="32">
        <f t="shared" si="224"/>
        <v>0</v>
      </c>
      <c r="G454" s="32">
        <f t="shared" si="222"/>
        <v>0</v>
      </c>
    </row>
    <row r="455" spans="1:7" s="35" customFormat="1" ht="25.5" x14ac:dyDescent="0.25">
      <c r="A455" s="239">
        <v>329</v>
      </c>
      <c r="B455" s="240"/>
      <c r="C455" s="241"/>
      <c r="D455" s="41" t="s">
        <v>59</v>
      </c>
      <c r="E455" s="32"/>
      <c r="F455" s="32">
        <f t="shared" si="224"/>
        <v>0</v>
      </c>
      <c r="G455" s="32"/>
    </row>
    <row r="456" spans="1:7" ht="25.5" x14ac:dyDescent="0.25">
      <c r="A456" s="242">
        <v>3299</v>
      </c>
      <c r="B456" s="243"/>
      <c r="C456" s="244"/>
      <c r="D456" s="45" t="s">
        <v>59</v>
      </c>
      <c r="E456" s="34"/>
      <c r="F456" s="34">
        <v>0</v>
      </c>
      <c r="G456" s="34"/>
    </row>
    <row r="457" spans="1:7" s="35" customFormat="1" ht="25.5" x14ac:dyDescent="0.25">
      <c r="A457" s="253">
        <v>4</v>
      </c>
      <c r="B457" s="254"/>
      <c r="C457" s="255"/>
      <c r="D457" s="160" t="s">
        <v>14</v>
      </c>
      <c r="E457" s="32">
        <f t="shared" ref="E457:F459" si="225">E458</f>
        <v>0</v>
      </c>
      <c r="F457" s="32">
        <f t="shared" si="225"/>
        <v>0</v>
      </c>
      <c r="G457" s="32" t="s">
        <v>280</v>
      </c>
    </row>
    <row r="458" spans="1:7" s="35" customFormat="1" ht="38.25" x14ac:dyDescent="0.25">
      <c r="A458" s="239">
        <v>42</v>
      </c>
      <c r="B458" s="240"/>
      <c r="C458" s="241"/>
      <c r="D458" s="160" t="s">
        <v>29</v>
      </c>
      <c r="E458" s="32">
        <f t="shared" si="225"/>
        <v>0</v>
      </c>
      <c r="F458" s="32">
        <f t="shared" si="225"/>
        <v>0</v>
      </c>
      <c r="G458" s="32" t="s">
        <v>280</v>
      </c>
    </row>
    <row r="459" spans="1:7" s="35" customFormat="1" x14ac:dyDescent="0.25">
      <c r="A459" s="239">
        <v>422</v>
      </c>
      <c r="B459" s="240"/>
      <c r="C459" s="241"/>
      <c r="D459" s="160" t="s">
        <v>71</v>
      </c>
      <c r="E459" s="32"/>
      <c r="F459" s="32">
        <f t="shared" si="225"/>
        <v>0</v>
      </c>
      <c r="G459" s="32"/>
    </row>
    <row r="460" spans="1:7" s="126" customFormat="1" ht="25.5" x14ac:dyDescent="0.25">
      <c r="A460" s="242">
        <v>4227</v>
      </c>
      <c r="B460" s="243"/>
      <c r="C460" s="244"/>
      <c r="D460" s="45" t="s">
        <v>171</v>
      </c>
      <c r="E460" s="34"/>
      <c r="F460" s="34">
        <v>0</v>
      </c>
      <c r="G460" s="34"/>
    </row>
    <row r="461" spans="1:7" s="35" customFormat="1" ht="25.5" x14ac:dyDescent="0.25">
      <c r="A461" s="250" t="s">
        <v>148</v>
      </c>
      <c r="B461" s="251"/>
      <c r="C461" s="252"/>
      <c r="D461" s="159" t="s">
        <v>149</v>
      </c>
      <c r="E461" s="47">
        <f>E462+E468</f>
        <v>0</v>
      </c>
      <c r="F461" s="47">
        <f>F462+F468</f>
        <v>0</v>
      </c>
      <c r="G461" s="47" t="s">
        <v>280</v>
      </c>
    </row>
    <row r="462" spans="1:7" s="35" customFormat="1" x14ac:dyDescent="0.25">
      <c r="A462" s="253">
        <v>3</v>
      </c>
      <c r="B462" s="254"/>
      <c r="C462" s="255"/>
      <c r="D462" s="160" t="s">
        <v>12</v>
      </c>
      <c r="E462" s="32">
        <f t="shared" ref="E462:F466" si="226">E463</f>
        <v>0</v>
      </c>
      <c r="F462" s="32">
        <f t="shared" si="226"/>
        <v>0</v>
      </c>
      <c r="G462" s="32" t="s">
        <v>280</v>
      </c>
    </row>
    <row r="463" spans="1:7" s="35" customFormat="1" x14ac:dyDescent="0.25">
      <c r="A463" s="239">
        <v>32</v>
      </c>
      <c r="B463" s="240"/>
      <c r="C463" s="241"/>
      <c r="D463" s="160" t="s">
        <v>22</v>
      </c>
      <c r="E463" s="32">
        <f t="shared" ref="E463:F463" si="227">E464+E466</f>
        <v>0</v>
      </c>
      <c r="F463" s="32">
        <f t="shared" si="227"/>
        <v>0</v>
      </c>
      <c r="G463" s="32" t="s">
        <v>280</v>
      </c>
    </row>
    <row r="464" spans="1:7" s="35" customFormat="1" x14ac:dyDescent="0.25">
      <c r="A464" s="239">
        <v>322</v>
      </c>
      <c r="B464" s="240"/>
      <c r="C464" s="241"/>
      <c r="D464" s="160" t="s">
        <v>56</v>
      </c>
      <c r="E464" s="32"/>
      <c r="F464" s="32">
        <f t="shared" ref="F464" si="228">F465</f>
        <v>0</v>
      </c>
      <c r="G464" s="32"/>
    </row>
    <row r="465" spans="1:7" s="126" customFormat="1" x14ac:dyDescent="0.25">
      <c r="A465" s="242">
        <v>3225</v>
      </c>
      <c r="B465" s="243"/>
      <c r="C465" s="244"/>
      <c r="D465" s="45" t="s">
        <v>103</v>
      </c>
      <c r="E465" s="34"/>
      <c r="F465" s="34">
        <v>0</v>
      </c>
      <c r="G465" s="34"/>
    </row>
    <row r="466" spans="1:7" s="35" customFormat="1" ht="25.5" x14ac:dyDescent="0.25">
      <c r="A466" s="239">
        <v>329</v>
      </c>
      <c r="B466" s="240"/>
      <c r="C466" s="241"/>
      <c r="D466" s="160" t="s">
        <v>59</v>
      </c>
      <c r="E466" s="32"/>
      <c r="F466" s="32">
        <f t="shared" si="226"/>
        <v>0</v>
      </c>
      <c r="G466" s="32"/>
    </row>
    <row r="467" spans="1:7" s="126" customFormat="1" ht="25.5" x14ac:dyDescent="0.25">
      <c r="A467" s="242">
        <v>3299</v>
      </c>
      <c r="B467" s="243"/>
      <c r="C467" s="244"/>
      <c r="D467" s="45" t="s">
        <v>59</v>
      </c>
      <c r="E467" s="34"/>
      <c r="F467" s="34">
        <v>0</v>
      </c>
      <c r="G467" s="34"/>
    </row>
    <row r="468" spans="1:7" s="35" customFormat="1" ht="25.5" x14ac:dyDescent="0.25">
      <c r="A468" s="253">
        <v>4</v>
      </c>
      <c r="B468" s="254"/>
      <c r="C468" s="255"/>
      <c r="D468" s="160" t="s">
        <v>14</v>
      </c>
      <c r="E468" s="32">
        <f t="shared" ref="E468:F470" si="229">E469</f>
        <v>0</v>
      </c>
      <c r="F468" s="32">
        <f t="shared" si="229"/>
        <v>0</v>
      </c>
      <c r="G468" s="32" t="s">
        <v>280</v>
      </c>
    </row>
    <row r="469" spans="1:7" s="35" customFormat="1" ht="38.25" x14ac:dyDescent="0.25">
      <c r="A469" s="239">
        <v>42</v>
      </c>
      <c r="B469" s="240"/>
      <c r="C469" s="241"/>
      <c r="D469" s="160" t="s">
        <v>29</v>
      </c>
      <c r="E469" s="32">
        <f t="shared" si="229"/>
        <v>0</v>
      </c>
      <c r="F469" s="32">
        <f t="shared" si="229"/>
        <v>0</v>
      </c>
      <c r="G469" s="32" t="s">
        <v>280</v>
      </c>
    </row>
    <row r="470" spans="1:7" s="35" customFormat="1" x14ac:dyDescent="0.25">
      <c r="A470" s="239">
        <v>422</v>
      </c>
      <c r="B470" s="240"/>
      <c r="C470" s="241"/>
      <c r="D470" s="160" t="s">
        <v>71</v>
      </c>
      <c r="E470" s="32"/>
      <c r="F470" s="32">
        <f t="shared" si="229"/>
        <v>0</v>
      </c>
      <c r="G470" s="32"/>
    </row>
    <row r="471" spans="1:7" s="126" customFormat="1" ht="25.5" x14ac:dyDescent="0.25">
      <c r="A471" s="242">
        <v>4227</v>
      </c>
      <c r="B471" s="243"/>
      <c r="C471" s="244"/>
      <c r="D471" s="45" t="s">
        <v>171</v>
      </c>
      <c r="E471" s="34"/>
      <c r="F471" s="34">
        <v>0</v>
      </c>
      <c r="G471" s="34"/>
    </row>
    <row r="472" spans="1:7" s="35" customFormat="1" x14ac:dyDescent="0.25">
      <c r="A472" s="256" t="s">
        <v>168</v>
      </c>
      <c r="B472" s="257"/>
      <c r="C472" s="258"/>
      <c r="D472" s="42" t="s">
        <v>140</v>
      </c>
      <c r="E472" s="48">
        <f t="shared" ref="E472" si="230">E473+E484+E489+E494</f>
        <v>9100</v>
      </c>
      <c r="F472" s="48">
        <f t="shared" ref="F472" si="231">F473+F484+F489+F494</f>
        <v>2236.54</v>
      </c>
      <c r="G472" s="48">
        <f t="shared" ref="G472:G475" si="232">F472/E472*100</f>
        <v>24.577362637362636</v>
      </c>
    </row>
    <row r="473" spans="1:7" s="35" customFormat="1" x14ac:dyDescent="0.25">
      <c r="A473" s="250" t="s">
        <v>142</v>
      </c>
      <c r="B473" s="251"/>
      <c r="C473" s="252"/>
      <c r="D473" s="43" t="s">
        <v>143</v>
      </c>
      <c r="E473" s="47">
        <f t="shared" ref="E473:F474" si="233">E474</f>
        <v>7100</v>
      </c>
      <c r="F473" s="47">
        <f t="shared" si="233"/>
        <v>2236.54</v>
      </c>
      <c r="G473" s="47">
        <f t="shared" si="232"/>
        <v>31.500563380281687</v>
      </c>
    </row>
    <row r="474" spans="1:7" s="35" customFormat="1" ht="25.5" x14ac:dyDescent="0.25">
      <c r="A474" s="253">
        <v>4</v>
      </c>
      <c r="B474" s="254"/>
      <c r="C474" s="255"/>
      <c r="D474" s="41" t="s">
        <v>14</v>
      </c>
      <c r="E474" s="32">
        <f t="shared" si="233"/>
        <v>7100</v>
      </c>
      <c r="F474" s="32">
        <f t="shared" si="233"/>
        <v>2236.54</v>
      </c>
      <c r="G474" s="32">
        <f t="shared" si="232"/>
        <v>31.500563380281687</v>
      </c>
    </row>
    <row r="475" spans="1:7" s="35" customFormat="1" ht="38.25" x14ac:dyDescent="0.25">
      <c r="A475" s="239">
        <v>42</v>
      </c>
      <c r="B475" s="240"/>
      <c r="C475" s="241"/>
      <c r="D475" s="41" t="s">
        <v>29</v>
      </c>
      <c r="E475" s="32">
        <v>7100</v>
      </c>
      <c r="F475" s="32">
        <f t="shared" ref="F475" si="234">F476+F482</f>
        <v>2236.54</v>
      </c>
      <c r="G475" s="32">
        <f t="shared" si="232"/>
        <v>31.500563380281687</v>
      </c>
    </row>
    <row r="476" spans="1:7" s="35" customFormat="1" x14ac:dyDescent="0.25">
      <c r="A476" s="239">
        <v>422</v>
      </c>
      <c r="B476" s="240"/>
      <c r="C476" s="241"/>
      <c r="D476" s="41" t="s">
        <v>71</v>
      </c>
      <c r="E476" s="32"/>
      <c r="F476" s="32">
        <f t="shared" ref="F476" si="235">F477+F478+F479+F480+F481</f>
        <v>2236.54</v>
      </c>
      <c r="G476" s="32"/>
    </row>
    <row r="477" spans="1:7" x14ac:dyDescent="0.25">
      <c r="A477" s="242">
        <v>4221</v>
      </c>
      <c r="B477" s="243"/>
      <c r="C477" s="244"/>
      <c r="D477" s="45" t="s">
        <v>72</v>
      </c>
      <c r="E477" s="34"/>
      <c r="F477" s="34">
        <v>0</v>
      </c>
      <c r="G477" s="34"/>
    </row>
    <row r="478" spans="1:7" x14ac:dyDescent="0.25">
      <c r="A478" s="242">
        <v>4223</v>
      </c>
      <c r="B478" s="243"/>
      <c r="C478" s="244"/>
      <c r="D478" s="45" t="s">
        <v>169</v>
      </c>
      <c r="E478" s="34"/>
      <c r="F478" s="34">
        <v>0</v>
      </c>
      <c r="G478" s="34"/>
    </row>
    <row r="479" spans="1:7" x14ac:dyDescent="0.25">
      <c r="A479" s="242">
        <v>4225</v>
      </c>
      <c r="B479" s="243"/>
      <c r="C479" s="244"/>
      <c r="D479" s="45" t="s">
        <v>170</v>
      </c>
      <c r="E479" s="34"/>
      <c r="F479" s="34">
        <v>0</v>
      </c>
      <c r="G479" s="34"/>
    </row>
    <row r="480" spans="1:7" x14ac:dyDescent="0.25">
      <c r="A480" s="242">
        <v>4226</v>
      </c>
      <c r="B480" s="243"/>
      <c r="C480" s="244"/>
      <c r="D480" s="45" t="s">
        <v>158</v>
      </c>
      <c r="E480" s="34"/>
      <c r="F480" s="34">
        <v>1490.24</v>
      </c>
      <c r="G480" s="34"/>
    </row>
    <row r="481" spans="1:7" ht="25.5" x14ac:dyDescent="0.25">
      <c r="A481" s="242">
        <v>4227</v>
      </c>
      <c r="B481" s="243"/>
      <c r="C481" s="244"/>
      <c r="D481" s="45" t="s">
        <v>171</v>
      </c>
      <c r="E481" s="34"/>
      <c r="F481" s="34">
        <v>746.3</v>
      </c>
      <c r="G481" s="34"/>
    </row>
    <row r="482" spans="1:7" s="35" customFormat="1" ht="25.5" x14ac:dyDescent="0.25">
      <c r="A482" s="239">
        <v>424</v>
      </c>
      <c r="B482" s="240"/>
      <c r="C482" s="241"/>
      <c r="D482" s="41" t="s">
        <v>172</v>
      </c>
      <c r="E482" s="32"/>
      <c r="F482" s="32">
        <f t="shared" ref="F482" si="236">F483</f>
        <v>0</v>
      </c>
      <c r="G482" s="32"/>
    </row>
    <row r="483" spans="1:7" x14ac:dyDescent="0.25">
      <c r="A483" s="242">
        <v>4241</v>
      </c>
      <c r="B483" s="243"/>
      <c r="C483" s="244"/>
      <c r="D483" s="45" t="s">
        <v>173</v>
      </c>
      <c r="E483" s="34"/>
      <c r="F483" s="34">
        <v>0</v>
      </c>
      <c r="G483" s="34"/>
    </row>
    <row r="484" spans="1:7" s="35" customFormat="1" ht="38.25" x14ac:dyDescent="0.25">
      <c r="A484" s="250" t="s">
        <v>144</v>
      </c>
      <c r="B484" s="251"/>
      <c r="C484" s="252"/>
      <c r="D484" s="43" t="s">
        <v>145</v>
      </c>
      <c r="E484" s="47">
        <f t="shared" ref="E484:F487" si="237">E485</f>
        <v>0</v>
      </c>
      <c r="F484" s="47">
        <f t="shared" si="237"/>
        <v>0</v>
      </c>
      <c r="G484" s="47" t="s">
        <v>280</v>
      </c>
    </row>
    <row r="485" spans="1:7" s="35" customFormat="1" ht="25.5" x14ac:dyDescent="0.25">
      <c r="A485" s="253">
        <v>4</v>
      </c>
      <c r="B485" s="254"/>
      <c r="C485" s="255"/>
      <c r="D485" s="41" t="s">
        <v>14</v>
      </c>
      <c r="E485" s="32">
        <f t="shared" si="237"/>
        <v>0</v>
      </c>
      <c r="F485" s="32">
        <f t="shared" si="237"/>
        <v>0</v>
      </c>
      <c r="G485" s="32" t="s">
        <v>280</v>
      </c>
    </row>
    <row r="486" spans="1:7" s="35" customFormat="1" ht="38.25" x14ac:dyDescent="0.25">
      <c r="A486" s="239">
        <v>42</v>
      </c>
      <c r="B486" s="240"/>
      <c r="C486" s="241"/>
      <c r="D486" s="41" t="s">
        <v>29</v>
      </c>
      <c r="E486" s="32">
        <f t="shared" si="237"/>
        <v>0</v>
      </c>
      <c r="F486" s="32">
        <f t="shared" si="237"/>
        <v>0</v>
      </c>
      <c r="G486" s="32" t="s">
        <v>280</v>
      </c>
    </row>
    <row r="487" spans="1:7" s="35" customFormat="1" x14ac:dyDescent="0.25">
      <c r="A487" s="239">
        <v>422</v>
      </c>
      <c r="B487" s="240"/>
      <c r="C487" s="241"/>
      <c r="D487" s="41" t="s">
        <v>71</v>
      </c>
      <c r="E487" s="32"/>
      <c r="F487" s="32">
        <f t="shared" si="237"/>
        <v>0</v>
      </c>
      <c r="G487" s="32"/>
    </row>
    <row r="488" spans="1:7" x14ac:dyDescent="0.25">
      <c r="A488" s="242">
        <v>4221</v>
      </c>
      <c r="B488" s="243"/>
      <c r="C488" s="244"/>
      <c r="D488" s="45" t="s">
        <v>72</v>
      </c>
      <c r="E488" s="34"/>
      <c r="F488" s="34"/>
      <c r="G488" s="34"/>
    </row>
    <row r="489" spans="1:7" s="35" customFormat="1" x14ac:dyDescent="0.25">
      <c r="A489" s="250" t="s">
        <v>150</v>
      </c>
      <c r="B489" s="251"/>
      <c r="C489" s="252"/>
      <c r="D489" s="43" t="s">
        <v>151</v>
      </c>
      <c r="E489" s="47">
        <f t="shared" ref="E489:F492" si="238">E490</f>
        <v>2000</v>
      </c>
      <c r="F489" s="47">
        <f t="shared" si="238"/>
        <v>0</v>
      </c>
      <c r="G489" s="47">
        <f t="shared" ref="G489:G491" si="239">F489/E489*100</f>
        <v>0</v>
      </c>
    </row>
    <row r="490" spans="1:7" s="35" customFormat="1" ht="25.5" x14ac:dyDescent="0.25">
      <c r="A490" s="253">
        <v>4</v>
      </c>
      <c r="B490" s="254"/>
      <c r="C490" s="255"/>
      <c r="D490" s="41" t="s">
        <v>14</v>
      </c>
      <c r="E490" s="32">
        <f t="shared" si="238"/>
        <v>2000</v>
      </c>
      <c r="F490" s="32">
        <f t="shared" si="238"/>
        <v>0</v>
      </c>
      <c r="G490" s="32">
        <f t="shared" si="239"/>
        <v>0</v>
      </c>
    </row>
    <row r="491" spans="1:7" s="35" customFormat="1" ht="38.25" x14ac:dyDescent="0.25">
      <c r="A491" s="239">
        <v>42</v>
      </c>
      <c r="B491" s="240"/>
      <c r="C491" s="241"/>
      <c r="D491" s="41" t="s">
        <v>29</v>
      </c>
      <c r="E491" s="32">
        <v>2000</v>
      </c>
      <c r="F491" s="32">
        <f t="shared" si="238"/>
        <v>0</v>
      </c>
      <c r="G491" s="32">
        <f t="shared" si="239"/>
        <v>0</v>
      </c>
    </row>
    <row r="492" spans="1:7" s="35" customFormat="1" ht="25.5" x14ac:dyDescent="0.25">
      <c r="A492" s="239">
        <v>424</v>
      </c>
      <c r="B492" s="240"/>
      <c r="C492" s="241"/>
      <c r="D492" s="41" t="s">
        <v>172</v>
      </c>
      <c r="E492" s="32"/>
      <c r="F492" s="32">
        <f t="shared" si="238"/>
        <v>0</v>
      </c>
      <c r="G492" s="32"/>
    </row>
    <row r="493" spans="1:7" x14ac:dyDescent="0.25">
      <c r="A493" s="242">
        <v>4241</v>
      </c>
      <c r="B493" s="243"/>
      <c r="C493" s="244"/>
      <c r="D493" s="45" t="s">
        <v>173</v>
      </c>
      <c r="E493" s="34"/>
      <c r="F493" s="34">
        <v>0</v>
      </c>
      <c r="G493" s="34"/>
    </row>
    <row r="494" spans="1:7" s="35" customFormat="1" x14ac:dyDescent="0.25">
      <c r="A494" s="250" t="s">
        <v>152</v>
      </c>
      <c r="B494" s="251"/>
      <c r="C494" s="252"/>
      <c r="D494" s="43" t="s">
        <v>153</v>
      </c>
      <c r="E494" s="47">
        <f t="shared" ref="E494:F497" si="240">E495</f>
        <v>0</v>
      </c>
      <c r="F494" s="47">
        <f t="shared" si="240"/>
        <v>0</v>
      </c>
      <c r="G494" s="47" t="s">
        <v>280</v>
      </c>
    </row>
    <row r="495" spans="1:7" s="35" customFormat="1" ht="25.5" x14ac:dyDescent="0.25">
      <c r="A495" s="253">
        <v>4</v>
      </c>
      <c r="B495" s="254"/>
      <c r="C495" s="255"/>
      <c r="D495" s="41" t="s">
        <v>14</v>
      </c>
      <c r="E495" s="32">
        <f t="shared" si="240"/>
        <v>0</v>
      </c>
      <c r="F495" s="32">
        <f t="shared" si="240"/>
        <v>0</v>
      </c>
      <c r="G495" s="32" t="s">
        <v>280</v>
      </c>
    </row>
    <row r="496" spans="1:7" s="35" customFormat="1" ht="38.25" x14ac:dyDescent="0.25">
      <c r="A496" s="239">
        <v>42</v>
      </c>
      <c r="B496" s="240"/>
      <c r="C496" s="241"/>
      <c r="D496" s="41" t="s">
        <v>29</v>
      </c>
      <c r="E496" s="32">
        <f t="shared" si="240"/>
        <v>0</v>
      </c>
      <c r="F496" s="32">
        <f t="shared" si="240"/>
        <v>0</v>
      </c>
      <c r="G496" s="32" t="s">
        <v>280</v>
      </c>
    </row>
    <row r="497" spans="1:7" s="35" customFormat="1" x14ac:dyDescent="0.25">
      <c r="A497" s="239">
        <v>422</v>
      </c>
      <c r="B497" s="240"/>
      <c r="C497" s="241"/>
      <c r="D497" s="41" t="s">
        <v>71</v>
      </c>
      <c r="E497" s="32"/>
      <c r="F497" s="32">
        <f t="shared" si="240"/>
        <v>0</v>
      </c>
      <c r="G497" s="32"/>
    </row>
    <row r="498" spans="1:7" x14ac:dyDescent="0.25">
      <c r="A498" s="242">
        <v>4221</v>
      </c>
      <c r="B498" s="243"/>
      <c r="C498" s="244"/>
      <c r="D498" s="45" t="s">
        <v>72</v>
      </c>
      <c r="E498" s="34"/>
      <c r="F498" s="34">
        <v>0</v>
      </c>
      <c r="G498" s="34"/>
    </row>
    <row r="499" spans="1:7" s="35" customFormat="1" ht="25.5" x14ac:dyDescent="0.25">
      <c r="A499" s="256" t="s">
        <v>174</v>
      </c>
      <c r="B499" s="257"/>
      <c r="C499" s="258"/>
      <c r="D499" s="42" t="s">
        <v>175</v>
      </c>
      <c r="E499" s="48">
        <f t="shared" ref="E499" si="241">E500+E505</f>
        <v>10000</v>
      </c>
      <c r="F499" s="48">
        <f t="shared" ref="F499" si="242">F500+F505</f>
        <v>0</v>
      </c>
      <c r="G499" s="48">
        <f t="shared" ref="G499:G502" si="243">F499/E499*100</f>
        <v>0</v>
      </c>
    </row>
    <row r="500" spans="1:7" s="35" customFormat="1" x14ac:dyDescent="0.25">
      <c r="A500" s="250" t="s">
        <v>142</v>
      </c>
      <c r="B500" s="251"/>
      <c r="C500" s="252"/>
      <c r="D500" s="43" t="s">
        <v>143</v>
      </c>
      <c r="E500" s="47">
        <f t="shared" ref="E500:F503" si="244">E501</f>
        <v>5000</v>
      </c>
      <c r="F500" s="47">
        <f t="shared" si="244"/>
        <v>0</v>
      </c>
      <c r="G500" s="47">
        <f t="shared" si="243"/>
        <v>0</v>
      </c>
    </row>
    <row r="501" spans="1:7" s="35" customFormat="1" x14ac:dyDescent="0.25">
      <c r="A501" s="253">
        <v>3</v>
      </c>
      <c r="B501" s="254"/>
      <c r="C501" s="255"/>
      <c r="D501" s="41" t="s">
        <v>12</v>
      </c>
      <c r="E501" s="32">
        <f t="shared" si="244"/>
        <v>5000</v>
      </c>
      <c r="F501" s="32">
        <f t="shared" si="244"/>
        <v>0</v>
      </c>
      <c r="G501" s="32">
        <f t="shared" si="243"/>
        <v>0</v>
      </c>
    </row>
    <row r="502" spans="1:7" s="35" customFormat="1" x14ac:dyDescent="0.25">
      <c r="A502" s="239">
        <v>32</v>
      </c>
      <c r="B502" s="240"/>
      <c r="C502" s="241"/>
      <c r="D502" s="41" t="s">
        <v>22</v>
      </c>
      <c r="E502" s="32">
        <v>5000</v>
      </c>
      <c r="F502" s="32">
        <f t="shared" si="244"/>
        <v>0</v>
      </c>
      <c r="G502" s="32">
        <f t="shared" si="243"/>
        <v>0</v>
      </c>
    </row>
    <row r="503" spans="1:7" s="35" customFormat="1" x14ac:dyDescent="0.25">
      <c r="A503" s="239">
        <v>323</v>
      </c>
      <c r="B503" s="240"/>
      <c r="C503" s="241"/>
      <c r="D503" s="41" t="s">
        <v>69</v>
      </c>
      <c r="E503" s="32"/>
      <c r="F503" s="32">
        <f t="shared" si="244"/>
        <v>0</v>
      </c>
      <c r="G503" s="32"/>
    </row>
    <row r="504" spans="1:7" ht="25.5" x14ac:dyDescent="0.25">
      <c r="A504" s="242">
        <v>3232</v>
      </c>
      <c r="B504" s="243"/>
      <c r="C504" s="244"/>
      <c r="D504" s="45" t="s">
        <v>111</v>
      </c>
      <c r="E504" s="34"/>
      <c r="F504" s="34">
        <v>0</v>
      </c>
      <c r="G504" s="34"/>
    </row>
    <row r="505" spans="1:7" s="35" customFormat="1" ht="38.25" x14ac:dyDescent="0.25">
      <c r="A505" s="250" t="s">
        <v>144</v>
      </c>
      <c r="B505" s="251"/>
      <c r="C505" s="252"/>
      <c r="D505" s="43" t="s">
        <v>145</v>
      </c>
      <c r="E505" s="47">
        <f t="shared" ref="E505:F508" si="245">E506</f>
        <v>5000</v>
      </c>
      <c r="F505" s="47">
        <f t="shared" si="245"/>
        <v>0</v>
      </c>
      <c r="G505" s="47">
        <f t="shared" ref="G505:G507" si="246">F505/E505*100</f>
        <v>0</v>
      </c>
    </row>
    <row r="506" spans="1:7" s="35" customFormat="1" x14ac:dyDescent="0.25">
      <c r="A506" s="253">
        <v>3</v>
      </c>
      <c r="B506" s="254"/>
      <c r="C506" s="255"/>
      <c r="D506" s="41" t="s">
        <v>12</v>
      </c>
      <c r="E506" s="32">
        <f t="shared" si="245"/>
        <v>5000</v>
      </c>
      <c r="F506" s="32">
        <f t="shared" si="245"/>
        <v>0</v>
      </c>
      <c r="G506" s="32">
        <f t="shared" si="246"/>
        <v>0</v>
      </c>
    </row>
    <row r="507" spans="1:7" s="35" customFormat="1" x14ac:dyDescent="0.25">
      <c r="A507" s="239">
        <v>32</v>
      </c>
      <c r="B507" s="240"/>
      <c r="C507" s="241"/>
      <c r="D507" s="41" t="s">
        <v>22</v>
      </c>
      <c r="E507" s="32">
        <v>5000</v>
      </c>
      <c r="F507" s="32">
        <f t="shared" si="245"/>
        <v>0</v>
      </c>
      <c r="G507" s="32">
        <f t="shared" si="246"/>
        <v>0</v>
      </c>
    </row>
    <row r="508" spans="1:7" s="35" customFormat="1" x14ac:dyDescent="0.25">
      <c r="A508" s="239">
        <v>323</v>
      </c>
      <c r="B508" s="240"/>
      <c r="C508" s="241"/>
      <c r="D508" s="41" t="s">
        <v>69</v>
      </c>
      <c r="E508" s="32"/>
      <c r="F508" s="32">
        <f t="shared" si="245"/>
        <v>0</v>
      </c>
      <c r="G508" s="32"/>
    </row>
    <row r="509" spans="1:7" ht="25.5" x14ac:dyDescent="0.25">
      <c r="A509" s="242">
        <v>3232</v>
      </c>
      <c r="B509" s="243"/>
      <c r="C509" s="244"/>
      <c r="D509" s="45" t="s">
        <v>111</v>
      </c>
      <c r="E509" s="34"/>
      <c r="F509" s="34">
        <v>0</v>
      </c>
      <c r="G509" s="34"/>
    </row>
    <row r="510" spans="1:7" s="35" customFormat="1" ht="25.5" x14ac:dyDescent="0.25">
      <c r="A510" s="256" t="s">
        <v>176</v>
      </c>
      <c r="B510" s="257"/>
      <c r="C510" s="258"/>
      <c r="D510" s="42" t="s">
        <v>177</v>
      </c>
      <c r="E510" s="48">
        <f t="shared" ref="E510:F511" si="247">E511</f>
        <v>6850</v>
      </c>
      <c r="F510" s="48">
        <f t="shared" si="247"/>
        <v>2340.33</v>
      </c>
      <c r="G510" s="48">
        <f t="shared" ref="G510:G513" si="248">F510/E510*100</f>
        <v>34.16540145985401</v>
      </c>
    </row>
    <row r="511" spans="1:7" s="35" customFormat="1" x14ac:dyDescent="0.25">
      <c r="A511" s="250" t="s">
        <v>150</v>
      </c>
      <c r="B511" s="251"/>
      <c r="C511" s="252"/>
      <c r="D511" s="43" t="s">
        <v>151</v>
      </c>
      <c r="E511" s="47">
        <f t="shared" si="247"/>
        <v>6850</v>
      </c>
      <c r="F511" s="47">
        <f t="shared" si="247"/>
        <v>2340.33</v>
      </c>
      <c r="G511" s="47">
        <f t="shared" si="248"/>
        <v>34.16540145985401</v>
      </c>
    </row>
    <row r="512" spans="1:7" s="35" customFormat="1" x14ac:dyDescent="0.25">
      <c r="A512" s="253">
        <v>3</v>
      </c>
      <c r="B512" s="254"/>
      <c r="C512" s="255"/>
      <c r="D512" s="41" t="s">
        <v>12</v>
      </c>
      <c r="E512" s="32">
        <f t="shared" ref="E512" si="249">E513+E518</f>
        <v>6850</v>
      </c>
      <c r="F512" s="32">
        <f t="shared" ref="F512" si="250">F513+F518</f>
        <v>2340.33</v>
      </c>
      <c r="G512" s="32">
        <f t="shared" si="248"/>
        <v>34.16540145985401</v>
      </c>
    </row>
    <row r="513" spans="1:7" s="35" customFormat="1" x14ac:dyDescent="0.25">
      <c r="A513" s="239">
        <v>32</v>
      </c>
      <c r="B513" s="240"/>
      <c r="C513" s="241"/>
      <c r="D513" s="41" t="s">
        <v>22</v>
      </c>
      <c r="E513" s="32">
        <v>350</v>
      </c>
      <c r="F513" s="32">
        <f t="shared" ref="F513" si="251">F514+F516</f>
        <v>0</v>
      </c>
      <c r="G513" s="32">
        <f t="shared" si="248"/>
        <v>0</v>
      </c>
    </row>
    <row r="514" spans="1:7" s="35" customFormat="1" x14ac:dyDescent="0.25">
      <c r="A514" s="239">
        <v>322</v>
      </c>
      <c r="B514" s="240"/>
      <c r="C514" s="241"/>
      <c r="D514" s="41" t="s">
        <v>56</v>
      </c>
      <c r="E514" s="32"/>
      <c r="F514" s="32">
        <f t="shared" ref="F514" si="252">F515</f>
        <v>0</v>
      </c>
      <c r="G514" s="32"/>
    </row>
    <row r="515" spans="1:7" x14ac:dyDescent="0.25">
      <c r="A515" s="242">
        <v>3222</v>
      </c>
      <c r="B515" s="243"/>
      <c r="C515" s="244"/>
      <c r="D515" s="45" t="s">
        <v>68</v>
      </c>
      <c r="E515" s="34"/>
      <c r="F515" s="34">
        <v>0</v>
      </c>
      <c r="G515" s="34"/>
    </row>
    <row r="516" spans="1:7" s="35" customFormat="1" ht="25.5" x14ac:dyDescent="0.25">
      <c r="A516" s="239">
        <v>329</v>
      </c>
      <c r="B516" s="240"/>
      <c r="C516" s="241"/>
      <c r="D516" s="41" t="s">
        <v>59</v>
      </c>
      <c r="E516" s="32"/>
      <c r="F516" s="32">
        <f t="shared" ref="F516" si="253">F517</f>
        <v>0</v>
      </c>
      <c r="G516" s="32"/>
    </row>
    <row r="517" spans="1:7" ht="25.5" x14ac:dyDescent="0.25">
      <c r="A517" s="242">
        <v>3299</v>
      </c>
      <c r="B517" s="243"/>
      <c r="C517" s="244"/>
      <c r="D517" s="45" t="s">
        <v>59</v>
      </c>
      <c r="E517" s="34"/>
      <c r="F517" s="34">
        <v>0</v>
      </c>
      <c r="G517" s="34"/>
    </row>
    <row r="518" spans="1:7" s="35" customFormat="1" ht="38.25" x14ac:dyDescent="0.25">
      <c r="A518" s="239">
        <v>37</v>
      </c>
      <c r="B518" s="240"/>
      <c r="C518" s="241"/>
      <c r="D518" s="41" t="s">
        <v>107</v>
      </c>
      <c r="E518" s="32">
        <v>6500</v>
      </c>
      <c r="F518" s="32">
        <f t="shared" ref="F518:F519" si="254">F519</f>
        <v>2340.33</v>
      </c>
      <c r="G518" s="32">
        <f t="shared" ref="G518" si="255">F518/E518*100</f>
        <v>36.005076923076921</v>
      </c>
    </row>
    <row r="519" spans="1:7" s="35" customFormat="1" ht="25.5" x14ac:dyDescent="0.25">
      <c r="A519" s="239">
        <v>372</v>
      </c>
      <c r="B519" s="240"/>
      <c r="C519" s="241"/>
      <c r="D519" s="41" t="s">
        <v>76</v>
      </c>
      <c r="E519" s="32"/>
      <c r="F519" s="32">
        <f t="shared" si="254"/>
        <v>2340.33</v>
      </c>
      <c r="G519" s="32"/>
    </row>
    <row r="520" spans="1:7" ht="25.5" x14ac:dyDescent="0.25">
      <c r="A520" s="242">
        <v>3721</v>
      </c>
      <c r="B520" s="243"/>
      <c r="C520" s="244"/>
      <c r="D520" s="45" t="s">
        <v>77</v>
      </c>
      <c r="E520" s="34"/>
      <c r="F520" s="34">
        <v>2340.33</v>
      </c>
      <c r="G520" s="34"/>
    </row>
    <row r="521" spans="1:7" s="35" customFormat="1" ht="25.5" x14ac:dyDescent="0.25">
      <c r="A521" s="256" t="s">
        <v>178</v>
      </c>
      <c r="B521" s="257"/>
      <c r="C521" s="258"/>
      <c r="D521" s="42" t="s">
        <v>179</v>
      </c>
      <c r="E521" s="48">
        <f t="shared" ref="E521:F521" si="256">E522</f>
        <v>70000</v>
      </c>
      <c r="F521" s="48">
        <f t="shared" si="256"/>
        <v>35.880000000000003</v>
      </c>
      <c r="G521" s="48">
        <f t="shared" ref="G521:G524" si="257">F521/E521*100</f>
        <v>5.1257142857142862E-2</v>
      </c>
    </row>
    <row r="522" spans="1:7" s="35" customFormat="1" x14ac:dyDescent="0.25">
      <c r="A522" s="250" t="s">
        <v>150</v>
      </c>
      <c r="B522" s="251"/>
      <c r="C522" s="252"/>
      <c r="D522" s="43" t="s">
        <v>151</v>
      </c>
      <c r="E522" s="47">
        <f t="shared" ref="E522" si="258">E523+E527</f>
        <v>70000</v>
      </c>
      <c r="F522" s="47">
        <f t="shared" ref="F522" si="259">F523+F527</f>
        <v>35.880000000000003</v>
      </c>
      <c r="G522" s="47">
        <f t="shared" si="257"/>
        <v>5.1257142857142862E-2</v>
      </c>
    </row>
    <row r="523" spans="1:7" s="35" customFormat="1" x14ac:dyDescent="0.25">
      <c r="A523" s="253">
        <v>3</v>
      </c>
      <c r="B523" s="254"/>
      <c r="C523" s="255"/>
      <c r="D523" s="41" t="s">
        <v>12</v>
      </c>
      <c r="E523" s="32">
        <f t="shared" ref="E523:F525" si="260">E524</f>
        <v>55000</v>
      </c>
      <c r="F523" s="32">
        <f t="shared" si="260"/>
        <v>35.880000000000003</v>
      </c>
      <c r="G523" s="32">
        <f t="shared" si="257"/>
        <v>6.5236363636363634E-2</v>
      </c>
    </row>
    <row r="524" spans="1:7" s="35" customFormat="1" ht="38.25" x14ac:dyDescent="0.25">
      <c r="A524" s="239">
        <v>37</v>
      </c>
      <c r="B524" s="240"/>
      <c r="C524" s="241"/>
      <c r="D524" s="41" t="s">
        <v>107</v>
      </c>
      <c r="E524" s="32">
        <v>55000</v>
      </c>
      <c r="F524" s="32">
        <f t="shared" si="260"/>
        <v>35.880000000000003</v>
      </c>
      <c r="G524" s="32">
        <f t="shared" si="257"/>
        <v>6.5236363636363634E-2</v>
      </c>
    </row>
    <row r="525" spans="1:7" s="35" customFormat="1" ht="25.5" x14ac:dyDescent="0.25">
      <c r="A525" s="239">
        <v>372</v>
      </c>
      <c r="B525" s="240"/>
      <c r="C525" s="241"/>
      <c r="D525" s="41" t="s">
        <v>76</v>
      </c>
      <c r="E525" s="32"/>
      <c r="F525" s="32">
        <f t="shared" si="260"/>
        <v>35.880000000000003</v>
      </c>
      <c r="G525" s="32"/>
    </row>
    <row r="526" spans="1:7" ht="25.5" x14ac:dyDescent="0.25">
      <c r="A526" s="242">
        <v>3722</v>
      </c>
      <c r="B526" s="243"/>
      <c r="C526" s="244"/>
      <c r="D526" s="45" t="s">
        <v>78</v>
      </c>
      <c r="E526" s="34"/>
      <c r="F526" s="34">
        <v>35.880000000000003</v>
      </c>
      <c r="G526" s="34"/>
    </row>
    <row r="527" spans="1:7" s="35" customFormat="1" ht="25.5" x14ac:dyDescent="0.25">
      <c r="A527" s="253">
        <v>4</v>
      </c>
      <c r="B527" s="254"/>
      <c r="C527" s="255"/>
      <c r="D527" s="41" t="s">
        <v>14</v>
      </c>
      <c r="E527" s="32">
        <f t="shared" ref="E527:F529" si="261">E528</f>
        <v>15000</v>
      </c>
      <c r="F527" s="32">
        <f t="shared" si="261"/>
        <v>0</v>
      </c>
      <c r="G527" s="32">
        <f t="shared" ref="G527:G528" si="262">F527/E527*100</f>
        <v>0</v>
      </c>
    </row>
    <row r="528" spans="1:7" s="35" customFormat="1" ht="38.25" x14ac:dyDescent="0.25">
      <c r="A528" s="239">
        <v>42</v>
      </c>
      <c r="B528" s="240"/>
      <c r="C528" s="241"/>
      <c r="D528" s="41" t="s">
        <v>29</v>
      </c>
      <c r="E528" s="32">
        <v>15000</v>
      </c>
      <c r="F528" s="32">
        <f t="shared" si="261"/>
        <v>0</v>
      </c>
      <c r="G528" s="32">
        <f t="shared" si="262"/>
        <v>0</v>
      </c>
    </row>
    <row r="529" spans="1:7" s="35" customFormat="1" ht="25.5" x14ac:dyDescent="0.25">
      <c r="A529" s="239">
        <v>424</v>
      </c>
      <c r="B529" s="240"/>
      <c r="C529" s="241"/>
      <c r="D529" s="41" t="s">
        <v>172</v>
      </c>
      <c r="E529" s="32"/>
      <c r="F529" s="32">
        <f t="shared" si="261"/>
        <v>0</v>
      </c>
      <c r="G529" s="32"/>
    </row>
    <row r="530" spans="1:7" x14ac:dyDescent="0.25">
      <c r="A530" s="242">
        <v>4241</v>
      </c>
      <c r="B530" s="243"/>
      <c r="C530" s="244"/>
      <c r="D530" s="45" t="s">
        <v>173</v>
      </c>
      <c r="E530" s="34"/>
      <c r="F530" s="34">
        <v>0</v>
      </c>
      <c r="G530" s="34"/>
    </row>
    <row r="531" spans="1:7" s="35" customFormat="1" ht="25.5" x14ac:dyDescent="0.25">
      <c r="A531" s="256" t="s">
        <v>247</v>
      </c>
      <c r="B531" s="257"/>
      <c r="C531" s="258"/>
      <c r="D531" s="158" t="s">
        <v>248</v>
      </c>
      <c r="E531" s="48">
        <f t="shared" ref="E531:F531" si="263">E532+E544</f>
        <v>0</v>
      </c>
      <c r="F531" s="48">
        <f t="shared" si="263"/>
        <v>0</v>
      </c>
      <c r="G531" s="48" t="s">
        <v>280</v>
      </c>
    </row>
    <row r="532" spans="1:7" s="35" customFormat="1" x14ac:dyDescent="0.25">
      <c r="A532" s="250" t="s">
        <v>150</v>
      </c>
      <c r="B532" s="251"/>
      <c r="C532" s="252"/>
      <c r="D532" s="159" t="s">
        <v>151</v>
      </c>
      <c r="E532" s="47">
        <f t="shared" ref="E532:F532" si="264">E533</f>
        <v>0</v>
      </c>
      <c r="F532" s="47">
        <f t="shared" si="264"/>
        <v>0</v>
      </c>
      <c r="G532" s="47" t="s">
        <v>280</v>
      </c>
    </row>
    <row r="533" spans="1:7" s="35" customFormat="1" x14ac:dyDescent="0.25">
      <c r="A533" s="253">
        <v>3</v>
      </c>
      <c r="B533" s="254"/>
      <c r="C533" s="255"/>
      <c r="D533" s="160" t="s">
        <v>12</v>
      </c>
      <c r="E533" s="32">
        <f t="shared" ref="E533:F533" si="265">E534+E541</f>
        <v>0</v>
      </c>
      <c r="F533" s="32">
        <f t="shared" si="265"/>
        <v>0</v>
      </c>
      <c r="G533" s="32" t="s">
        <v>280</v>
      </c>
    </row>
    <row r="534" spans="1:7" s="35" customFormat="1" x14ac:dyDescent="0.25">
      <c r="A534" s="239">
        <v>31</v>
      </c>
      <c r="B534" s="240"/>
      <c r="C534" s="241"/>
      <c r="D534" s="160" t="s">
        <v>13</v>
      </c>
      <c r="E534" s="32">
        <f t="shared" ref="E534:F534" si="266">E535+E537+E539</f>
        <v>0</v>
      </c>
      <c r="F534" s="32">
        <f t="shared" si="266"/>
        <v>0</v>
      </c>
      <c r="G534" s="32" t="s">
        <v>280</v>
      </c>
    </row>
    <row r="535" spans="1:7" s="35" customFormat="1" x14ac:dyDescent="0.25">
      <c r="A535" s="239">
        <v>311</v>
      </c>
      <c r="B535" s="240"/>
      <c r="C535" s="241"/>
      <c r="D535" s="160" t="s">
        <v>126</v>
      </c>
      <c r="E535" s="32"/>
      <c r="F535" s="32">
        <f t="shared" ref="F535" si="267">F536</f>
        <v>0</v>
      </c>
      <c r="G535" s="32"/>
    </row>
    <row r="536" spans="1:7" s="126" customFormat="1" x14ac:dyDescent="0.25">
      <c r="A536" s="242">
        <v>3111</v>
      </c>
      <c r="B536" s="243"/>
      <c r="C536" s="244"/>
      <c r="D536" s="45" t="s">
        <v>50</v>
      </c>
      <c r="E536" s="34"/>
      <c r="F536" s="34">
        <v>0</v>
      </c>
      <c r="G536" s="34"/>
    </row>
    <row r="537" spans="1:7" s="35" customFormat="1" x14ac:dyDescent="0.25">
      <c r="A537" s="239">
        <v>312</v>
      </c>
      <c r="B537" s="240"/>
      <c r="C537" s="241"/>
      <c r="D537" s="160" t="s">
        <v>51</v>
      </c>
      <c r="E537" s="32"/>
      <c r="F537" s="32">
        <f t="shared" ref="F537:F539" si="268">F538</f>
        <v>0</v>
      </c>
      <c r="G537" s="32"/>
    </row>
    <row r="538" spans="1:7" s="126" customFormat="1" x14ac:dyDescent="0.25">
      <c r="A538" s="242">
        <v>3121</v>
      </c>
      <c r="B538" s="243"/>
      <c r="C538" s="244"/>
      <c r="D538" s="45" t="s">
        <v>51</v>
      </c>
      <c r="E538" s="34"/>
      <c r="F538" s="34">
        <v>0</v>
      </c>
      <c r="G538" s="34"/>
    </row>
    <row r="539" spans="1:7" s="35" customFormat="1" x14ac:dyDescent="0.25">
      <c r="A539" s="239">
        <v>313</v>
      </c>
      <c r="B539" s="240"/>
      <c r="C539" s="241"/>
      <c r="D539" s="160" t="s">
        <v>52</v>
      </c>
      <c r="E539" s="32"/>
      <c r="F539" s="32">
        <f t="shared" si="268"/>
        <v>0</v>
      </c>
      <c r="G539" s="32"/>
    </row>
    <row r="540" spans="1:7" s="126" customFormat="1" ht="25.5" x14ac:dyDescent="0.25">
      <c r="A540" s="242">
        <v>3132</v>
      </c>
      <c r="B540" s="243"/>
      <c r="C540" s="244"/>
      <c r="D540" s="45" t="s">
        <v>53</v>
      </c>
      <c r="E540" s="34"/>
      <c r="F540" s="34">
        <v>0</v>
      </c>
      <c r="G540" s="34"/>
    </row>
    <row r="541" spans="1:7" s="35" customFormat="1" x14ac:dyDescent="0.25">
      <c r="A541" s="239">
        <v>32</v>
      </c>
      <c r="B541" s="240"/>
      <c r="C541" s="241"/>
      <c r="D541" s="160" t="s">
        <v>22</v>
      </c>
      <c r="E541" s="32">
        <f t="shared" ref="E541:F542" si="269">E542</f>
        <v>0</v>
      </c>
      <c r="F541" s="32">
        <f t="shared" si="269"/>
        <v>0</v>
      </c>
      <c r="G541" s="32" t="s">
        <v>280</v>
      </c>
    </row>
    <row r="542" spans="1:7" s="35" customFormat="1" x14ac:dyDescent="0.25">
      <c r="A542" s="239">
        <v>321</v>
      </c>
      <c r="B542" s="240"/>
      <c r="C542" s="241"/>
      <c r="D542" s="160" t="s">
        <v>54</v>
      </c>
      <c r="E542" s="32"/>
      <c r="F542" s="32">
        <f t="shared" si="269"/>
        <v>0</v>
      </c>
      <c r="G542" s="32"/>
    </row>
    <row r="543" spans="1:7" s="126" customFormat="1" ht="25.5" x14ac:dyDescent="0.25">
      <c r="A543" s="242">
        <v>3212</v>
      </c>
      <c r="B543" s="243"/>
      <c r="C543" s="244"/>
      <c r="D543" s="45" t="s">
        <v>128</v>
      </c>
      <c r="E543" s="34"/>
      <c r="F543" s="34">
        <v>0</v>
      </c>
      <c r="G543" s="34"/>
    </row>
    <row r="544" spans="1:7" s="35" customFormat="1" ht="25.5" x14ac:dyDescent="0.25">
      <c r="A544" s="250" t="s">
        <v>148</v>
      </c>
      <c r="B544" s="251"/>
      <c r="C544" s="252"/>
      <c r="D544" s="172" t="s">
        <v>149</v>
      </c>
      <c r="E544" s="47">
        <f t="shared" ref="E544:F544" si="270">E545</f>
        <v>0</v>
      </c>
      <c r="F544" s="47">
        <f t="shared" si="270"/>
        <v>0</v>
      </c>
      <c r="G544" s="47" t="s">
        <v>280</v>
      </c>
    </row>
    <row r="545" spans="1:7" s="35" customFormat="1" x14ac:dyDescent="0.25">
      <c r="A545" s="253">
        <v>3</v>
      </c>
      <c r="B545" s="254"/>
      <c r="C545" s="255"/>
      <c r="D545" s="173" t="s">
        <v>12</v>
      </c>
      <c r="E545" s="32">
        <f t="shared" ref="E545:F545" si="271">E546+E553</f>
        <v>0</v>
      </c>
      <c r="F545" s="32">
        <f t="shared" si="271"/>
        <v>0</v>
      </c>
      <c r="G545" s="32" t="s">
        <v>280</v>
      </c>
    </row>
    <row r="546" spans="1:7" s="35" customFormat="1" x14ac:dyDescent="0.25">
      <c r="A546" s="239">
        <v>31</v>
      </c>
      <c r="B546" s="240"/>
      <c r="C546" s="241"/>
      <c r="D546" s="173" t="s">
        <v>13</v>
      </c>
      <c r="E546" s="32">
        <f t="shared" ref="E546:F546" si="272">E547+E549+E551</f>
        <v>0</v>
      </c>
      <c r="F546" s="32">
        <f t="shared" si="272"/>
        <v>0</v>
      </c>
      <c r="G546" s="32" t="s">
        <v>280</v>
      </c>
    </row>
    <row r="547" spans="1:7" s="35" customFormat="1" x14ac:dyDescent="0.25">
      <c r="A547" s="239">
        <v>311</v>
      </c>
      <c r="B547" s="240"/>
      <c r="C547" s="241"/>
      <c r="D547" s="173" t="s">
        <v>126</v>
      </c>
      <c r="E547" s="32"/>
      <c r="F547" s="32">
        <f t="shared" ref="F547" si="273">F548</f>
        <v>0</v>
      </c>
      <c r="G547" s="32"/>
    </row>
    <row r="548" spans="1:7" s="126" customFormat="1" x14ac:dyDescent="0.25">
      <c r="A548" s="242">
        <v>3111</v>
      </c>
      <c r="B548" s="243"/>
      <c r="C548" s="244"/>
      <c r="D548" s="45" t="s">
        <v>50</v>
      </c>
      <c r="E548" s="34"/>
      <c r="F548" s="34">
        <v>0</v>
      </c>
      <c r="G548" s="34"/>
    </row>
    <row r="549" spans="1:7" s="35" customFormat="1" x14ac:dyDescent="0.25">
      <c r="A549" s="239">
        <v>312</v>
      </c>
      <c r="B549" s="240"/>
      <c r="C549" s="241"/>
      <c r="D549" s="173" t="s">
        <v>51</v>
      </c>
      <c r="E549" s="32"/>
      <c r="F549" s="32">
        <f t="shared" ref="F549:F551" si="274">F550</f>
        <v>0</v>
      </c>
      <c r="G549" s="32"/>
    </row>
    <row r="550" spans="1:7" s="126" customFormat="1" x14ac:dyDescent="0.25">
      <c r="A550" s="242">
        <v>3121</v>
      </c>
      <c r="B550" s="243"/>
      <c r="C550" s="244"/>
      <c r="D550" s="45" t="s">
        <v>51</v>
      </c>
      <c r="E550" s="34"/>
      <c r="F550" s="34">
        <v>0</v>
      </c>
      <c r="G550" s="34"/>
    </row>
    <row r="551" spans="1:7" s="35" customFormat="1" x14ac:dyDescent="0.25">
      <c r="A551" s="239">
        <v>313</v>
      </c>
      <c r="B551" s="240"/>
      <c r="C551" s="241"/>
      <c r="D551" s="173" t="s">
        <v>52</v>
      </c>
      <c r="E551" s="32"/>
      <c r="F551" s="32">
        <f t="shared" si="274"/>
        <v>0</v>
      </c>
      <c r="G551" s="32"/>
    </row>
    <row r="552" spans="1:7" s="126" customFormat="1" ht="25.5" x14ac:dyDescent="0.25">
      <c r="A552" s="242">
        <v>3132</v>
      </c>
      <c r="B552" s="243"/>
      <c r="C552" s="244"/>
      <c r="D552" s="45" t="s">
        <v>53</v>
      </c>
      <c r="E552" s="34"/>
      <c r="F552" s="34">
        <v>0</v>
      </c>
      <c r="G552" s="34"/>
    </row>
    <row r="553" spans="1:7" s="35" customFormat="1" x14ac:dyDescent="0.25">
      <c r="A553" s="239">
        <v>32</v>
      </c>
      <c r="B553" s="240"/>
      <c r="C553" s="241"/>
      <c r="D553" s="173" t="s">
        <v>22</v>
      </c>
      <c r="E553" s="32">
        <f t="shared" ref="E553:F554" si="275">E554</f>
        <v>0</v>
      </c>
      <c r="F553" s="32">
        <f t="shared" si="275"/>
        <v>0</v>
      </c>
      <c r="G553" s="32" t="s">
        <v>280</v>
      </c>
    </row>
    <row r="554" spans="1:7" s="35" customFormat="1" x14ac:dyDescent="0.25">
      <c r="A554" s="239">
        <v>321</v>
      </c>
      <c r="B554" s="240"/>
      <c r="C554" s="241"/>
      <c r="D554" s="173" t="s">
        <v>54</v>
      </c>
      <c r="E554" s="32"/>
      <c r="F554" s="32">
        <f t="shared" si="275"/>
        <v>0</v>
      </c>
      <c r="G554" s="32"/>
    </row>
    <row r="555" spans="1:7" s="126" customFormat="1" ht="25.5" x14ac:dyDescent="0.25">
      <c r="A555" s="242">
        <v>3212</v>
      </c>
      <c r="B555" s="243"/>
      <c r="C555" s="244"/>
      <c r="D555" s="45" t="s">
        <v>128</v>
      </c>
      <c r="E555" s="34"/>
      <c r="F555" s="34">
        <v>0</v>
      </c>
      <c r="G555" s="34"/>
    </row>
    <row r="556" spans="1:7" s="35" customFormat="1" ht="38.25" x14ac:dyDescent="0.25">
      <c r="A556" s="256" t="s">
        <v>256</v>
      </c>
      <c r="B556" s="257"/>
      <c r="C556" s="258"/>
      <c r="D556" s="167" t="s">
        <v>257</v>
      </c>
      <c r="E556" s="48">
        <f t="shared" ref="E556:F557" si="276">E557</f>
        <v>2800</v>
      </c>
      <c r="F556" s="48">
        <f t="shared" si="276"/>
        <v>2485.16</v>
      </c>
      <c r="G556" s="48">
        <f t="shared" ref="G556:G559" si="277">F556/E556*100</f>
        <v>88.755714285714276</v>
      </c>
    </row>
    <row r="557" spans="1:7" s="35" customFormat="1" x14ac:dyDescent="0.25">
      <c r="A557" s="250" t="s">
        <v>150</v>
      </c>
      <c r="B557" s="251"/>
      <c r="C557" s="252"/>
      <c r="D557" s="165" t="s">
        <v>151</v>
      </c>
      <c r="E557" s="47">
        <f t="shared" si="276"/>
        <v>2800</v>
      </c>
      <c r="F557" s="47">
        <f t="shared" si="276"/>
        <v>2485.16</v>
      </c>
      <c r="G557" s="47">
        <f t="shared" si="277"/>
        <v>88.755714285714276</v>
      </c>
    </row>
    <row r="558" spans="1:7" s="35" customFormat="1" x14ac:dyDescent="0.25">
      <c r="A558" s="253">
        <v>3</v>
      </c>
      <c r="B558" s="254"/>
      <c r="C558" s="255"/>
      <c r="D558" s="166" t="s">
        <v>12</v>
      </c>
      <c r="E558" s="32">
        <f t="shared" ref="E558:F558" si="278">E559+E566</f>
        <v>2800</v>
      </c>
      <c r="F558" s="32">
        <f t="shared" si="278"/>
        <v>2485.16</v>
      </c>
      <c r="G558" s="32">
        <f t="shared" si="277"/>
        <v>88.755714285714276</v>
      </c>
    </row>
    <row r="559" spans="1:7" s="35" customFormat="1" x14ac:dyDescent="0.25">
      <c r="A559" s="239">
        <v>38</v>
      </c>
      <c r="B559" s="240"/>
      <c r="C559" s="241"/>
      <c r="D559" s="162" t="s">
        <v>161</v>
      </c>
      <c r="E559" s="32">
        <v>2800</v>
      </c>
      <c r="F559" s="32">
        <f t="shared" ref="F559:F560" si="279">F560</f>
        <v>2485.16</v>
      </c>
      <c r="G559" s="32">
        <f t="shared" si="277"/>
        <v>88.755714285714276</v>
      </c>
    </row>
    <row r="560" spans="1:7" s="35" customFormat="1" x14ac:dyDescent="0.25">
      <c r="A560" s="239">
        <v>381</v>
      </c>
      <c r="B560" s="240"/>
      <c r="C560" s="241"/>
      <c r="D560" s="162" t="s">
        <v>47</v>
      </c>
      <c r="E560" s="32"/>
      <c r="F560" s="32">
        <f t="shared" si="279"/>
        <v>2485.16</v>
      </c>
      <c r="G560" s="32"/>
    </row>
    <row r="561" spans="1:7" s="126" customFormat="1" x14ac:dyDescent="0.25">
      <c r="A561" s="242">
        <v>3812</v>
      </c>
      <c r="B561" s="243"/>
      <c r="C561" s="244"/>
      <c r="D561" s="45" t="s">
        <v>253</v>
      </c>
      <c r="E561" s="34"/>
      <c r="F561" s="34">
        <v>2485.16</v>
      </c>
      <c r="G561" s="34"/>
    </row>
    <row r="564" spans="1:7" x14ac:dyDescent="0.25">
      <c r="A564" t="s">
        <v>291</v>
      </c>
      <c r="E564" s="126" t="s">
        <v>289</v>
      </c>
      <c r="G564" s="126" t="s">
        <v>258</v>
      </c>
    </row>
    <row r="565" spans="1:7" x14ac:dyDescent="0.25">
      <c r="E565" s="126" t="s">
        <v>290</v>
      </c>
      <c r="G565" s="126" t="s">
        <v>259</v>
      </c>
    </row>
  </sheetData>
  <mergeCells count="559">
    <mergeCell ref="A245:C245"/>
    <mergeCell ref="A399:C399"/>
    <mergeCell ref="A439:C439"/>
    <mergeCell ref="A440:C440"/>
    <mergeCell ref="A441:C441"/>
    <mergeCell ref="A442:C442"/>
    <mergeCell ref="A443:C443"/>
    <mergeCell ref="A75:C75"/>
    <mergeCell ref="A76:C76"/>
    <mergeCell ref="A77:C77"/>
    <mergeCell ref="A116:C116"/>
    <mergeCell ref="A237:C237"/>
    <mergeCell ref="A241:C241"/>
    <mergeCell ref="A242:C242"/>
    <mergeCell ref="A243:C243"/>
    <mergeCell ref="A244:C244"/>
    <mergeCell ref="A406:C406"/>
    <mergeCell ref="A407:C407"/>
    <mergeCell ref="A408:C408"/>
    <mergeCell ref="A392:C392"/>
    <mergeCell ref="A414:C414"/>
    <mergeCell ref="A396:C396"/>
    <mergeCell ref="A397:C397"/>
    <mergeCell ref="A398:C398"/>
    <mergeCell ref="A1:G1"/>
    <mergeCell ref="A542:C542"/>
    <mergeCell ref="A543:C543"/>
    <mergeCell ref="A533:C533"/>
    <mergeCell ref="A534:C534"/>
    <mergeCell ref="A535:C535"/>
    <mergeCell ref="A536:C536"/>
    <mergeCell ref="A537:C537"/>
    <mergeCell ref="A538:C538"/>
    <mergeCell ref="A539:C539"/>
    <mergeCell ref="A504:C504"/>
    <mergeCell ref="A501:C501"/>
    <mergeCell ref="A502:C502"/>
    <mergeCell ref="A495:C495"/>
    <mergeCell ref="A496:C496"/>
    <mergeCell ref="A540:C540"/>
    <mergeCell ref="A541:C541"/>
    <mergeCell ref="A531:C531"/>
    <mergeCell ref="A532:C532"/>
    <mergeCell ref="A514:C514"/>
    <mergeCell ref="A510:C510"/>
    <mergeCell ref="A511:C511"/>
    <mergeCell ref="A512:C512"/>
    <mergeCell ref="A513:C513"/>
    <mergeCell ref="A515:C515"/>
    <mergeCell ref="A505:C505"/>
    <mergeCell ref="A506:C506"/>
    <mergeCell ref="A507:C507"/>
    <mergeCell ref="A508:C508"/>
    <mergeCell ref="A509:C509"/>
    <mergeCell ref="A497:C497"/>
    <mergeCell ref="A498:C498"/>
    <mergeCell ref="A467:C467"/>
    <mergeCell ref="A468:C468"/>
    <mergeCell ref="A469:C469"/>
    <mergeCell ref="A470:C470"/>
    <mergeCell ref="A471:C471"/>
    <mergeCell ref="A475:C475"/>
    <mergeCell ref="A480:C480"/>
    <mergeCell ref="A481:C481"/>
    <mergeCell ref="A482:C482"/>
    <mergeCell ref="A483:C483"/>
    <mergeCell ref="A484:C484"/>
    <mergeCell ref="A476:C476"/>
    <mergeCell ref="A477:C477"/>
    <mergeCell ref="A478:C478"/>
    <mergeCell ref="A479:C479"/>
    <mergeCell ref="A500:C500"/>
    <mergeCell ref="A503:C503"/>
    <mergeCell ref="A499:C499"/>
    <mergeCell ref="A490:C490"/>
    <mergeCell ref="A491:C491"/>
    <mergeCell ref="A492:C492"/>
    <mergeCell ref="A493:C493"/>
    <mergeCell ref="A494:C494"/>
    <mergeCell ref="A485:C485"/>
    <mergeCell ref="A486:C486"/>
    <mergeCell ref="A487:C487"/>
    <mergeCell ref="A488:C488"/>
    <mergeCell ref="A489:C489"/>
    <mergeCell ref="A400:C400"/>
    <mergeCell ref="A448:C448"/>
    <mergeCell ref="A449:C449"/>
    <mergeCell ref="A446:C446"/>
    <mergeCell ref="A435:C435"/>
    <mergeCell ref="A419:C419"/>
    <mergeCell ref="A420:C420"/>
    <mergeCell ref="A421:C421"/>
    <mergeCell ref="A422:C422"/>
    <mergeCell ref="A425:C425"/>
    <mergeCell ref="A431:C431"/>
    <mergeCell ref="A444:C444"/>
    <mergeCell ref="A432:C432"/>
    <mergeCell ref="A433:C433"/>
    <mergeCell ref="A434:C434"/>
    <mergeCell ref="A437:C437"/>
    <mergeCell ref="A438:C438"/>
    <mergeCell ref="A445:C445"/>
    <mergeCell ref="A436:C436"/>
    <mergeCell ref="A426:C426"/>
    <mergeCell ref="A427:C427"/>
    <mergeCell ref="A428:C428"/>
    <mergeCell ref="A429:C429"/>
    <mergeCell ref="A430:C430"/>
    <mergeCell ref="A447:C447"/>
    <mergeCell ref="A450:C450"/>
    <mergeCell ref="A451:C451"/>
    <mergeCell ref="A455:C455"/>
    <mergeCell ref="A456:C456"/>
    <mergeCell ref="A472:C472"/>
    <mergeCell ref="A473:C473"/>
    <mergeCell ref="A474:C474"/>
    <mergeCell ref="A452:C452"/>
    <mergeCell ref="A453:C453"/>
    <mergeCell ref="A454:C454"/>
    <mergeCell ref="A462:C462"/>
    <mergeCell ref="A463:C463"/>
    <mergeCell ref="A466:C466"/>
    <mergeCell ref="A457:C457"/>
    <mergeCell ref="A458:C458"/>
    <mergeCell ref="A459:C459"/>
    <mergeCell ref="A460:C460"/>
    <mergeCell ref="A461:C461"/>
    <mergeCell ref="A464:C464"/>
    <mergeCell ref="A465:C465"/>
    <mergeCell ref="A415:C415"/>
    <mergeCell ref="A416:C416"/>
    <mergeCell ref="A417:C417"/>
    <mergeCell ref="A418:C418"/>
    <mergeCell ref="A409:C409"/>
    <mergeCell ref="A410:C410"/>
    <mergeCell ref="A411:C411"/>
    <mergeCell ref="A412:C412"/>
    <mergeCell ref="A413:C413"/>
    <mergeCell ref="A390:C390"/>
    <mergeCell ref="A391:C391"/>
    <mergeCell ref="A393:C393"/>
    <mergeCell ref="A384:C384"/>
    <mergeCell ref="A385:C385"/>
    <mergeCell ref="A386:C386"/>
    <mergeCell ref="A389:C389"/>
    <mergeCell ref="A394:C394"/>
    <mergeCell ref="A395:C395"/>
    <mergeCell ref="A387:C387"/>
    <mergeCell ref="A388:C388"/>
    <mergeCell ref="A379:C379"/>
    <mergeCell ref="A380:C380"/>
    <mergeCell ref="A381:C381"/>
    <mergeCell ref="A382:C382"/>
    <mergeCell ref="A383:C383"/>
    <mergeCell ref="A361:C361"/>
    <mergeCell ref="A362:C362"/>
    <mergeCell ref="A363:C363"/>
    <mergeCell ref="A377:C377"/>
    <mergeCell ref="A378:C378"/>
    <mergeCell ref="A369:C369"/>
    <mergeCell ref="A370:C370"/>
    <mergeCell ref="A375:C375"/>
    <mergeCell ref="A376:C376"/>
    <mergeCell ref="A364:C364"/>
    <mergeCell ref="A365:C365"/>
    <mergeCell ref="A366:C366"/>
    <mergeCell ref="A367:C367"/>
    <mergeCell ref="A371:C371"/>
    <mergeCell ref="A372:C372"/>
    <mergeCell ref="A373:C373"/>
    <mergeCell ref="A374:C374"/>
    <mergeCell ref="A356:C356"/>
    <mergeCell ref="A357:C357"/>
    <mergeCell ref="A358:C358"/>
    <mergeCell ref="A359:C359"/>
    <mergeCell ref="A360:C360"/>
    <mergeCell ref="A368:C368"/>
    <mergeCell ref="A352:C352"/>
    <mergeCell ref="A353:C353"/>
    <mergeCell ref="A354:C354"/>
    <mergeCell ref="A355:C355"/>
    <mergeCell ref="A351:C351"/>
    <mergeCell ref="A334:C334"/>
    <mergeCell ref="A335:C335"/>
    <mergeCell ref="A316:C316"/>
    <mergeCell ref="A317:C317"/>
    <mergeCell ref="A323:C323"/>
    <mergeCell ref="A324:C324"/>
    <mergeCell ref="A325:C325"/>
    <mergeCell ref="A341:C341"/>
    <mergeCell ref="A342:C342"/>
    <mergeCell ref="A322:C322"/>
    <mergeCell ref="A346:C346"/>
    <mergeCell ref="A347:C347"/>
    <mergeCell ref="A348:C348"/>
    <mergeCell ref="A349:C349"/>
    <mergeCell ref="A350:C350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07:C307"/>
    <mergeCell ref="A295:C295"/>
    <mergeCell ref="A296:C296"/>
    <mergeCell ref="A299:C299"/>
    <mergeCell ref="A297:C297"/>
    <mergeCell ref="A326:C326"/>
    <mergeCell ref="A327:C327"/>
    <mergeCell ref="A333:C333"/>
    <mergeCell ref="A308:C308"/>
    <mergeCell ref="A309:C309"/>
    <mergeCell ref="A312:C312"/>
    <mergeCell ref="A313:C313"/>
    <mergeCell ref="A314:C314"/>
    <mergeCell ref="A315:C315"/>
    <mergeCell ref="A310:C310"/>
    <mergeCell ref="A311:C311"/>
    <mergeCell ref="A318:C318"/>
    <mergeCell ref="A319:C319"/>
    <mergeCell ref="A320:C320"/>
    <mergeCell ref="A321:C321"/>
    <mergeCell ref="A298:C298"/>
    <mergeCell ref="A300:C300"/>
    <mergeCell ref="A301:C301"/>
    <mergeCell ref="A302:C302"/>
    <mergeCell ref="A291:C291"/>
    <mergeCell ref="A292:C292"/>
    <mergeCell ref="A293:C293"/>
    <mergeCell ref="A294:C294"/>
    <mergeCell ref="A286:C286"/>
    <mergeCell ref="A287:C287"/>
    <mergeCell ref="A288:C288"/>
    <mergeCell ref="A289:C289"/>
    <mergeCell ref="A290:C290"/>
    <mergeCell ref="A281:C281"/>
    <mergeCell ref="A282:C282"/>
    <mergeCell ref="A283:C283"/>
    <mergeCell ref="A284:C284"/>
    <mergeCell ref="A285:C285"/>
    <mergeCell ref="A275:C275"/>
    <mergeCell ref="A276:C276"/>
    <mergeCell ref="A277:C277"/>
    <mergeCell ref="A278:C278"/>
    <mergeCell ref="A279:C279"/>
    <mergeCell ref="A280:C280"/>
    <mergeCell ref="A270:C270"/>
    <mergeCell ref="A271:C271"/>
    <mergeCell ref="A272:C272"/>
    <mergeCell ref="A273:C273"/>
    <mergeCell ref="A274:C274"/>
    <mergeCell ref="A265:C265"/>
    <mergeCell ref="A266:C266"/>
    <mergeCell ref="A267:C267"/>
    <mergeCell ref="A268:C268"/>
    <mergeCell ref="A269:C269"/>
    <mergeCell ref="A249:C249"/>
    <mergeCell ref="A260:C260"/>
    <mergeCell ref="A261:C261"/>
    <mergeCell ref="A262:C262"/>
    <mergeCell ref="A263:C263"/>
    <mergeCell ref="A264:C264"/>
    <mergeCell ref="A255:C255"/>
    <mergeCell ref="A256:C256"/>
    <mergeCell ref="A257:C257"/>
    <mergeCell ref="A258:C258"/>
    <mergeCell ref="A259:C259"/>
    <mergeCell ref="A228:C228"/>
    <mergeCell ref="A220:C220"/>
    <mergeCell ref="A232:C232"/>
    <mergeCell ref="A233:C233"/>
    <mergeCell ref="A223:C223"/>
    <mergeCell ref="A224:C224"/>
    <mergeCell ref="A225:C225"/>
    <mergeCell ref="A226:C226"/>
    <mergeCell ref="A229:C229"/>
    <mergeCell ref="A230:C230"/>
    <mergeCell ref="A231:C231"/>
    <mergeCell ref="A218:C218"/>
    <mergeCell ref="A219:C219"/>
    <mergeCell ref="A221:C221"/>
    <mergeCell ref="A222:C222"/>
    <mergeCell ref="A214:C214"/>
    <mergeCell ref="A215:C215"/>
    <mergeCell ref="A216:C216"/>
    <mergeCell ref="A217:C217"/>
    <mergeCell ref="A227:C227"/>
    <mergeCell ref="A209:C209"/>
    <mergeCell ref="A210:C210"/>
    <mergeCell ref="A211:C211"/>
    <mergeCell ref="A212:C212"/>
    <mergeCell ref="A213:C213"/>
    <mergeCell ref="A196:C196"/>
    <mergeCell ref="A208:C208"/>
    <mergeCell ref="A199:C199"/>
    <mergeCell ref="A200:C200"/>
    <mergeCell ref="A201:C201"/>
    <mergeCell ref="A195:C195"/>
    <mergeCell ref="A190:C190"/>
    <mergeCell ref="A191:C191"/>
    <mergeCell ref="A188:C188"/>
    <mergeCell ref="A189:C189"/>
    <mergeCell ref="A204:C204"/>
    <mergeCell ref="A205:C205"/>
    <mergeCell ref="A206:C206"/>
    <mergeCell ref="A207:C207"/>
    <mergeCell ref="A202:C202"/>
    <mergeCell ref="A203:C203"/>
    <mergeCell ref="A197:C197"/>
    <mergeCell ref="A198:C198"/>
    <mergeCell ref="A186:C186"/>
    <mergeCell ref="A187:C187"/>
    <mergeCell ref="A181:C181"/>
    <mergeCell ref="A182:C182"/>
    <mergeCell ref="A183:C183"/>
    <mergeCell ref="A184:C184"/>
    <mergeCell ref="A192:C192"/>
    <mergeCell ref="A194:C194"/>
    <mergeCell ref="A193:C193"/>
    <mergeCell ref="A185:C185"/>
    <mergeCell ref="A163:C163"/>
    <mergeCell ref="A164:C164"/>
    <mergeCell ref="A169:C169"/>
    <mergeCell ref="A167:C167"/>
    <mergeCell ref="A168:C168"/>
    <mergeCell ref="A166:C166"/>
    <mergeCell ref="A179:C179"/>
    <mergeCell ref="A180:C180"/>
    <mergeCell ref="A165:C165"/>
    <mergeCell ref="A178:C178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24:C24"/>
    <mergeCell ref="A25:C25"/>
    <mergeCell ref="A26:C26"/>
    <mergeCell ref="A27:C27"/>
    <mergeCell ref="A44:C44"/>
    <mergeCell ref="A45:C45"/>
    <mergeCell ref="A46:C46"/>
    <mergeCell ref="A47:C47"/>
    <mergeCell ref="A48:C48"/>
    <mergeCell ref="A29:C29"/>
    <mergeCell ref="A30:C30"/>
    <mergeCell ref="A31:C31"/>
    <mergeCell ref="A32:C32"/>
    <mergeCell ref="A28:C28"/>
    <mergeCell ref="A33:C33"/>
    <mergeCell ref="A39:C39"/>
    <mergeCell ref="A40:C40"/>
    <mergeCell ref="A41:C41"/>
    <mergeCell ref="A51:C51"/>
    <mergeCell ref="A42:C42"/>
    <mergeCell ref="A65:C65"/>
    <mergeCell ref="A66:C66"/>
    <mergeCell ref="A64:C64"/>
    <mergeCell ref="A49:C49"/>
    <mergeCell ref="A50:C50"/>
    <mergeCell ref="A3:G3"/>
    <mergeCell ref="A10:C10"/>
    <mergeCell ref="A7:C7"/>
    <mergeCell ref="A43:C43"/>
    <mergeCell ref="A34:C34"/>
    <mergeCell ref="A35:C35"/>
    <mergeCell ref="A36:C36"/>
    <mergeCell ref="A37:C37"/>
    <mergeCell ref="A38:C38"/>
    <mergeCell ref="A11:C11"/>
    <mergeCell ref="A18:C18"/>
    <mergeCell ref="A17:C17"/>
    <mergeCell ref="A12:C12"/>
    <mergeCell ref="A16:C16"/>
    <mergeCell ref="A13:C13"/>
    <mergeCell ref="A8:C8"/>
    <mergeCell ref="A9:C9"/>
    <mergeCell ref="A14:C14"/>
    <mergeCell ref="A15:C15"/>
    <mergeCell ref="A19:C19"/>
    <mergeCell ref="A20:C20"/>
    <mergeCell ref="A21:C21"/>
    <mergeCell ref="A22:C22"/>
    <mergeCell ref="A23:C23"/>
    <mergeCell ref="A95:C95"/>
    <mergeCell ref="A144:C144"/>
    <mergeCell ref="A131:C131"/>
    <mergeCell ref="A132:C132"/>
    <mergeCell ref="A126:C126"/>
    <mergeCell ref="A127:C127"/>
    <mergeCell ref="A128:C128"/>
    <mergeCell ref="A129:C129"/>
    <mergeCell ref="A130:C130"/>
    <mergeCell ref="A122:C122"/>
    <mergeCell ref="A123:C123"/>
    <mergeCell ref="A124:C124"/>
    <mergeCell ref="A125:C125"/>
    <mergeCell ref="A109:C109"/>
    <mergeCell ref="A110:C110"/>
    <mergeCell ref="A138:C138"/>
    <mergeCell ref="A139:C139"/>
    <mergeCell ref="A140:C140"/>
    <mergeCell ref="A99:C99"/>
    <mergeCell ref="A100:C100"/>
    <mergeCell ref="A101:C101"/>
    <mergeCell ref="A96:C96"/>
    <mergeCell ref="A97:C97"/>
    <mergeCell ref="A98:C98"/>
    <mergeCell ref="A90:C90"/>
    <mergeCell ref="A91:C91"/>
    <mergeCell ref="A92:C92"/>
    <mergeCell ref="A93:C93"/>
    <mergeCell ref="A94:C94"/>
    <mergeCell ref="A111:C111"/>
    <mergeCell ref="A112:C112"/>
    <mergeCell ref="A113:C113"/>
    <mergeCell ref="A114:C114"/>
    <mergeCell ref="A115:C115"/>
    <mergeCell ref="A102:C102"/>
    <mergeCell ref="A103:C103"/>
    <mergeCell ref="A104:C104"/>
    <mergeCell ref="A105:C105"/>
    <mergeCell ref="A106:C106"/>
    <mergeCell ref="A107:C107"/>
    <mergeCell ref="A108:C108"/>
    <mergeCell ref="A84:C84"/>
    <mergeCell ref="A85:C85"/>
    <mergeCell ref="A86:C86"/>
    <mergeCell ref="A87:C87"/>
    <mergeCell ref="A88:C88"/>
    <mergeCell ref="A89:C89"/>
    <mergeCell ref="A81:C81"/>
    <mergeCell ref="A82:C82"/>
    <mergeCell ref="A83:C83"/>
    <mergeCell ref="A78:C78"/>
    <mergeCell ref="A79:C79"/>
    <mergeCell ref="A80:C80"/>
    <mergeCell ref="A74:C74"/>
    <mergeCell ref="A63:C63"/>
    <mergeCell ref="A52:C52"/>
    <mergeCell ref="A53:C53"/>
    <mergeCell ref="A61:C61"/>
    <mergeCell ref="A60:C60"/>
    <mergeCell ref="A71:C71"/>
    <mergeCell ref="A72:C72"/>
    <mergeCell ref="A73:C73"/>
    <mergeCell ref="A59:C59"/>
    <mergeCell ref="A54:C54"/>
    <mergeCell ref="A70:C70"/>
    <mergeCell ref="A55:C55"/>
    <mergeCell ref="A56:C56"/>
    <mergeCell ref="A57:C57"/>
    <mergeCell ref="A58:C58"/>
    <mergeCell ref="A62:C62"/>
    <mergeCell ref="A67:C67"/>
    <mergeCell ref="A68:C68"/>
    <mergeCell ref="A69:C69"/>
    <mergeCell ref="A559:C559"/>
    <mergeCell ref="A560:C560"/>
    <mergeCell ref="A561:C561"/>
    <mergeCell ref="A401:C401"/>
    <mergeCell ref="A402:C402"/>
    <mergeCell ref="A403:C403"/>
    <mergeCell ref="A404:C404"/>
    <mergeCell ref="A405:C405"/>
    <mergeCell ref="A240:C240"/>
    <mergeCell ref="A250:C250"/>
    <mergeCell ref="A251:C251"/>
    <mergeCell ref="A252:C252"/>
    <mergeCell ref="A253:C253"/>
    <mergeCell ref="A254:C254"/>
    <mergeCell ref="A530:C530"/>
    <mergeCell ref="A516:C516"/>
    <mergeCell ref="A517:C517"/>
    <mergeCell ref="A518:C518"/>
    <mergeCell ref="A519:C519"/>
    <mergeCell ref="A520:C520"/>
    <mergeCell ref="A526:C526"/>
    <mergeCell ref="A527:C527"/>
    <mergeCell ref="A528:C528"/>
    <mergeCell ref="A529:C529"/>
    <mergeCell ref="A234:C234"/>
    <mergeCell ref="A236:C236"/>
    <mergeCell ref="A238:C238"/>
    <mergeCell ref="A239:C239"/>
    <mergeCell ref="A235:C235"/>
    <mergeCell ref="A145:C145"/>
    <mergeCell ref="A117:C117"/>
    <mergeCell ref="A118:C118"/>
    <mergeCell ref="A119:C119"/>
    <mergeCell ref="A120:C120"/>
    <mergeCell ref="A121:C121"/>
    <mergeCell ref="A133:C133"/>
    <mergeCell ref="A136:C136"/>
    <mergeCell ref="A137:C137"/>
    <mergeCell ref="A134:C134"/>
    <mergeCell ref="A135:C135"/>
    <mergeCell ref="A141:C141"/>
    <mergeCell ref="A142:C142"/>
    <mergeCell ref="A143:C143"/>
    <mergeCell ref="A155:C155"/>
    <mergeCell ref="A156:C156"/>
    <mergeCell ref="A157:C157"/>
    <mergeCell ref="A161:C161"/>
    <mergeCell ref="A162:C162"/>
    <mergeCell ref="A556:C556"/>
    <mergeCell ref="A557:C557"/>
    <mergeCell ref="A558:C558"/>
    <mergeCell ref="A146:C146"/>
    <mergeCell ref="A147:C147"/>
    <mergeCell ref="A148:C148"/>
    <mergeCell ref="A149:C149"/>
    <mergeCell ref="A150:C150"/>
    <mergeCell ref="A151:C151"/>
    <mergeCell ref="A246:C246"/>
    <mergeCell ref="A247:C247"/>
    <mergeCell ref="A248:C248"/>
    <mergeCell ref="A424:C424"/>
    <mergeCell ref="A525:C525"/>
    <mergeCell ref="A521:C521"/>
    <mergeCell ref="A522:C522"/>
    <mergeCell ref="A523:C523"/>
    <mergeCell ref="A524:C524"/>
    <mergeCell ref="A158:C158"/>
    <mergeCell ref="A159:C159"/>
    <mergeCell ref="A160:C160"/>
    <mergeCell ref="A152:C152"/>
    <mergeCell ref="A153:C153"/>
    <mergeCell ref="A154:C154"/>
    <mergeCell ref="A553:C553"/>
    <mergeCell ref="A554:C554"/>
    <mergeCell ref="A555:C555"/>
    <mergeCell ref="A5:D5"/>
    <mergeCell ref="A6:D6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303:C303"/>
    <mergeCell ref="A304:C304"/>
    <mergeCell ref="A305:C305"/>
    <mergeCell ref="A306:C306"/>
    <mergeCell ref="A329:C329"/>
    <mergeCell ref="A330:C330"/>
    <mergeCell ref="A328:C328"/>
    <mergeCell ref="A331:C331"/>
    <mergeCell ref="A332:C332"/>
    <mergeCell ref="A423:C42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Zrinka</cp:lastModifiedBy>
  <cp:lastPrinted>2024-07-11T10:38:22Z</cp:lastPrinted>
  <dcterms:created xsi:type="dcterms:W3CDTF">2022-08-12T12:51:27Z</dcterms:created>
  <dcterms:modified xsi:type="dcterms:W3CDTF">2024-07-16T10:27:00Z</dcterms:modified>
</cp:coreProperties>
</file>