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S MS\Desktop\OBJAVA\"/>
    </mc:Choice>
  </mc:AlternateContent>
  <bookViews>
    <workbookView xWindow="0" yWindow="0" windowWidth="28350" windowHeight="12195" tabRatio="500" firstSheet="2" activeTab="5"/>
  </bookViews>
  <sheets>
    <sheet name="SAŽETAK" sheetId="20" r:id="rId1"/>
    <sheet name=" Račun prihoda i rashoda " sheetId="10" r:id="rId2"/>
    <sheet name="Rashodi prema funkcijskoj kl" sheetId="4" r:id="rId3"/>
    <sheet name="Račun financiranja" sheetId="5" r:id="rId4"/>
    <sheet name="Prihodi i rashodi po izvorima" sheetId="19" r:id="rId5"/>
    <sheet name="Posebni dio" sheetId="15" r:id="rId6"/>
  </sheets>
  <calcPr calcId="152511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I53" i="15" l="1"/>
  <c r="G50" i="15"/>
  <c r="H50" i="15"/>
  <c r="I50" i="15"/>
  <c r="J50" i="15"/>
  <c r="F37" i="10" l="1"/>
  <c r="G37" i="10"/>
  <c r="H37" i="10"/>
  <c r="I37" i="10"/>
  <c r="F41" i="10"/>
  <c r="G41" i="10"/>
  <c r="H41" i="10"/>
  <c r="I41" i="10"/>
  <c r="E41" i="10"/>
  <c r="E58" i="10"/>
  <c r="F18" i="10"/>
  <c r="G18" i="10"/>
  <c r="H18" i="10"/>
  <c r="I18" i="10"/>
  <c r="E18" i="10"/>
  <c r="I14" i="10"/>
  <c r="F14" i="10"/>
  <c r="G14" i="10"/>
  <c r="H14" i="10"/>
  <c r="E14" i="10"/>
  <c r="E11" i="10"/>
  <c r="I28" i="15" l="1"/>
  <c r="I27" i="15" s="1"/>
  <c r="J28" i="15"/>
  <c r="J27" i="15" s="1"/>
  <c r="J53" i="15" l="1"/>
  <c r="F28" i="10" l="1"/>
  <c r="F27" i="10" s="1"/>
  <c r="G28" i="10"/>
  <c r="G27" i="10" s="1"/>
  <c r="H28" i="10"/>
  <c r="H27" i="10" s="1"/>
  <c r="I28" i="10"/>
  <c r="I27" i="10" s="1"/>
  <c r="E28" i="10"/>
  <c r="E27" i="10" s="1"/>
  <c r="D7" i="19"/>
  <c r="B7" i="19"/>
  <c r="B15" i="19"/>
  <c r="B12" i="19"/>
  <c r="B21" i="19"/>
  <c r="E36" i="19" l="1"/>
  <c r="F36" i="19"/>
  <c r="C36" i="19"/>
  <c r="D36" i="19"/>
  <c r="C40" i="19"/>
  <c r="D40" i="19"/>
  <c r="E40" i="19"/>
  <c r="F40" i="19"/>
  <c r="B36" i="19"/>
  <c r="B40" i="19"/>
  <c r="B28" i="19" s="1"/>
  <c r="C33" i="19"/>
  <c r="D33" i="19"/>
  <c r="E33" i="19"/>
  <c r="F33" i="19"/>
  <c r="B33" i="19"/>
  <c r="C31" i="19"/>
  <c r="D31" i="19"/>
  <c r="E31" i="19"/>
  <c r="F31" i="19"/>
  <c r="B31" i="19"/>
  <c r="C29" i="19"/>
  <c r="D29" i="19"/>
  <c r="D28" i="19" s="1"/>
  <c r="E29" i="19"/>
  <c r="F29" i="19"/>
  <c r="F28" i="19" s="1"/>
  <c r="B29" i="19"/>
  <c r="C8" i="19"/>
  <c r="D8" i="19"/>
  <c r="E8" i="19"/>
  <c r="F8" i="19"/>
  <c r="B8" i="19"/>
  <c r="C10" i="19"/>
  <c r="D10" i="19"/>
  <c r="E10" i="19"/>
  <c r="F10" i="19"/>
  <c r="B10" i="19"/>
  <c r="C12" i="19"/>
  <c r="D12" i="19"/>
  <c r="E12" i="19"/>
  <c r="F12" i="19"/>
  <c r="C15" i="19"/>
  <c r="D15" i="19"/>
  <c r="E15" i="19"/>
  <c r="F15" i="19"/>
  <c r="C21" i="19"/>
  <c r="D21" i="19"/>
  <c r="E21" i="19"/>
  <c r="F21" i="19"/>
  <c r="H16" i="10"/>
  <c r="H11" i="10"/>
  <c r="I11" i="10"/>
  <c r="H21" i="10"/>
  <c r="I21" i="10"/>
  <c r="I16" i="10"/>
  <c r="H58" i="10"/>
  <c r="H57" i="10" s="1"/>
  <c r="I58" i="10"/>
  <c r="I57" i="10" s="1"/>
  <c r="H53" i="10"/>
  <c r="I53" i="10"/>
  <c r="G53" i="10"/>
  <c r="H55" i="10"/>
  <c r="I55" i="10"/>
  <c r="G55" i="10"/>
  <c r="F53" i="10"/>
  <c r="E53" i="10"/>
  <c r="H49" i="10"/>
  <c r="I49" i="10"/>
  <c r="J20" i="15"/>
  <c r="J19" i="15" s="1"/>
  <c r="I20" i="15"/>
  <c r="I19" i="15" s="1"/>
  <c r="F37" i="20"/>
  <c r="G34" i="20" s="1"/>
  <c r="G37" i="20" s="1"/>
  <c r="H34" i="20" s="1"/>
  <c r="H37" i="20" s="1"/>
  <c r="I34" i="20" s="1"/>
  <c r="I37" i="20" s="1"/>
  <c r="J34" i="20" s="1"/>
  <c r="J37" i="20" s="1"/>
  <c r="J21" i="20"/>
  <c r="I21" i="20"/>
  <c r="H21" i="20"/>
  <c r="G21" i="20"/>
  <c r="F21" i="20"/>
  <c r="J11" i="20"/>
  <c r="I11" i="20"/>
  <c r="H11" i="20"/>
  <c r="G11" i="20"/>
  <c r="F11" i="20"/>
  <c r="J8" i="20"/>
  <c r="I8" i="20"/>
  <c r="H8" i="20"/>
  <c r="G8" i="20"/>
  <c r="F8" i="20"/>
  <c r="H20" i="15" l="1"/>
  <c r="H19" i="15" s="1"/>
  <c r="H10" i="10"/>
  <c r="I10" i="10"/>
  <c r="I36" i="10"/>
  <c r="I63" i="10" s="1"/>
  <c r="F7" i="19"/>
  <c r="E7" i="19"/>
  <c r="C28" i="19"/>
  <c r="C7" i="19"/>
  <c r="E28" i="19"/>
  <c r="J14" i="20"/>
  <c r="J22" i="20" s="1"/>
  <c r="J28" i="20" s="1"/>
  <c r="J29" i="20" s="1"/>
  <c r="I14" i="20"/>
  <c r="I22" i="20" s="1"/>
  <c r="I28" i="20" s="1"/>
  <c r="I29" i="20" s="1"/>
  <c r="H14" i="20"/>
  <c r="H36" i="10"/>
  <c r="H63" i="10" s="1"/>
  <c r="G49" i="10"/>
  <c r="G20" i="15"/>
  <c r="G19" i="15" s="1"/>
  <c r="F20" i="15"/>
  <c r="F19" i="15" s="1"/>
  <c r="G14" i="20"/>
  <c r="G22" i="20" s="1"/>
  <c r="G28" i="20" s="1"/>
  <c r="G29" i="20" s="1"/>
  <c r="F14" i="20"/>
  <c r="F22" i="20"/>
  <c r="F28" i="20" s="1"/>
  <c r="F29" i="20" s="1"/>
  <c r="H22" i="20"/>
  <c r="H28" i="20" s="1"/>
  <c r="H29" i="20" s="1"/>
  <c r="I9" i="15" l="1"/>
  <c r="J12" i="15"/>
  <c r="J9" i="15"/>
  <c r="J8" i="15" l="1"/>
  <c r="J7" i="15" s="1"/>
  <c r="H12" i="15"/>
  <c r="I12" i="15"/>
  <c r="I8" i="15" s="1"/>
  <c r="I7" i="15" s="1"/>
  <c r="G12" i="15"/>
  <c r="I24" i="15" l="1"/>
  <c r="I23" i="15" s="1"/>
  <c r="I18" i="15" s="1"/>
  <c r="J24" i="15"/>
  <c r="J23" i="15" s="1"/>
  <c r="J18" i="15" s="1"/>
  <c r="H24" i="15" l="1"/>
  <c r="H23" i="15" s="1"/>
  <c r="H18" i="15" s="1"/>
  <c r="I41" i="15"/>
  <c r="I40" i="15" s="1"/>
  <c r="J41" i="15"/>
  <c r="J40" i="15" s="1"/>
  <c r="J33" i="15"/>
  <c r="J32" i="15" s="1"/>
  <c r="J31" i="15" s="1"/>
  <c r="I33" i="15"/>
  <c r="I32" i="15" s="1"/>
  <c r="I31" i="15" s="1"/>
  <c r="H37" i="15"/>
  <c r="G37" i="15"/>
  <c r="G36" i="15" s="1"/>
  <c r="G35" i="15" s="1"/>
  <c r="F37" i="15"/>
  <c r="F36" i="15" s="1"/>
  <c r="F35" i="15" s="1"/>
  <c r="J37" i="15"/>
  <c r="I37" i="15"/>
  <c r="H33" i="15"/>
  <c r="H32" i="15" s="1"/>
  <c r="H31" i="15" s="1"/>
  <c r="G33" i="15"/>
  <c r="F33" i="15"/>
  <c r="H29" i="15"/>
  <c r="G29" i="15"/>
  <c r="G28" i="15" s="1"/>
  <c r="G27" i="15" s="1"/>
  <c r="F29" i="15"/>
  <c r="F28" i="15" s="1"/>
  <c r="F27" i="15" s="1"/>
  <c r="J64" i="15"/>
  <c r="J48" i="15"/>
  <c r="J47" i="15" s="1"/>
  <c r="I16" i="15"/>
  <c r="I15" i="15" s="1"/>
  <c r="I14" i="15" s="1"/>
  <c r="H28" i="15" l="1"/>
  <c r="H27" i="15" s="1"/>
  <c r="H66" i="15"/>
  <c r="H64" i="15"/>
  <c r="G64" i="15"/>
  <c r="I64" i="15"/>
  <c r="F64" i="15"/>
  <c r="I48" i="15"/>
  <c r="I47" i="15" s="1"/>
  <c r="F48" i="15"/>
  <c r="H48" i="15"/>
  <c r="H47" i="15" s="1"/>
  <c r="H16" i="15"/>
  <c r="G48" i="15"/>
  <c r="G47" i="15" s="1"/>
  <c r="J16" i="15"/>
  <c r="J15" i="15" s="1"/>
  <c r="J14" i="15" s="1"/>
  <c r="F50" i="15"/>
  <c r="F62" i="15"/>
  <c r="G62" i="15"/>
  <c r="H62" i="15"/>
  <c r="H61" i="15" s="1"/>
  <c r="H45" i="15"/>
  <c r="H44" i="15" s="1"/>
  <c r="G45" i="15"/>
  <c r="G44" i="15" s="1"/>
  <c r="H59" i="15"/>
  <c r="G59" i="15"/>
  <c r="J59" i="15"/>
  <c r="I59" i="15"/>
  <c r="I52" i="15" s="1"/>
  <c r="J62" i="15"/>
  <c r="J61" i="15" s="1"/>
  <c r="I62" i="15"/>
  <c r="J45" i="15"/>
  <c r="I45" i="15"/>
  <c r="I61" i="15" l="1"/>
  <c r="I44" i="15"/>
  <c r="I66" i="15"/>
  <c r="I67" i="15"/>
  <c r="J67" i="15"/>
  <c r="J52" i="15"/>
  <c r="H53" i="15"/>
  <c r="H52" i="15" s="1"/>
  <c r="J44" i="15"/>
  <c r="J66" i="15"/>
  <c r="G61" i="15"/>
  <c r="F47" i="15"/>
  <c r="F61" i="15"/>
  <c r="H15" i="15"/>
  <c r="H14" i="15" s="1"/>
  <c r="H67" i="15"/>
  <c r="F12" i="15"/>
  <c r="G67" i="15"/>
  <c r="F45" i="15"/>
  <c r="F44" i="15" s="1"/>
  <c r="F59" i="15"/>
  <c r="H31" i="10"/>
  <c r="I31" i="10"/>
  <c r="G16" i="10"/>
  <c r="E55" i="10"/>
  <c r="I39" i="15" l="1"/>
  <c r="J39" i="15"/>
  <c r="G53" i="15"/>
  <c r="G52" i="15" s="1"/>
  <c r="F53" i="15"/>
  <c r="F52" i="15" s="1"/>
  <c r="E49" i="10"/>
  <c r="G21" i="10"/>
  <c r="F67" i="15"/>
  <c r="F21" i="10"/>
  <c r="F58" i="10" l="1"/>
  <c r="F57" i="10" s="1"/>
  <c r="G58" i="10"/>
  <c r="G57" i="10" s="1"/>
  <c r="F11" i="10"/>
  <c r="G11" i="10"/>
  <c r="E57" i="10"/>
  <c r="G36" i="10"/>
  <c r="H41" i="15"/>
  <c r="H9" i="15"/>
  <c r="H8" i="15" s="1"/>
  <c r="H7" i="15" s="1"/>
  <c r="C13" i="4"/>
  <c r="F55" i="10"/>
  <c r="F49" i="10"/>
  <c r="E21" i="10"/>
  <c r="E10" i="10" s="1"/>
  <c r="H40" i="15" l="1"/>
  <c r="H39" i="15" s="1"/>
  <c r="F10" i="10"/>
  <c r="F31" i="10" s="1"/>
  <c r="G10" i="10"/>
  <c r="G31" i="10" s="1"/>
  <c r="G63" i="10"/>
  <c r="G9" i="15"/>
  <c r="G8" i="15" s="1"/>
  <c r="G7" i="15" s="1"/>
  <c r="F41" i="15"/>
  <c r="F40" i="15" s="1"/>
  <c r="F39" i="15" s="1"/>
  <c r="G41" i="15"/>
  <c r="F9" i="15"/>
  <c r="F8" i="15" s="1"/>
  <c r="F7" i="15" s="1"/>
  <c r="F24" i="15"/>
  <c r="F23" i="15" s="1"/>
  <c r="F18" i="15" s="1"/>
  <c r="F16" i="15" s="1"/>
  <c r="F15" i="15" s="1"/>
  <c r="F14" i="15" s="1"/>
  <c r="G24" i="15"/>
  <c r="G23" i="15" s="1"/>
  <c r="G18" i="15" s="1"/>
  <c r="G16" i="15" s="1"/>
  <c r="G15" i="15" s="1"/>
  <c r="G14" i="15" s="1"/>
  <c r="E31" i="10"/>
  <c r="G40" i="15" l="1"/>
  <c r="G39" i="15" s="1"/>
  <c r="G66" i="15"/>
  <c r="F66" i="15"/>
  <c r="E37" i="10" l="1"/>
  <c r="E36" i="10" s="1"/>
  <c r="E63" i="10" s="1"/>
  <c r="F36" i="10"/>
  <c r="F63" i="10" s="1"/>
</calcChain>
</file>

<file path=xl/sharedStrings.xml><?xml version="1.0" encoding="utf-8"?>
<sst xmlns="http://schemas.openxmlformats.org/spreadsheetml/2006/main" count="278" uniqueCount="145">
  <si>
    <t>FINANCIJSKI PLAN PRORAČUNSKOG KORISNIKA JEDINICE LOKALNE I PODRUČNE (REGIONALNE) SAMOUPRAVE 
ZA 2023. I PROJEKCIJA ZA 2024. I 2025. GODINU</t>
  </si>
  <si>
    <t>I. OPĆI DIO</t>
  </si>
  <si>
    <t>Plan za 2023.</t>
  </si>
  <si>
    <t>Projekcija 
za 2024.</t>
  </si>
  <si>
    <t>Projekcija 
za 2025.</t>
  </si>
  <si>
    <t>PRIHODI UKUPNO</t>
  </si>
  <si>
    <t>PRIHODI POSLOVANJA</t>
  </si>
  <si>
    <t>RASHODI UKUPNO</t>
  </si>
  <si>
    <t>RAZLIKA - VIŠAK / MANJAK</t>
  </si>
  <si>
    <t>B) SAŽETAK RAČUNA FINANCIRANJA</t>
  </si>
  <si>
    <t>Izvršenje 2021.</t>
  </si>
  <si>
    <t>Plan 2022.</t>
  </si>
  <si>
    <t>NETO FINANCIRANJE</t>
  </si>
  <si>
    <t>VIŠAK / MANJAK IZ PRETHODNE(IH) GODINE KOJI ĆE SE RASPOREDITI / POKRITI</t>
  </si>
  <si>
    <t>VIŠAK / MANJAK + NETO FINANCIRANJE</t>
  </si>
  <si>
    <t xml:space="preserve">A. RAČUN PRIHODA I RASHODA </t>
  </si>
  <si>
    <t>Razred</t>
  </si>
  <si>
    <t>Skupina</t>
  </si>
  <si>
    <t>Izvor</t>
  </si>
  <si>
    <t>Naziv prihoda</t>
  </si>
  <si>
    <t>Prihodi poslovanja</t>
  </si>
  <si>
    <t>Pomoći iz inozemstva i od subjekata unutar općeg proračuna</t>
  </si>
  <si>
    <t xml:space="preserve">Ostale pomoći </t>
  </si>
  <si>
    <t>Pomoći EU</t>
  </si>
  <si>
    <t>Pomoći EU (Erasmus)</t>
  </si>
  <si>
    <t>Prihodi po posebnim propisima</t>
  </si>
  <si>
    <t>prihodi za posebne namjene</t>
  </si>
  <si>
    <t>Prihodi od pruženih usluga</t>
  </si>
  <si>
    <t>Vlastiti prihodi</t>
  </si>
  <si>
    <t>Prihodi iz nadležnog proračuna i od HZZO-a temeljem ugovornih obveza</t>
  </si>
  <si>
    <t>ostali prihodi i primici sredstva MŽ</t>
  </si>
  <si>
    <t>Decentralizirana sredstva</t>
  </si>
  <si>
    <t>Prihodi od prodaje nefinancijske imovine</t>
  </si>
  <si>
    <t>Prihodi od prodaje proizvedene dugotrajne imovine</t>
  </si>
  <si>
    <t>Opći prihodi i primici</t>
  </si>
  <si>
    <t>RASHODI POSLOVANJA</t>
  </si>
  <si>
    <t>Naziv rashoda</t>
  </si>
  <si>
    <t>Rashodi poslovanja</t>
  </si>
  <si>
    <t>Rashodi za zaposlene</t>
  </si>
  <si>
    <t>Opći prih. I prim. (Mž)</t>
  </si>
  <si>
    <t>Ostale pomoći</t>
  </si>
  <si>
    <t>Materijalni rashodi</t>
  </si>
  <si>
    <t>Prihodi za posebne namjene</t>
  </si>
  <si>
    <t>Financijski rashodi</t>
  </si>
  <si>
    <t>Ost.nak.građ. I kuć.</t>
  </si>
  <si>
    <t>Rashodi za nabavu nefinancijske imovine</t>
  </si>
  <si>
    <t>Rashodi za nabavu proizvedene dugotrajne imovine</t>
  </si>
  <si>
    <t>RASHODI PREMA FUNKCIJSKOJ KLASIFIKACIJI</t>
  </si>
  <si>
    <t>BROJČANA OZNAKA I NAZIV</t>
  </si>
  <si>
    <t>UKUPNI RASHODI</t>
  </si>
  <si>
    <t>09 Obrazovanje</t>
  </si>
  <si>
    <t>091 Predškolsko i osnovno obrazovanje</t>
  </si>
  <si>
    <t>0912 Osnovno obrazovanje</t>
  </si>
  <si>
    <t>04 Ekonomski poslovi</t>
  </si>
  <si>
    <t>041 Opći ekonomski, trgovački i poslovi vezani uz rad</t>
  </si>
  <si>
    <t>B. RAČUN FINANCIRANJA</t>
  </si>
  <si>
    <t>Naziv</t>
  </si>
  <si>
    <t>Primici od financijske imovine i zaduživanja</t>
  </si>
  <si>
    <t>Primici od zaduživanja</t>
  </si>
  <si>
    <t>Namjenski primici od zaduživanja</t>
  </si>
  <si>
    <t>Izdaci za financijsku imovinu i otplate zajmova</t>
  </si>
  <si>
    <t>Izdaci za otplatu glavnice primljenih kredita i zajmova</t>
  </si>
  <si>
    <t>II. POSEBNI DIO</t>
  </si>
  <si>
    <t>Šifra</t>
  </si>
  <si>
    <t xml:space="preserve">Naziv </t>
  </si>
  <si>
    <t>Donacije</t>
  </si>
  <si>
    <t>1013A1001301</t>
  </si>
  <si>
    <t>Projekt "Škole jednakih mogućnosti"-osiguravanje pomoćnika učenicima s teškoćama u školama MŽ</t>
  </si>
  <si>
    <t>1013A101330</t>
  </si>
  <si>
    <t>Projekt e-škole</t>
  </si>
  <si>
    <t>1013A101314</t>
  </si>
  <si>
    <t>Ostali izdaci za osnovne škole (izvor financiranja vlastiti i ostali prihodi)</t>
  </si>
  <si>
    <t>1001T100103</t>
  </si>
  <si>
    <t>Školski obroci svima</t>
  </si>
  <si>
    <t>Ukupno materijalni rashodi</t>
  </si>
  <si>
    <t xml:space="preserve">Ukupno nefinancijska imovina </t>
  </si>
  <si>
    <t>Plan za 2024.</t>
  </si>
  <si>
    <t>Projekcija 
za 2026.</t>
  </si>
  <si>
    <t>Izvršenje 2022.</t>
  </si>
  <si>
    <t>Plan 2023.</t>
  </si>
  <si>
    <t>EUR</t>
  </si>
  <si>
    <t xml:space="preserve">Izvršenje 2022. </t>
  </si>
  <si>
    <t xml:space="preserve">Plan za 2023. </t>
  </si>
  <si>
    <t>Plan 
za 2024.</t>
  </si>
  <si>
    <t xml:space="preserve">Projekcija 
za 2026. </t>
  </si>
  <si>
    <t>FINANCIJSKI PLAN Osnovne škole Tomaša Goričanca Mala Subotica 
ZA 2024. I PROJEKCIJA ZA 2025. I 2026. GODINU</t>
  </si>
  <si>
    <t>Prihodi od imovine</t>
  </si>
  <si>
    <t xml:space="preserve">Plan 2023. </t>
  </si>
  <si>
    <t xml:space="preserve">Plan za 2024. </t>
  </si>
  <si>
    <t xml:space="preserve">Projekcija  
za 2025. </t>
  </si>
  <si>
    <t xml:space="preserve">Projekcija 
za 2024. </t>
  </si>
  <si>
    <t>Osnovno školstvo</t>
  </si>
  <si>
    <t>Školstvo</t>
  </si>
  <si>
    <t>Ostale pomoći - MZO i Općina</t>
  </si>
  <si>
    <t>Konto</t>
  </si>
  <si>
    <t>1013A101304</t>
  </si>
  <si>
    <t>Najtecanja učenika</t>
  </si>
  <si>
    <t>Donacije i ostali rashodi</t>
  </si>
  <si>
    <t>1013A101343</t>
  </si>
  <si>
    <t>Uvođenje građanskog odgoja u školama</t>
  </si>
  <si>
    <t>PRIHODI POSLOVANJA PREMA IZVORIMA FINANCIRANJA</t>
  </si>
  <si>
    <t>Brojčana oznaka i naziv</t>
  </si>
  <si>
    <t>1 Opći prihodi i primici</t>
  </si>
  <si>
    <t xml:space="preserve">  11 Opći prihodi i primici</t>
  </si>
  <si>
    <t>4 Prihodi za posebne namjene</t>
  </si>
  <si>
    <t xml:space="preserve">  43 Ostali prihodi za posebne namjene</t>
  </si>
  <si>
    <t>5 Pomoći</t>
  </si>
  <si>
    <t xml:space="preserve">  52 Ostale pomoći</t>
  </si>
  <si>
    <t>RASHODI POSLOVANJA PREMA IZVORIMA FINANCIRANJA</t>
  </si>
  <si>
    <t>3 Vlastiti prihodi</t>
  </si>
  <si>
    <t xml:space="preserve">  31 Vlastiti prihodi</t>
  </si>
  <si>
    <t>A) SAŽETAK RAČUNA PRIHODA I RASHODA</t>
  </si>
  <si>
    <t>Izvršenje 2022.*</t>
  </si>
  <si>
    <t>Proračun za 2024.</t>
  </si>
  <si>
    <t>Projekcija proračuna
za 2025.</t>
  </si>
  <si>
    <t>Projekcija proračuna
za 2026.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</si>
  <si>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</si>
  <si>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</si>
  <si>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</si>
  <si>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</si>
  <si>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</si>
  <si>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</si>
  <si>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</si>
  <si>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</si>
  <si>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</si>
  <si>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</si>
  <si>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D) VIŠEGODIŠNJI PLAN URAVNOTEŽENJA</t>
  </si>
  <si>
    <t>VIŠAK / MANJAK TEKUĆE GODINE</t>
  </si>
  <si>
    <t>* Napomena: Iznosi u stupcima Izvršenje 2022. preračunavaju se iz kuna u eure prema fiksnom tečaju konverzije (1 EUR=7,53450 kuna) i po pravilima za preračunavanje i zaokruživanje.</t>
  </si>
  <si>
    <t>44 Decentralizirana sredstva</t>
  </si>
  <si>
    <t xml:space="preserve">  51 Pomoći EU</t>
  </si>
  <si>
    <t>6 Donacije</t>
  </si>
  <si>
    <t xml:space="preserve"> 61 Donacije</t>
  </si>
  <si>
    <t xml:space="preserve"> 51 Pomoći EU  MŽ</t>
  </si>
  <si>
    <t>51 Pomoći EU MŽ</t>
  </si>
  <si>
    <t>92 višak poslovanja</t>
  </si>
  <si>
    <t>Rezlutat poslovanja</t>
  </si>
  <si>
    <t>Razlika višak/manjak</t>
  </si>
  <si>
    <t>Ukupni prihodi s viškom/manjkom</t>
  </si>
  <si>
    <t>UKUPNO RASHODI</t>
  </si>
  <si>
    <t>1001T100117</t>
  </si>
  <si>
    <t xml:space="preserve">Pomoći tem. Prij. EU </t>
  </si>
  <si>
    <t>FINANCIJSKI PLAN OSNOVNE ŠKOLE TOMAŠA GORIČANCA MALA SUBOTICA
ZA 2024. I PROJEKCIJA ZA 2025. I 2026. GODINU</t>
  </si>
  <si>
    <t>FINANCIJSKI PLAN OŠ TOMAŠA GORIČANCA MALA SUBOTICA
ZA 2024. I PROJEKCIJA ZA 2025. I 2026. GODINU</t>
  </si>
  <si>
    <t>FINANCIJSKI PLAN OSNOVNE ŠKOLE TOMAŠA GORIČANCA MALA SUBOTICA ZA 2024. I PROJEKCIJA ZA 2025. I 2026.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</si>
</sst>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k_n"/>
  </numFmts>
  <fonts count="39" x14ac:knownFonts="1">
    <font>
      <sz val="11"/>
      <color rgb="FF000000"/>
      <name val="Calibri"/>
      <charset val="1"/>
    </font>
    <font>
      <b/>
      <sz val="12"/>
      <color rgb="FF000000"/>
      <name val="Arial"/>
      <family val="2"/>
      <charset val="238"/>
    </font>
    <font>
      <b/>
      <sz val="14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i/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i/>
      <sz val="9"/>
      <color rgb="FF000000"/>
      <name val="Arial"/>
      <family val="2"/>
      <charset val="238"/>
    </font>
    <font>
      <sz val="9"/>
      <color rgb="FF000000"/>
      <name val="Calibri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sz val="11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0"/>
      <name val="Arial"/>
      <family val="2"/>
    </font>
    <font>
      <b/>
      <sz val="10"/>
      <name val="Arial"/>
      <family val="2"/>
    </font>
    <font>
      <b/>
      <sz val="11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i/>
      <sz val="9"/>
      <color rgb="FF000000"/>
      <name val="Arial"/>
      <family val="2"/>
      <charset val="238"/>
    </font>
    <font>
      <b/>
      <sz val="11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</fonts>
  <fills count="19">
    <fill>
      <patternFill patternType="none"/>
    </fill>
    <fill>
      <patternFill patternType="gray125"/>
    </fill>
    <fill>
      <patternFill patternType="solid">
        <fgColor rgb="FFFFFFFF"/>
        <bgColor rgb="FFDEEAF6"/>
      </patternFill>
    </fill>
    <fill>
      <patternFill patternType="solid">
        <fgColor rgb="FFD8D8D8"/>
        <bgColor rgb="FFE7E6E6"/>
      </patternFill>
    </fill>
    <fill>
      <patternFill patternType="solid">
        <fgColor rgb="FF5B9BD5"/>
        <bgColor rgb="FF729FC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rgb="FFDEEAF6"/>
      </patternFill>
    </fill>
    <fill>
      <patternFill patternType="solid">
        <fgColor theme="0"/>
        <bgColor rgb="FFD8D8D8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rgb="FFE7E6E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rgb="FFDEEAF6"/>
      </patternFill>
    </fill>
    <fill>
      <patternFill patternType="solid">
        <fgColor theme="4"/>
        <bgColor indexed="64"/>
      </patternFill>
    </fill>
    <fill>
      <patternFill patternType="solid">
        <fgColor theme="0"/>
        <bgColor rgb="FFDEEAF6"/>
      </patternFill>
    </fill>
    <fill>
      <patternFill patternType="solid">
        <fgColor theme="5" tint="0.59999389629810485"/>
        <bgColor rgb="FFEA7500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6">
    <xf numFmtId="0" fontId="0" fillId="0" borderId="0" xfId="0"/>
    <xf numFmtId="0" fontId="0" fillId="0" borderId="0" xfId="0" applyAlignment="1" applyProtection="1"/>
    <xf numFmtId="0" fontId="2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0" fontId="4" fillId="3" borderId="4" xfId="0" applyFont="1" applyFill="1" applyBorder="1" applyAlignment="1" applyProtection="1">
      <alignment horizontal="center" vertical="center" wrapText="1"/>
    </xf>
    <xf numFmtId="0" fontId="4" fillId="3" borderId="5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3" fillId="2" borderId="4" xfId="0" applyFont="1" applyFill="1" applyBorder="1" applyAlignment="1" applyProtection="1">
      <alignment horizontal="left" vertical="center" wrapText="1"/>
    </xf>
    <xf numFmtId="3" fontId="3" fillId="2" borderId="5" xfId="0" applyNumberFormat="1" applyFont="1" applyFill="1" applyBorder="1" applyAlignment="1" applyProtection="1">
      <alignment horizontal="right"/>
    </xf>
    <xf numFmtId="3" fontId="3" fillId="2" borderId="4" xfId="0" applyNumberFormat="1" applyFont="1" applyFill="1" applyBorder="1" applyAlignment="1" applyProtection="1">
      <alignment horizontal="right"/>
    </xf>
    <xf numFmtId="0" fontId="3" fillId="2" borderId="4" xfId="0" applyFont="1" applyFill="1" applyBorder="1" applyAlignment="1" applyProtection="1">
      <alignment horizontal="left" vertical="center"/>
    </xf>
    <xf numFmtId="0" fontId="5" fillId="2" borderId="4" xfId="0" applyFont="1" applyFill="1" applyBorder="1" applyAlignment="1" applyProtection="1">
      <alignment horizontal="left" vertical="center"/>
    </xf>
    <xf numFmtId="0" fontId="0" fillId="0" borderId="0" xfId="0" applyAlignment="1" applyProtection="1"/>
    <xf numFmtId="0" fontId="5" fillId="2" borderId="4" xfId="0" applyFont="1" applyFill="1" applyBorder="1" applyAlignment="1" applyProtection="1">
      <alignment horizontal="left" vertical="center" wrapText="1"/>
    </xf>
    <xf numFmtId="3" fontId="3" fillId="2" borderId="4" xfId="0" applyNumberFormat="1" applyFont="1" applyFill="1" applyBorder="1" applyAlignment="1" applyProtection="1">
      <alignment horizontal="right" wrapText="1"/>
    </xf>
    <xf numFmtId="0" fontId="0" fillId="0" borderId="0" xfId="0" applyFont="1" applyAlignment="1" applyProtection="1"/>
    <xf numFmtId="0" fontId="4" fillId="2" borderId="4" xfId="0" applyFont="1" applyFill="1" applyBorder="1" applyAlignment="1" applyProtection="1">
      <alignment horizontal="left" vertical="center"/>
    </xf>
    <xf numFmtId="0" fontId="4" fillId="2" borderId="4" xfId="0" applyFont="1" applyFill="1" applyBorder="1" applyAlignment="1" applyProtection="1">
      <alignment vertical="center" wrapText="1"/>
    </xf>
    <xf numFmtId="0" fontId="3" fillId="2" borderId="4" xfId="0" applyFont="1" applyFill="1" applyBorder="1" applyAlignment="1" applyProtection="1">
      <alignment vertical="center" wrapText="1"/>
    </xf>
    <xf numFmtId="164" fontId="2" fillId="0" borderId="0" xfId="0" applyNumberFormat="1" applyFont="1" applyAlignment="1" applyProtection="1">
      <alignment horizontal="center" vertical="center" wrapText="1"/>
    </xf>
    <xf numFmtId="0" fontId="15" fillId="11" borderId="5" xfId="0" quotePrefix="1" applyFont="1" applyFill="1" applyBorder="1" applyAlignment="1">
      <alignment horizontal="left" vertical="center"/>
    </xf>
    <xf numFmtId="0" fontId="16" fillId="11" borderId="5" xfId="0" quotePrefix="1" applyFont="1" applyFill="1" applyBorder="1" applyAlignment="1">
      <alignment horizontal="left" vertical="center"/>
    </xf>
    <xf numFmtId="164" fontId="3" fillId="0" borderId="0" xfId="0" applyNumberFormat="1" applyFont="1" applyAlignment="1" applyProtection="1">
      <alignment horizontal="center" vertical="center" wrapText="1"/>
    </xf>
    <xf numFmtId="164" fontId="0" fillId="0" borderId="0" xfId="0" applyNumberFormat="1" applyAlignment="1" applyProtection="1">
      <alignment horizontal="center"/>
    </xf>
    <xf numFmtId="164" fontId="4" fillId="0" borderId="0" xfId="0" applyNumberFormat="1" applyFont="1" applyAlignment="1" applyProtection="1">
      <alignment horizontal="center" vertical="center" wrapText="1"/>
    </xf>
    <xf numFmtId="0" fontId="17" fillId="0" borderId="0" xfId="0" applyFont="1" applyAlignment="1" applyProtection="1">
      <alignment horizontal="center" vertical="center" wrapText="1"/>
    </xf>
    <xf numFmtId="164" fontId="17" fillId="0" borderId="0" xfId="0" applyNumberFormat="1" applyFont="1" applyAlignment="1" applyProtection="1">
      <alignment horizontal="center" vertical="center" wrapText="1"/>
    </xf>
    <xf numFmtId="164" fontId="18" fillId="0" borderId="0" xfId="0" applyNumberFormat="1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17" fillId="3" borderId="4" xfId="0" applyFont="1" applyFill="1" applyBorder="1" applyAlignment="1" applyProtection="1">
      <alignment horizontal="center" vertical="center" wrapText="1"/>
    </xf>
    <xf numFmtId="0" fontId="17" fillId="3" borderId="5" xfId="0" applyFont="1" applyFill="1" applyBorder="1" applyAlignment="1" applyProtection="1">
      <alignment horizontal="center" vertical="center" wrapText="1"/>
    </xf>
    <xf numFmtId="164" fontId="17" fillId="3" borderId="5" xfId="0" applyNumberFormat="1" applyFont="1" applyFill="1" applyBorder="1" applyAlignment="1" applyProtection="1">
      <alignment horizontal="center" vertical="center" wrapText="1"/>
    </xf>
    <xf numFmtId="164" fontId="17" fillId="3" borderId="4" xfId="0" applyNumberFormat="1" applyFont="1" applyFill="1" applyBorder="1" applyAlignment="1" applyProtection="1">
      <alignment horizontal="center" vertical="center" wrapText="1"/>
    </xf>
    <xf numFmtId="0" fontId="17" fillId="4" borderId="4" xfId="0" applyFont="1" applyFill="1" applyBorder="1" applyAlignment="1" applyProtection="1">
      <alignment horizontal="left" vertical="center" wrapText="1"/>
    </xf>
    <xf numFmtId="164" fontId="18" fillId="4" borderId="4" xfId="0" applyNumberFormat="1" applyFont="1" applyFill="1" applyBorder="1" applyAlignment="1" applyProtection="1">
      <alignment horizontal="center"/>
    </xf>
    <xf numFmtId="0" fontId="17" fillId="2" borderId="4" xfId="0" applyFont="1" applyFill="1" applyBorder="1" applyAlignment="1" applyProtection="1">
      <alignment horizontal="left" vertical="center" wrapText="1"/>
    </xf>
    <xf numFmtId="0" fontId="18" fillId="2" borderId="4" xfId="0" applyFont="1" applyFill="1" applyBorder="1" applyAlignment="1" applyProtection="1">
      <alignment horizontal="left" vertical="center"/>
    </xf>
    <xf numFmtId="0" fontId="19" fillId="8" borderId="4" xfId="0" applyFont="1" applyFill="1" applyBorder="1" applyAlignment="1" applyProtection="1">
      <alignment horizontal="left" vertical="center"/>
    </xf>
    <xf numFmtId="164" fontId="18" fillId="8" borderId="4" xfId="0" applyNumberFormat="1" applyFont="1" applyFill="1" applyBorder="1" applyAlignment="1" applyProtection="1">
      <alignment horizontal="center"/>
    </xf>
    <xf numFmtId="0" fontId="19" fillId="2" borderId="4" xfId="0" applyFont="1" applyFill="1" applyBorder="1" applyAlignment="1" applyProtection="1">
      <alignment horizontal="left" vertical="center"/>
    </xf>
    <xf numFmtId="164" fontId="18" fillId="2" borderId="4" xfId="0" applyNumberFormat="1" applyFont="1" applyFill="1" applyBorder="1" applyAlignment="1" applyProtection="1">
      <alignment horizontal="center"/>
    </xf>
    <xf numFmtId="0" fontId="18" fillId="10" borderId="4" xfId="0" applyFont="1" applyFill="1" applyBorder="1" applyAlignment="1" applyProtection="1">
      <alignment horizontal="left" vertical="center"/>
    </xf>
    <xf numFmtId="0" fontId="19" fillId="7" borderId="4" xfId="0" applyFont="1" applyFill="1" applyBorder="1" applyAlignment="1" applyProtection="1">
      <alignment horizontal="left" vertical="center"/>
    </xf>
    <xf numFmtId="164" fontId="18" fillId="7" borderId="4" xfId="0" applyNumberFormat="1" applyFont="1" applyFill="1" applyBorder="1" applyAlignment="1" applyProtection="1">
      <alignment horizontal="center"/>
    </xf>
    <xf numFmtId="0" fontId="18" fillId="2" borderId="4" xfId="0" applyFont="1" applyFill="1" applyBorder="1" applyAlignment="1" applyProtection="1">
      <alignment horizontal="left" vertical="center" wrapText="1"/>
    </xf>
    <xf numFmtId="0" fontId="18" fillId="7" borderId="4" xfId="0" applyFont="1" applyFill="1" applyBorder="1" applyAlignment="1" applyProtection="1">
      <alignment horizontal="left" vertical="center" wrapText="1"/>
    </xf>
    <xf numFmtId="0" fontId="17" fillId="4" borderId="4" xfId="0" applyFont="1" applyFill="1" applyBorder="1" applyAlignment="1" applyProtection="1">
      <alignment horizontal="left" vertical="center"/>
    </xf>
    <xf numFmtId="0" fontId="17" fillId="4" borderId="4" xfId="0" applyFont="1" applyFill="1" applyBorder="1" applyAlignment="1" applyProtection="1">
      <alignment vertical="center" wrapText="1"/>
    </xf>
    <xf numFmtId="164" fontId="18" fillId="2" borderId="4" xfId="0" applyNumberFormat="1" applyFont="1" applyFill="1" applyBorder="1" applyAlignment="1" applyProtection="1">
      <alignment horizontal="center" wrapText="1"/>
    </xf>
    <xf numFmtId="0" fontId="20" fillId="0" borderId="0" xfId="0" applyFont="1" applyAlignment="1" applyProtection="1"/>
    <xf numFmtId="164" fontId="20" fillId="0" borderId="0" xfId="0" applyNumberFormat="1" applyFont="1" applyAlignment="1" applyProtection="1">
      <alignment horizontal="center"/>
    </xf>
    <xf numFmtId="164" fontId="17" fillId="4" borderId="4" xfId="0" applyNumberFormat="1" applyFont="1" applyFill="1" applyBorder="1" applyAlignment="1" applyProtection="1">
      <alignment horizontal="center" vertical="center" wrapText="1"/>
    </xf>
    <xf numFmtId="0" fontId="17" fillId="0" borderId="4" xfId="0" applyFont="1" applyBorder="1" applyAlignment="1" applyProtection="1">
      <alignment horizontal="left" vertical="center" wrapText="1"/>
    </xf>
    <xf numFmtId="0" fontId="18" fillId="0" borderId="4" xfId="0" applyFont="1" applyBorder="1" applyAlignment="1" applyProtection="1">
      <alignment horizontal="left" vertical="center" wrapText="1"/>
    </xf>
    <xf numFmtId="0" fontId="18" fillId="0" borderId="4" xfId="0" applyFont="1" applyBorder="1" applyAlignment="1" applyProtection="1">
      <alignment horizontal="left" vertical="center"/>
    </xf>
    <xf numFmtId="0" fontId="18" fillId="4" borderId="4" xfId="0" applyFont="1" applyFill="1" applyBorder="1" applyAlignment="1" applyProtection="1">
      <alignment horizontal="left" vertical="center"/>
    </xf>
    <xf numFmtId="0" fontId="19" fillId="4" borderId="4" xfId="0" applyFont="1" applyFill="1" applyBorder="1" applyAlignment="1" applyProtection="1">
      <alignment horizontal="left" vertical="center"/>
    </xf>
    <xf numFmtId="0" fontId="18" fillId="4" borderId="4" xfId="0" applyFont="1" applyFill="1" applyBorder="1" applyAlignment="1" applyProtection="1">
      <alignment horizontal="left" vertical="center" wrapText="1"/>
    </xf>
    <xf numFmtId="0" fontId="12" fillId="0" borderId="0" xfId="0" applyFont="1" applyAlignment="1">
      <alignment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vertical="center" wrapText="1"/>
    </xf>
    <xf numFmtId="0" fontId="13" fillId="5" borderId="4" xfId="0" applyNumberFormat="1" applyFont="1" applyFill="1" applyBorder="1" applyAlignment="1" applyProtection="1">
      <alignment horizontal="center" vertical="center" wrapText="1"/>
    </xf>
    <xf numFmtId="0" fontId="13" fillId="5" borderId="5" xfId="0" applyNumberFormat="1" applyFont="1" applyFill="1" applyBorder="1" applyAlignment="1" applyProtection="1">
      <alignment horizontal="center" vertical="center" wrapText="1"/>
    </xf>
    <xf numFmtId="3" fontId="11" fillId="6" borderId="4" xfId="0" applyNumberFormat="1" applyFont="1" applyFill="1" applyBorder="1" applyAlignment="1">
      <alignment horizontal="right"/>
    </xf>
    <xf numFmtId="3" fontId="11" fillId="6" borderId="5" xfId="0" applyNumberFormat="1" applyFont="1" applyFill="1" applyBorder="1" applyAlignment="1">
      <alignment horizontal="right"/>
    </xf>
    <xf numFmtId="3" fontId="11" fillId="6" borderId="4" xfId="0" applyNumberFormat="1" applyFont="1" applyFill="1" applyBorder="1" applyAlignment="1" applyProtection="1">
      <alignment horizontal="right" wrapText="1"/>
    </xf>
    <xf numFmtId="0" fontId="10" fillId="0" borderId="0" xfId="0" applyNumberFormat="1" applyFont="1" applyFill="1" applyBorder="1" applyAlignment="1" applyProtection="1">
      <alignment horizontal="left" wrapText="1"/>
    </xf>
    <xf numFmtId="0" fontId="22" fillId="0" borderId="0" xfId="0" applyNumberFormat="1" applyFont="1" applyFill="1" applyBorder="1" applyAlignment="1" applyProtection="1">
      <alignment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right" vertical="center"/>
    </xf>
    <xf numFmtId="0" fontId="13" fillId="0" borderId="2" xfId="0" quotePrefix="1" applyFont="1" applyBorder="1" applyAlignment="1">
      <alignment horizontal="left" wrapText="1"/>
    </xf>
    <xf numFmtId="0" fontId="13" fillId="0" borderId="3" xfId="0" quotePrefix="1" applyFont="1" applyBorder="1" applyAlignment="1">
      <alignment horizontal="left" wrapText="1"/>
    </xf>
    <xf numFmtId="0" fontId="13" fillId="0" borderId="3" xfId="0" quotePrefix="1" applyFont="1" applyBorder="1" applyAlignment="1">
      <alignment horizontal="center" wrapText="1"/>
    </xf>
    <xf numFmtId="0" fontId="13" fillId="0" borderId="3" xfId="0" quotePrefix="1" applyNumberFormat="1" applyFont="1" applyFill="1" applyBorder="1" applyAlignment="1" applyProtection="1">
      <alignment horizontal="left"/>
    </xf>
    <xf numFmtId="0" fontId="13" fillId="6" borderId="4" xfId="0" applyNumberFormat="1" applyFont="1" applyFill="1" applyBorder="1" applyAlignment="1" applyProtection="1">
      <alignment horizontal="center" vertical="center" wrapText="1"/>
    </xf>
    <xf numFmtId="3" fontId="13" fillId="14" borderId="4" xfId="0" applyNumberFormat="1" applyFont="1" applyFill="1" applyBorder="1" applyAlignment="1">
      <alignment horizontal="right"/>
    </xf>
    <xf numFmtId="3" fontId="13" fillId="0" borderId="4" xfId="0" applyNumberFormat="1" applyFont="1" applyFill="1" applyBorder="1" applyAlignment="1">
      <alignment horizontal="right"/>
    </xf>
    <xf numFmtId="0" fontId="16" fillId="14" borderId="2" xfId="0" applyFont="1" applyFill="1" applyBorder="1" applyAlignment="1">
      <alignment horizontal="left" vertical="center"/>
    </xf>
    <xf numFmtId="0" fontId="6" fillId="14" borderId="3" xfId="0" applyNumberFormat="1" applyFont="1" applyFill="1" applyBorder="1" applyAlignment="1" applyProtection="1">
      <alignment vertical="center"/>
    </xf>
    <xf numFmtId="3" fontId="13" fillId="0" borderId="4" xfId="0" applyNumberFormat="1" applyFont="1" applyFill="1" applyBorder="1" applyAlignment="1" applyProtection="1">
      <alignment horizontal="right" wrapText="1"/>
    </xf>
    <xf numFmtId="3" fontId="13" fillId="0" borderId="4" xfId="0" applyNumberFormat="1" applyFont="1" applyBorder="1" applyAlignment="1">
      <alignment horizontal="right"/>
    </xf>
    <xf numFmtId="0" fontId="22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/>
    <xf numFmtId="0" fontId="10" fillId="0" borderId="0" xfId="0" quotePrefix="1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3" fontId="16" fillId="5" borderId="2" xfId="0" quotePrefix="1" applyNumberFormat="1" applyFont="1" applyFill="1" applyBorder="1" applyAlignment="1">
      <alignment horizontal="right"/>
    </xf>
    <xf numFmtId="3" fontId="16" fillId="5" borderId="4" xfId="0" applyNumberFormat="1" applyFont="1" applyFill="1" applyBorder="1" applyAlignment="1" applyProtection="1">
      <alignment horizontal="right" wrapText="1"/>
    </xf>
    <xf numFmtId="3" fontId="16" fillId="14" borderId="2" xfId="0" quotePrefix="1" applyNumberFormat="1" applyFont="1" applyFill="1" applyBorder="1" applyAlignment="1">
      <alignment horizontal="right"/>
    </xf>
    <xf numFmtId="3" fontId="16" fillId="14" borderId="4" xfId="0" quotePrefix="1" applyNumberFormat="1" applyFont="1" applyFill="1" applyBorder="1" applyAlignment="1">
      <alignment horizontal="right"/>
    </xf>
    <xf numFmtId="0" fontId="23" fillId="0" borderId="0" xfId="0" applyNumberFormat="1" applyFont="1" applyFill="1" applyBorder="1" applyAlignment="1" applyProtection="1">
      <alignment horizontal="center" vertical="center" wrapText="1"/>
    </xf>
    <xf numFmtId="0" fontId="24" fillId="0" borderId="0" xfId="0" applyFont="1" applyAlignment="1">
      <alignment wrapText="1"/>
    </xf>
    <xf numFmtId="0" fontId="25" fillId="0" borderId="0" xfId="0" quotePrefix="1" applyNumberFormat="1" applyFont="1" applyFill="1" applyBorder="1" applyAlignment="1" applyProtection="1">
      <alignment horizontal="center" vertical="center" wrapText="1"/>
    </xf>
    <xf numFmtId="0" fontId="26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/>
    <xf numFmtId="0" fontId="16" fillId="0" borderId="2" xfId="0" quotePrefix="1" applyFont="1" applyBorder="1" applyAlignment="1">
      <alignment horizontal="left" wrapText="1"/>
    </xf>
    <xf numFmtId="0" fontId="16" fillId="0" borderId="3" xfId="0" quotePrefix="1" applyFont="1" applyBorder="1" applyAlignment="1">
      <alignment horizontal="left" wrapText="1"/>
    </xf>
    <xf numFmtId="0" fontId="16" fillId="0" borderId="3" xfId="0" quotePrefix="1" applyFont="1" applyBorder="1" applyAlignment="1">
      <alignment horizontal="center" wrapText="1"/>
    </xf>
    <xf numFmtId="0" fontId="16" fillId="0" borderId="3" xfId="0" quotePrefix="1" applyNumberFormat="1" applyFont="1" applyFill="1" applyBorder="1" applyAlignment="1" applyProtection="1">
      <alignment horizontal="left"/>
    </xf>
    <xf numFmtId="0" fontId="16" fillId="6" borderId="4" xfId="0" applyNumberFormat="1" applyFont="1" applyFill="1" applyBorder="1" applyAlignment="1" applyProtection="1">
      <alignment horizontal="center" vertical="center" wrapText="1"/>
    </xf>
    <xf numFmtId="3" fontId="13" fillId="14" borderId="2" xfId="0" quotePrefix="1" applyNumberFormat="1" applyFont="1" applyFill="1" applyBorder="1" applyAlignment="1">
      <alignment horizontal="right"/>
    </xf>
    <xf numFmtId="3" fontId="13" fillId="14" borderId="4" xfId="0" quotePrefix="1" applyNumberFormat="1" applyFont="1" applyFill="1" applyBorder="1" applyAlignment="1">
      <alignment horizontal="right"/>
    </xf>
    <xf numFmtId="0" fontId="29" fillId="0" borderId="0" xfId="0" applyFont="1"/>
    <xf numFmtId="0" fontId="25" fillId="0" borderId="0" xfId="0" applyFont="1" applyAlignment="1">
      <alignment horizontal="center" vertical="center" wrapText="1"/>
    </xf>
    <xf numFmtId="4" fontId="25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vertical="center" wrapText="1"/>
    </xf>
    <xf numFmtId="0" fontId="31" fillId="5" borderId="5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4" fontId="16" fillId="5" borderId="4" xfId="0" applyNumberFormat="1" applyFont="1" applyFill="1" applyBorder="1" applyAlignment="1">
      <alignment horizontal="center" vertical="center" wrapText="1"/>
    </xf>
    <xf numFmtId="0" fontId="16" fillId="6" borderId="5" xfId="0" applyFont="1" applyFill="1" applyBorder="1" applyAlignment="1">
      <alignment horizontal="center" vertical="center" wrapText="1"/>
    </xf>
    <xf numFmtId="0" fontId="16" fillId="6" borderId="5" xfId="0" applyFont="1" applyFill="1" applyBorder="1" applyAlignment="1">
      <alignment horizontal="left" vertical="center" wrapText="1"/>
    </xf>
    <xf numFmtId="4" fontId="6" fillId="6" borderId="4" xfId="0" applyNumberFormat="1" applyFont="1" applyFill="1" applyBorder="1" applyAlignment="1">
      <alignment horizontal="right"/>
    </xf>
    <xf numFmtId="0" fontId="16" fillId="11" borderId="5" xfId="0" applyFont="1" applyFill="1" applyBorder="1" applyAlignment="1">
      <alignment horizontal="left" vertical="center" wrapText="1" indent="1"/>
    </xf>
    <xf numFmtId="0" fontId="16" fillId="11" borderId="5" xfId="0" applyFont="1" applyFill="1" applyBorder="1" applyAlignment="1">
      <alignment horizontal="left" vertical="center" wrapText="1"/>
    </xf>
    <xf numFmtId="4" fontId="6" fillId="11" borderId="4" xfId="0" applyNumberFormat="1" applyFont="1" applyFill="1" applyBorder="1" applyAlignment="1">
      <alignment horizontal="right"/>
    </xf>
    <xf numFmtId="0" fontId="32" fillId="12" borderId="5" xfId="0" applyFont="1" applyFill="1" applyBorder="1" applyAlignment="1">
      <alignment horizontal="left" vertical="center" wrapText="1"/>
    </xf>
    <xf numFmtId="0" fontId="6" fillId="12" borderId="5" xfId="0" applyFont="1" applyFill="1" applyBorder="1" applyAlignment="1">
      <alignment horizontal="left" vertical="center" wrapText="1"/>
    </xf>
    <xf numFmtId="4" fontId="6" fillId="12" borderId="4" xfId="0" applyNumberFormat="1" applyFont="1" applyFill="1" applyBorder="1" applyAlignment="1">
      <alignment horizontal="right"/>
    </xf>
    <xf numFmtId="4" fontId="6" fillId="12" borderId="4" xfId="0" applyNumberFormat="1" applyFont="1" applyFill="1" applyBorder="1" applyAlignment="1">
      <alignment horizontal="right" wrapText="1"/>
    </xf>
    <xf numFmtId="0" fontId="32" fillId="13" borderId="2" xfId="0" applyFont="1" applyFill="1" applyBorder="1" applyAlignment="1">
      <alignment horizontal="left" vertical="center" wrapText="1"/>
    </xf>
    <xf numFmtId="0" fontId="32" fillId="13" borderId="3" xfId="0" applyFont="1" applyFill="1" applyBorder="1" applyAlignment="1">
      <alignment horizontal="left" vertical="center" wrapText="1"/>
    </xf>
    <xf numFmtId="0" fontId="32" fillId="13" borderId="5" xfId="0" applyFont="1" applyFill="1" applyBorder="1" applyAlignment="1">
      <alignment horizontal="left" vertical="center" wrapText="1"/>
    </xf>
    <xf numFmtId="0" fontId="6" fillId="13" borderId="5" xfId="0" applyFont="1" applyFill="1" applyBorder="1" applyAlignment="1">
      <alignment horizontal="left" vertical="center" wrapText="1"/>
    </xf>
    <xf numFmtId="4" fontId="6" fillId="13" borderId="4" xfId="0" applyNumberFormat="1" applyFont="1" applyFill="1" applyBorder="1" applyAlignment="1">
      <alignment horizontal="right"/>
    </xf>
    <xf numFmtId="0" fontId="6" fillId="9" borderId="5" xfId="0" applyFont="1" applyFill="1" applyBorder="1" applyAlignment="1">
      <alignment horizontal="left" vertical="center" wrapText="1"/>
    </xf>
    <xf numFmtId="4" fontId="6" fillId="9" borderId="4" xfId="0" applyNumberFormat="1" applyFont="1" applyFill="1" applyBorder="1" applyAlignment="1">
      <alignment horizontal="right"/>
    </xf>
    <xf numFmtId="0" fontId="6" fillId="13" borderId="3" xfId="0" applyFont="1" applyFill="1" applyBorder="1" applyAlignment="1">
      <alignment horizontal="left" vertical="center" wrapText="1" indent="1"/>
    </xf>
    <xf numFmtId="0" fontId="6" fillId="13" borderId="5" xfId="0" applyFont="1" applyFill="1" applyBorder="1" applyAlignment="1">
      <alignment horizontal="left" vertical="center" wrapText="1" indent="1"/>
    </xf>
    <xf numFmtId="0" fontId="33" fillId="11" borderId="5" xfId="0" applyFont="1" applyFill="1" applyBorder="1" applyAlignment="1">
      <alignment horizontal="left" vertical="center" wrapText="1"/>
    </xf>
    <xf numFmtId="0" fontId="34" fillId="11" borderId="4" xfId="0" applyFont="1" applyFill="1" applyBorder="1" applyAlignment="1">
      <alignment wrapText="1"/>
    </xf>
    <xf numFmtId="0" fontId="6" fillId="12" borderId="2" xfId="0" applyFont="1" applyFill="1" applyBorder="1" applyAlignment="1">
      <alignment horizontal="left" vertical="center" wrapText="1"/>
    </xf>
    <xf numFmtId="0" fontId="6" fillId="12" borderId="3" xfId="0" applyFont="1" applyFill="1" applyBorder="1" applyAlignment="1">
      <alignment horizontal="left" vertical="center" wrapText="1" indent="1"/>
    </xf>
    <xf numFmtId="0" fontId="6" fillId="12" borderId="5" xfId="0" applyFont="1" applyFill="1" applyBorder="1" applyAlignment="1">
      <alignment horizontal="left" vertical="center" wrapText="1" indent="1"/>
    </xf>
    <xf numFmtId="0" fontId="6" fillId="13" borderId="2" xfId="0" applyFont="1" applyFill="1" applyBorder="1" applyAlignment="1">
      <alignment horizontal="left" vertical="center" wrapText="1"/>
    </xf>
    <xf numFmtId="0" fontId="7" fillId="12" borderId="5" xfId="0" applyFont="1" applyFill="1" applyBorder="1" applyAlignment="1">
      <alignment horizontal="left" vertical="center" wrapText="1"/>
    </xf>
    <xf numFmtId="0" fontId="35" fillId="11" borderId="4" xfId="0" applyFont="1" applyFill="1" applyBorder="1" applyAlignment="1">
      <alignment wrapText="1"/>
    </xf>
    <xf numFmtId="4" fontId="29" fillId="0" borderId="0" xfId="0" applyNumberFormat="1" applyFont="1"/>
    <xf numFmtId="0" fontId="7" fillId="12" borderId="2" xfId="0" applyFont="1" applyFill="1" applyBorder="1" applyAlignment="1">
      <alignment horizontal="left" vertical="center" wrapText="1"/>
    </xf>
    <xf numFmtId="0" fontId="7" fillId="12" borderId="3" xfId="0" applyFont="1" applyFill="1" applyBorder="1" applyAlignment="1">
      <alignment horizontal="left" vertical="center" wrapText="1" indent="1"/>
    </xf>
    <xf numFmtId="0" fontId="7" fillId="12" borderId="5" xfId="0" applyFont="1" applyFill="1" applyBorder="1" applyAlignment="1">
      <alignment horizontal="left" vertical="center" wrapText="1" indent="1"/>
    </xf>
    <xf numFmtId="0" fontId="18" fillId="0" borderId="4" xfId="0" applyFont="1" applyFill="1" applyBorder="1" applyAlignment="1" applyProtection="1">
      <alignment horizontal="left" vertical="center" wrapText="1"/>
    </xf>
    <xf numFmtId="164" fontId="18" fillId="0" borderId="4" xfId="0" applyNumberFormat="1" applyFont="1" applyFill="1" applyBorder="1" applyAlignment="1" applyProtection="1">
      <alignment horizontal="center"/>
    </xf>
    <xf numFmtId="3" fontId="13" fillId="0" borderId="5" xfId="0" applyNumberFormat="1" applyFont="1" applyFill="1" applyBorder="1" applyAlignment="1" applyProtection="1">
      <alignment horizontal="center" vertical="center" wrapText="1"/>
    </xf>
    <xf numFmtId="3" fontId="11" fillId="0" borderId="4" xfId="0" applyNumberFormat="1" applyFont="1" applyFill="1" applyBorder="1" applyAlignment="1" applyProtection="1">
      <alignment horizontal="right" vertical="center" wrapText="1"/>
    </xf>
    <xf numFmtId="3" fontId="11" fillId="6" borderId="5" xfId="0" applyNumberFormat="1" applyFont="1" applyFill="1" applyBorder="1" applyAlignment="1" applyProtection="1">
      <alignment horizontal="right" wrapText="1"/>
    </xf>
    <xf numFmtId="2" fontId="10" fillId="0" borderId="0" xfId="0" applyNumberFormat="1" applyFont="1" applyFill="1" applyBorder="1" applyAlignment="1" applyProtection="1">
      <alignment horizontal="center" vertical="center" wrapText="1"/>
    </xf>
    <xf numFmtId="2" fontId="11" fillId="0" borderId="0" xfId="0" applyNumberFormat="1" applyFont="1" applyFill="1" applyBorder="1" applyAlignment="1" applyProtection="1">
      <alignment vertical="center" wrapText="1"/>
    </xf>
    <xf numFmtId="2" fontId="13" fillId="5" borderId="4" xfId="0" applyNumberFormat="1" applyFont="1" applyFill="1" applyBorder="1" applyAlignment="1" applyProtection="1">
      <alignment horizontal="center" vertical="center" wrapText="1"/>
    </xf>
    <xf numFmtId="2" fontId="0" fillId="0" borderId="0" xfId="0" applyNumberFormat="1"/>
    <xf numFmtId="3" fontId="13" fillId="0" borderId="4" xfId="0" applyNumberFormat="1" applyFont="1" applyFill="1" applyBorder="1" applyAlignment="1" applyProtection="1">
      <alignment horizontal="left" vertical="center" wrapText="1"/>
    </xf>
    <xf numFmtId="3" fontId="16" fillId="6" borderId="4" xfId="0" applyNumberFormat="1" applyFont="1" applyFill="1" applyBorder="1" applyAlignment="1" applyProtection="1">
      <alignment vertical="center" wrapText="1"/>
    </xf>
    <xf numFmtId="3" fontId="7" fillId="6" borderId="4" xfId="0" quotePrefix="1" applyNumberFormat="1" applyFont="1" applyFill="1" applyBorder="1" applyAlignment="1">
      <alignment horizontal="left" vertical="center"/>
    </xf>
    <xf numFmtId="3" fontId="16" fillId="6" borderId="4" xfId="0" applyNumberFormat="1" applyFont="1" applyFill="1" applyBorder="1" applyAlignment="1" applyProtection="1">
      <alignment horizontal="left" vertical="center" wrapText="1"/>
    </xf>
    <xf numFmtId="3" fontId="7" fillId="6" borderId="4" xfId="0" quotePrefix="1" applyNumberFormat="1" applyFont="1" applyFill="1" applyBorder="1" applyAlignment="1">
      <alignment horizontal="left" vertical="center" wrapText="1"/>
    </xf>
    <xf numFmtId="3" fontId="16" fillId="0" borderId="4" xfId="0" applyNumberFormat="1" applyFont="1" applyFill="1" applyBorder="1" applyAlignment="1" applyProtection="1">
      <alignment horizontal="left" vertical="center" wrapText="1"/>
    </xf>
    <xf numFmtId="3" fontId="0" fillId="0" borderId="0" xfId="0" applyNumberFormat="1"/>
    <xf numFmtId="3" fontId="10" fillId="0" borderId="0" xfId="0" applyNumberFormat="1" applyFont="1" applyFill="1" applyBorder="1" applyAlignment="1" applyProtection="1">
      <alignment horizontal="center" vertical="center" wrapText="1"/>
    </xf>
    <xf numFmtId="3" fontId="11" fillId="0" borderId="0" xfId="0" applyNumberFormat="1" applyFont="1" applyFill="1" applyBorder="1" applyAlignment="1" applyProtection="1">
      <alignment vertical="center" wrapText="1"/>
    </xf>
    <xf numFmtId="3" fontId="13" fillId="5" borderId="4" xfId="0" applyNumberFormat="1" applyFont="1" applyFill="1" applyBorder="1" applyAlignment="1" applyProtection="1">
      <alignment horizontal="center" vertical="center" wrapText="1"/>
    </xf>
    <xf numFmtId="3" fontId="13" fillId="5" borderId="5" xfId="0" applyNumberFormat="1" applyFont="1" applyFill="1" applyBorder="1" applyAlignment="1" applyProtection="1">
      <alignment horizontal="center" vertical="center" wrapText="1"/>
    </xf>
    <xf numFmtId="0" fontId="37" fillId="0" borderId="0" xfId="0" applyFont="1" applyAlignment="1" applyProtection="1"/>
    <xf numFmtId="0" fontId="37" fillId="0" borderId="0" xfId="0" applyFont="1"/>
    <xf numFmtId="0" fontId="17" fillId="15" borderId="4" xfId="0" applyFont="1" applyFill="1" applyBorder="1" applyAlignment="1" applyProtection="1">
      <alignment horizontal="left" vertical="center" wrapText="1"/>
    </xf>
    <xf numFmtId="0" fontId="36" fillId="15" borderId="4" xfId="0" applyFont="1" applyFill="1" applyBorder="1" applyAlignment="1" applyProtection="1">
      <alignment horizontal="left" vertical="center"/>
    </xf>
    <xf numFmtId="164" fontId="17" fillId="15" borderId="4" xfId="0" applyNumberFormat="1" applyFont="1" applyFill="1" applyBorder="1" applyAlignment="1" applyProtection="1">
      <alignment horizontal="center"/>
    </xf>
    <xf numFmtId="164" fontId="18" fillId="15" borderId="4" xfId="0" applyNumberFormat="1" applyFont="1" applyFill="1" applyBorder="1" applyAlignment="1" applyProtection="1">
      <alignment horizontal="center"/>
    </xf>
    <xf numFmtId="0" fontId="20" fillId="0" borderId="4" xfId="0" applyFont="1" applyBorder="1" applyAlignment="1" applyProtection="1"/>
    <xf numFmtId="0" fontId="38" fillId="16" borderId="4" xfId="0" applyFont="1" applyFill="1" applyBorder="1" applyAlignment="1" applyProtection="1"/>
    <xf numFmtId="164" fontId="38" fillId="16" borderId="4" xfId="0" applyNumberFormat="1" applyFont="1" applyFill="1" applyBorder="1" applyAlignment="1" applyProtection="1">
      <alignment horizontal="center"/>
    </xf>
    <xf numFmtId="0" fontId="18" fillId="17" borderId="4" xfId="0" applyFont="1" applyFill="1" applyBorder="1" applyAlignment="1" applyProtection="1">
      <alignment horizontal="left" vertical="center"/>
    </xf>
    <xf numFmtId="0" fontId="19" fillId="17" borderId="4" xfId="0" applyFont="1" applyFill="1" applyBorder="1" applyAlignment="1" applyProtection="1">
      <alignment horizontal="left" vertical="center"/>
    </xf>
    <xf numFmtId="164" fontId="18" fillId="17" borderId="4" xfId="0" applyNumberFormat="1" applyFont="1" applyFill="1" applyBorder="1" applyAlignment="1" applyProtection="1">
      <alignment horizontal="center"/>
    </xf>
    <xf numFmtId="0" fontId="19" fillId="17" borderId="4" xfId="0" applyFont="1" applyFill="1" applyBorder="1" applyAlignment="1" applyProtection="1">
      <alignment horizontal="left" vertical="center" wrapText="1"/>
    </xf>
    <xf numFmtId="0" fontId="18" fillId="17" borderId="4" xfId="0" applyFont="1" applyFill="1" applyBorder="1" applyAlignment="1" applyProtection="1">
      <alignment horizontal="left" vertical="center" wrapText="1"/>
    </xf>
    <xf numFmtId="0" fontId="18" fillId="18" borderId="4" xfId="0" applyFont="1" applyFill="1" applyBorder="1" applyAlignment="1" applyProtection="1">
      <alignment horizontal="left" vertical="center" wrapText="1"/>
    </xf>
    <xf numFmtId="164" fontId="18" fillId="18" borderId="4" xfId="0" applyNumberFormat="1" applyFont="1" applyFill="1" applyBorder="1" applyAlignment="1" applyProtection="1">
      <alignment horizontal="center"/>
    </xf>
    <xf numFmtId="0" fontId="18" fillId="7" borderId="4" xfId="0" applyFont="1" applyFill="1" applyBorder="1" applyAlignment="1" applyProtection="1">
      <alignment horizontal="left" vertical="center"/>
    </xf>
    <xf numFmtId="0" fontId="18" fillId="18" borderId="4" xfId="0" applyFont="1" applyFill="1" applyBorder="1" applyAlignment="1" applyProtection="1">
      <alignment horizontal="left" vertical="center"/>
    </xf>
    <xf numFmtId="0" fontId="19" fillId="18" borderId="4" xfId="0" applyFont="1" applyFill="1" applyBorder="1" applyAlignment="1" applyProtection="1">
      <alignment horizontal="left" vertical="center"/>
    </xf>
    <xf numFmtId="0" fontId="18" fillId="18" borderId="4" xfId="0" applyFont="1" applyFill="1" applyBorder="1" applyAlignment="1" applyProtection="1">
      <alignment vertical="center" wrapText="1"/>
    </xf>
    <xf numFmtId="164" fontId="18" fillId="18" borderId="4" xfId="0" applyNumberFormat="1" applyFont="1" applyFill="1" applyBorder="1" applyAlignment="1" applyProtection="1">
      <alignment horizontal="center" wrapText="1"/>
    </xf>
    <xf numFmtId="0" fontId="19" fillId="18" borderId="4" xfId="0" applyFont="1" applyFill="1" applyBorder="1" applyAlignment="1" applyProtection="1">
      <alignment horizontal="left" vertical="center" wrapText="1"/>
    </xf>
    <xf numFmtId="0" fontId="0" fillId="0" borderId="0" xfId="0" applyFont="1" applyFill="1" applyAlignment="1" applyProtection="1"/>
    <xf numFmtId="0" fontId="19" fillId="0" borderId="4" xfId="0" applyFont="1" applyFill="1" applyBorder="1" applyAlignment="1" applyProtection="1">
      <alignment horizontal="left" vertical="center"/>
    </xf>
    <xf numFmtId="0" fontId="19" fillId="0" borderId="4" xfId="0" applyFont="1" applyFill="1" applyBorder="1" applyAlignment="1" applyProtection="1">
      <alignment horizontal="left" vertical="center" wrapText="1"/>
    </xf>
    <xf numFmtId="0" fontId="6" fillId="0" borderId="5" xfId="0" applyFont="1" applyFill="1" applyBorder="1" applyAlignment="1">
      <alignment horizontal="left" vertical="center" wrapText="1" indent="1"/>
    </xf>
    <xf numFmtId="0" fontId="6" fillId="0" borderId="5" xfId="0" applyFont="1" applyFill="1" applyBorder="1" applyAlignment="1">
      <alignment horizontal="left" vertical="center" wrapText="1"/>
    </xf>
    <xf numFmtId="4" fontId="6" fillId="0" borderId="4" xfId="0" applyNumberFormat="1" applyFont="1" applyFill="1" applyBorder="1" applyAlignment="1">
      <alignment horizontal="right"/>
    </xf>
    <xf numFmtId="4" fontId="6" fillId="0" borderId="5" xfId="0" applyNumberFormat="1" applyFont="1" applyFill="1" applyBorder="1" applyAlignment="1">
      <alignment horizontal="right"/>
    </xf>
    <xf numFmtId="0" fontId="29" fillId="11" borderId="6" xfId="0" applyFont="1" applyFill="1" applyBorder="1"/>
    <xf numFmtId="0" fontId="29" fillId="11" borderId="7" xfId="0" applyFont="1" applyFill="1" applyBorder="1"/>
    <xf numFmtId="0" fontId="29" fillId="11" borderId="9" xfId="0" applyFont="1" applyFill="1" applyBorder="1"/>
    <xf numFmtId="0" fontId="29" fillId="11" borderId="4" xfId="0" applyFont="1" applyFill="1" applyBorder="1"/>
    <xf numFmtId="4" fontId="29" fillId="11" borderId="4" xfId="0" applyNumberFormat="1" applyFont="1" applyFill="1" applyBorder="1"/>
    <xf numFmtId="0" fontId="29" fillId="11" borderId="8" xfId="0" applyFont="1" applyFill="1" applyBorder="1"/>
    <xf numFmtId="0" fontId="29" fillId="11" borderId="1" xfId="0" applyFont="1" applyFill="1" applyBorder="1"/>
    <xf numFmtId="0" fontId="29" fillId="11" borderId="10" xfId="0" applyFont="1" applyFill="1" applyBorder="1"/>
    <xf numFmtId="0" fontId="27" fillId="0" borderId="0" xfId="0" applyNumberFormat="1" applyFont="1" applyFill="1" applyBorder="1" applyAlignment="1" applyProtection="1">
      <alignment wrapText="1"/>
    </xf>
    <xf numFmtId="0" fontId="28" fillId="0" borderId="0" xfId="0" applyNumberFormat="1" applyFont="1" applyFill="1" applyBorder="1" applyAlignment="1" applyProtection="1">
      <alignment wrapText="1"/>
    </xf>
    <xf numFmtId="0" fontId="16" fillId="14" borderId="2" xfId="0" quotePrefix="1" applyNumberFormat="1" applyFont="1" applyFill="1" applyBorder="1" applyAlignment="1" applyProtection="1">
      <alignment horizontal="left" vertical="center" wrapText="1"/>
    </xf>
    <xf numFmtId="0" fontId="6" fillId="14" borderId="3" xfId="0" applyNumberFormat="1" applyFont="1" applyFill="1" applyBorder="1" applyAlignment="1" applyProtection="1">
      <alignment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wrapText="1"/>
    </xf>
    <xf numFmtId="0" fontId="16" fillId="5" borderId="2" xfId="0" applyNumberFormat="1" applyFont="1" applyFill="1" applyBorder="1" applyAlignment="1" applyProtection="1">
      <alignment horizontal="left" vertical="center" wrapText="1"/>
    </xf>
    <xf numFmtId="0" fontId="16" fillId="5" borderId="3" xfId="0" applyNumberFormat="1" applyFont="1" applyFill="1" applyBorder="1" applyAlignment="1" applyProtection="1">
      <alignment horizontal="left" vertical="center" wrapText="1"/>
    </xf>
    <xf numFmtId="0" fontId="16" fillId="5" borderId="5" xfId="0" applyNumberFormat="1" applyFont="1" applyFill="1" applyBorder="1" applyAlignment="1" applyProtection="1">
      <alignment horizontal="left" vertical="center" wrapText="1"/>
    </xf>
    <xf numFmtId="0" fontId="16" fillId="14" borderId="2" xfId="0" applyNumberFormat="1" applyFont="1" applyFill="1" applyBorder="1" applyAlignment="1" applyProtection="1">
      <alignment horizontal="left" vertical="center" wrapText="1"/>
    </xf>
    <xf numFmtId="0" fontId="16" fillId="14" borderId="3" xfId="0" applyNumberFormat="1" applyFont="1" applyFill="1" applyBorder="1" applyAlignment="1" applyProtection="1">
      <alignment horizontal="left" vertical="center" wrapText="1"/>
    </xf>
    <xf numFmtId="0" fontId="16" fillId="14" borderId="5" xfId="0" applyNumberFormat="1" applyFont="1" applyFill="1" applyBorder="1" applyAlignment="1" applyProtection="1">
      <alignment horizontal="left" vertical="center" wrapText="1"/>
    </xf>
    <xf numFmtId="0" fontId="23" fillId="0" borderId="0" xfId="0" applyNumberFormat="1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16" fillId="0" borderId="2" xfId="0" quotePrefix="1" applyFont="1" applyBorder="1" applyAlignment="1">
      <alignment horizontal="left" vertical="center"/>
    </xf>
    <xf numFmtId="0" fontId="6" fillId="0" borderId="3" xfId="0" applyNumberFormat="1" applyFont="1" applyFill="1" applyBorder="1" applyAlignment="1" applyProtection="1">
      <alignment vertical="center"/>
    </xf>
    <xf numFmtId="0" fontId="21" fillId="0" borderId="0" xfId="0" applyNumberFormat="1" applyFont="1" applyFill="1" applyBorder="1" applyAlignment="1" applyProtection="1">
      <alignment vertical="center" wrapText="1"/>
    </xf>
    <xf numFmtId="0" fontId="6" fillId="14" borderId="3" xfId="0" applyNumberFormat="1" applyFont="1" applyFill="1" applyBorder="1" applyAlignment="1" applyProtection="1">
      <alignment vertical="center"/>
    </xf>
    <xf numFmtId="0" fontId="16" fillId="0" borderId="2" xfId="0" applyNumberFormat="1" applyFont="1" applyFill="1" applyBorder="1" applyAlignment="1" applyProtection="1">
      <alignment horizontal="left" vertical="center" wrapText="1"/>
    </xf>
    <xf numFmtId="0" fontId="6" fillId="0" borderId="3" xfId="0" applyNumberFormat="1" applyFont="1" applyFill="1" applyBorder="1" applyAlignment="1" applyProtection="1">
      <alignment vertical="center" wrapText="1"/>
    </xf>
    <xf numFmtId="0" fontId="16" fillId="0" borderId="2" xfId="0" quotePrefix="1" applyFont="1" applyFill="1" applyBorder="1" applyAlignment="1">
      <alignment horizontal="left" vertical="center"/>
    </xf>
    <xf numFmtId="0" fontId="16" fillId="0" borderId="2" xfId="0" quotePrefix="1" applyNumberFormat="1" applyFont="1" applyFill="1" applyBorder="1" applyAlignment="1" applyProtection="1">
      <alignment horizontal="left" vertical="center" wrapText="1"/>
    </xf>
    <xf numFmtId="0" fontId="17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18" fillId="15" borderId="2" xfId="0" applyFont="1" applyFill="1" applyBorder="1" applyAlignment="1" applyProtection="1">
      <alignment horizontal="center" vertical="center" wrapText="1"/>
    </xf>
    <xf numFmtId="0" fontId="18" fillId="15" borderId="3" xfId="0" applyFont="1" applyFill="1" applyBorder="1" applyAlignment="1" applyProtection="1">
      <alignment horizontal="center" vertical="center" wrapText="1"/>
    </xf>
    <xf numFmtId="0" fontId="18" fillId="15" borderId="5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0" fontId="7" fillId="12" borderId="2" xfId="0" applyFont="1" applyFill="1" applyBorder="1" applyAlignment="1">
      <alignment horizontal="left" vertical="center" wrapText="1"/>
    </xf>
    <xf numFmtId="0" fontId="7" fillId="12" borderId="3" xfId="0" applyFont="1" applyFill="1" applyBorder="1" applyAlignment="1">
      <alignment horizontal="left" vertical="center" wrapText="1"/>
    </xf>
    <xf numFmtId="0" fontId="7" fillId="12" borderId="5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 indent="1"/>
    </xf>
    <xf numFmtId="0" fontId="6" fillId="0" borderId="3" xfId="0" applyFont="1" applyFill="1" applyBorder="1" applyAlignment="1">
      <alignment horizontal="left" vertical="center" wrapText="1" indent="1"/>
    </xf>
    <xf numFmtId="0" fontId="6" fillId="0" borderId="5" xfId="0" applyFont="1" applyFill="1" applyBorder="1" applyAlignment="1">
      <alignment horizontal="left" vertical="center" wrapText="1" indent="1"/>
    </xf>
    <xf numFmtId="0" fontId="6" fillId="13" borderId="2" xfId="0" applyFont="1" applyFill="1" applyBorder="1" applyAlignment="1">
      <alignment horizontal="left" vertical="center" wrapText="1"/>
    </xf>
    <xf numFmtId="0" fontId="6" fillId="13" borderId="3" xfId="0" applyFont="1" applyFill="1" applyBorder="1" applyAlignment="1">
      <alignment horizontal="left" vertical="center" wrapText="1"/>
    </xf>
    <xf numFmtId="0" fontId="6" fillId="13" borderId="5" xfId="0" applyFont="1" applyFill="1" applyBorder="1" applyAlignment="1">
      <alignment horizontal="left" vertical="center" wrapText="1"/>
    </xf>
    <xf numFmtId="0" fontId="6" fillId="9" borderId="2" xfId="0" applyFont="1" applyFill="1" applyBorder="1" applyAlignment="1">
      <alignment horizontal="left" vertical="center" wrapText="1"/>
    </xf>
    <xf numFmtId="0" fontId="6" fillId="9" borderId="3" xfId="0" applyFont="1" applyFill="1" applyBorder="1" applyAlignment="1">
      <alignment horizontal="left" vertical="center" wrapText="1"/>
    </xf>
    <xf numFmtId="0" fontId="6" fillId="9" borderId="5" xfId="0" applyFont="1" applyFill="1" applyBorder="1" applyAlignment="1">
      <alignment horizontal="left" vertical="center" wrapText="1"/>
    </xf>
    <xf numFmtId="0" fontId="32" fillId="12" borderId="2" xfId="0" applyFont="1" applyFill="1" applyBorder="1" applyAlignment="1">
      <alignment horizontal="left" vertical="center" wrapText="1"/>
    </xf>
    <xf numFmtId="0" fontId="32" fillId="12" borderId="3" xfId="0" applyFont="1" applyFill="1" applyBorder="1" applyAlignment="1">
      <alignment horizontal="left" vertical="center" wrapText="1"/>
    </xf>
    <xf numFmtId="0" fontId="32" fillId="12" borderId="5" xfId="0" applyFont="1" applyFill="1" applyBorder="1" applyAlignment="1">
      <alignment horizontal="left" vertical="center" wrapText="1"/>
    </xf>
    <xf numFmtId="0" fontId="33" fillId="11" borderId="2" xfId="0" applyFont="1" applyFill="1" applyBorder="1" applyAlignment="1">
      <alignment horizontal="left" vertical="center" wrapText="1"/>
    </xf>
    <xf numFmtId="0" fontId="33" fillId="11" borderId="3" xfId="0" applyFont="1" applyFill="1" applyBorder="1" applyAlignment="1">
      <alignment horizontal="left" vertical="center" wrapText="1"/>
    </xf>
    <xf numFmtId="0" fontId="33" fillId="11" borderId="5" xfId="0" applyFont="1" applyFill="1" applyBorder="1" applyAlignment="1">
      <alignment horizontal="left" vertical="center" wrapText="1"/>
    </xf>
    <xf numFmtId="0" fontId="16" fillId="11" borderId="2" xfId="0" applyFont="1" applyFill="1" applyBorder="1" applyAlignment="1">
      <alignment horizontal="left" vertical="center" wrapText="1"/>
    </xf>
    <xf numFmtId="0" fontId="16" fillId="11" borderId="3" xfId="0" applyFont="1" applyFill="1" applyBorder="1" applyAlignment="1">
      <alignment horizontal="left" vertical="center" wrapText="1"/>
    </xf>
    <xf numFmtId="0" fontId="16" fillId="11" borderId="5" xfId="0" applyFont="1" applyFill="1" applyBorder="1" applyAlignment="1">
      <alignment horizontal="left" vertical="center" wrapText="1"/>
    </xf>
    <xf numFmtId="0" fontId="23" fillId="0" borderId="0" xfId="0" applyFont="1" applyAlignment="1">
      <alignment horizontal="center" vertical="center" wrapText="1"/>
    </xf>
    <xf numFmtId="0" fontId="24" fillId="0" borderId="0" xfId="0" applyFont="1" applyAlignment="1">
      <alignment wrapText="1"/>
    </xf>
    <xf numFmtId="0" fontId="16" fillId="5" borderId="2" xfId="0" applyFont="1" applyFill="1" applyBorder="1" applyAlignment="1">
      <alignment horizontal="center" vertical="center" wrapText="1"/>
    </xf>
    <xf numFmtId="0" fontId="30" fillId="5" borderId="3" xfId="0" applyFont="1" applyFill="1" applyBorder="1" applyAlignment="1">
      <alignment horizontal="center" vertical="center" wrapText="1"/>
    </xf>
    <xf numFmtId="0" fontId="30" fillId="5" borderId="5" xfId="0" applyFont="1" applyFill="1" applyBorder="1" applyAlignment="1">
      <alignment horizontal="center" vertical="center" wrapText="1"/>
    </xf>
    <xf numFmtId="0" fontId="16" fillId="6" borderId="2" xfId="0" applyFont="1" applyFill="1" applyBorder="1" applyAlignment="1">
      <alignment horizontal="center" vertical="center" wrapText="1"/>
    </xf>
    <xf numFmtId="0" fontId="16" fillId="6" borderId="3" xfId="0" applyFont="1" applyFill="1" applyBorder="1" applyAlignment="1">
      <alignment horizontal="center" vertical="center" wrapText="1"/>
    </xf>
    <xf numFmtId="0" fontId="16" fillId="6" borderId="5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5B9BD5"/>
      <rgbColor rgb="FF729FCF"/>
      <rgbColor rgb="FF993366"/>
      <rgbColor rgb="FFE7E6E6"/>
      <rgbColor rgb="FFDEEAF6"/>
      <rgbColor rgb="FF660066"/>
      <rgbColor rgb="FFED7D31"/>
      <rgbColor rgb="FF2A6099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B2B2B2"/>
      <rgbColor rgb="FFF7CAAC"/>
      <rgbColor rgb="FF3366FF"/>
      <rgbColor rgb="FF33CCCC"/>
      <rgbColor rgb="FF99CC00"/>
      <rgbColor rgb="FFFFCC00"/>
      <rgbColor rgb="FFFF8000"/>
      <rgbColor rgb="FFEA7500"/>
      <rgbColor rgb="FF666699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workbookViewId="0">
      <selection sqref="A1:J1"/>
    </sheetView>
  </sheetViews>
  <sheetFormatPr defaultRowHeight="15" x14ac:dyDescent="0.25"/>
  <cols>
    <col min="5" max="5" width="13.28515625" customWidth="1"/>
    <col min="6" max="10" width="25.28515625" customWidth="1"/>
  </cols>
  <sheetData>
    <row r="1" spans="1:10" ht="33" customHeight="1" x14ac:dyDescent="0.25">
      <c r="A1" s="201" t="s">
        <v>142</v>
      </c>
      <c r="B1" s="201"/>
      <c r="C1" s="201"/>
      <c r="D1" s="201"/>
      <c r="E1" s="201"/>
      <c r="F1" s="201"/>
      <c r="G1" s="201"/>
      <c r="H1" s="201"/>
      <c r="I1" s="201"/>
      <c r="J1" s="201"/>
    </row>
    <row r="2" spans="1:10" ht="18" x14ac:dyDescent="0.25">
      <c r="A2" s="59"/>
      <c r="B2" s="59"/>
      <c r="C2" s="59"/>
      <c r="D2" s="59"/>
      <c r="E2" s="59"/>
      <c r="F2" s="59"/>
      <c r="G2" s="59"/>
      <c r="H2" s="59"/>
      <c r="I2" s="59"/>
      <c r="J2" s="59"/>
    </row>
    <row r="3" spans="1:10" ht="15.75" x14ac:dyDescent="0.25">
      <c r="A3" s="201" t="s">
        <v>1</v>
      </c>
      <c r="B3" s="201"/>
      <c r="C3" s="201"/>
      <c r="D3" s="201"/>
      <c r="E3" s="201"/>
      <c r="F3" s="201"/>
      <c r="G3" s="201"/>
      <c r="H3" s="201"/>
      <c r="I3" s="214"/>
      <c r="J3" s="214"/>
    </row>
    <row r="4" spans="1:10" ht="18" x14ac:dyDescent="0.25">
      <c r="A4" s="59"/>
      <c r="B4" s="59"/>
      <c r="C4" s="59"/>
      <c r="D4" s="59"/>
      <c r="E4" s="59"/>
      <c r="F4" s="59"/>
      <c r="G4" s="59"/>
      <c r="H4" s="59"/>
      <c r="I4" s="60"/>
      <c r="J4" s="60"/>
    </row>
    <row r="5" spans="1:10" ht="15.75" x14ac:dyDescent="0.25">
      <c r="A5" s="201" t="s">
        <v>111</v>
      </c>
      <c r="B5" s="202"/>
      <c r="C5" s="202"/>
      <c r="D5" s="202"/>
      <c r="E5" s="202"/>
      <c r="F5" s="202"/>
      <c r="G5" s="202"/>
      <c r="H5" s="202"/>
      <c r="I5" s="202"/>
      <c r="J5" s="202"/>
    </row>
    <row r="6" spans="1:10" ht="18" x14ac:dyDescent="0.25">
      <c r="A6" s="66"/>
      <c r="B6" s="67"/>
      <c r="C6" s="67"/>
      <c r="D6" s="67"/>
      <c r="E6" s="68"/>
      <c r="F6" s="69"/>
      <c r="G6" s="69"/>
      <c r="H6" s="69"/>
      <c r="I6" s="69"/>
      <c r="J6" s="70" t="s">
        <v>80</v>
      </c>
    </row>
    <row r="7" spans="1:10" ht="25.5" x14ac:dyDescent="0.25">
      <c r="A7" s="71"/>
      <c r="B7" s="72"/>
      <c r="C7" s="72"/>
      <c r="D7" s="73"/>
      <c r="E7" s="74"/>
      <c r="F7" s="75" t="s">
        <v>112</v>
      </c>
      <c r="G7" s="75" t="s">
        <v>79</v>
      </c>
      <c r="H7" s="75" t="s">
        <v>113</v>
      </c>
      <c r="I7" s="75" t="s">
        <v>114</v>
      </c>
      <c r="J7" s="75" t="s">
        <v>115</v>
      </c>
    </row>
    <row r="8" spans="1:10" x14ac:dyDescent="0.25">
      <c r="A8" s="206" t="s">
        <v>5</v>
      </c>
      <c r="B8" s="200"/>
      <c r="C8" s="200"/>
      <c r="D8" s="200"/>
      <c r="E8" s="215"/>
      <c r="F8" s="76">
        <f>F9+F10</f>
        <v>1889639.52</v>
      </c>
      <c r="G8" s="76">
        <f t="shared" ref="G8:J8" si="0">G9+G10</f>
        <v>1954945.92</v>
      </c>
      <c r="H8" s="76">
        <f t="shared" si="0"/>
        <v>2248868.6</v>
      </c>
      <c r="I8" s="76">
        <f t="shared" si="0"/>
        <v>2306212.6</v>
      </c>
      <c r="J8" s="76">
        <f t="shared" si="0"/>
        <v>2366445.6</v>
      </c>
    </row>
    <row r="9" spans="1:10" x14ac:dyDescent="0.25">
      <c r="A9" s="216" t="s">
        <v>116</v>
      </c>
      <c r="B9" s="217"/>
      <c r="C9" s="217"/>
      <c r="D9" s="217"/>
      <c r="E9" s="213"/>
      <c r="F9" s="77">
        <v>1889639.52</v>
      </c>
      <c r="G9" s="77">
        <v>1954945.92</v>
      </c>
      <c r="H9" s="77">
        <v>2248868.6</v>
      </c>
      <c r="I9" s="77">
        <v>2306212.6</v>
      </c>
      <c r="J9" s="77">
        <v>2366445.6</v>
      </c>
    </row>
    <row r="10" spans="1:10" x14ac:dyDescent="0.25">
      <c r="A10" s="218" t="s">
        <v>117</v>
      </c>
      <c r="B10" s="213"/>
      <c r="C10" s="213"/>
      <c r="D10" s="213"/>
      <c r="E10" s="213"/>
      <c r="F10" s="77"/>
      <c r="G10" s="77"/>
      <c r="H10" s="77"/>
      <c r="I10" s="77"/>
      <c r="J10" s="77"/>
    </row>
    <row r="11" spans="1:10" x14ac:dyDescent="0.25">
      <c r="A11" s="78" t="s">
        <v>7</v>
      </c>
      <c r="B11" s="79"/>
      <c r="C11" s="79"/>
      <c r="D11" s="79"/>
      <c r="E11" s="79"/>
      <c r="F11" s="76">
        <f>F12+F13</f>
        <v>1883983.1400000001</v>
      </c>
      <c r="G11" s="76">
        <f t="shared" ref="G11:J11" si="1">G12+G13</f>
        <v>1962909.29</v>
      </c>
      <c r="H11" s="76">
        <f t="shared" si="1"/>
        <v>2259868.6</v>
      </c>
      <c r="I11" s="76">
        <f t="shared" si="1"/>
        <v>2306212.6</v>
      </c>
      <c r="J11" s="76">
        <f t="shared" si="1"/>
        <v>2366445.6</v>
      </c>
    </row>
    <row r="12" spans="1:10" x14ac:dyDescent="0.25">
      <c r="A12" s="219" t="s">
        <v>118</v>
      </c>
      <c r="B12" s="217"/>
      <c r="C12" s="217"/>
      <c r="D12" s="217"/>
      <c r="E12" s="217"/>
      <c r="F12" s="77">
        <v>1858339.77</v>
      </c>
      <c r="G12" s="77">
        <v>1949902.45</v>
      </c>
      <c r="H12" s="77">
        <v>2245008.6</v>
      </c>
      <c r="I12" s="77">
        <v>2291352.6</v>
      </c>
      <c r="J12" s="80">
        <v>2351585.6</v>
      </c>
    </row>
    <row r="13" spans="1:10" x14ac:dyDescent="0.25">
      <c r="A13" s="212" t="s">
        <v>119</v>
      </c>
      <c r="B13" s="213"/>
      <c r="C13" s="213"/>
      <c r="D13" s="213"/>
      <c r="E13" s="213"/>
      <c r="F13" s="81">
        <v>25643.37</v>
      </c>
      <c r="G13" s="81">
        <v>13006.84</v>
      </c>
      <c r="H13" s="81">
        <v>14860</v>
      </c>
      <c r="I13" s="81">
        <v>14860</v>
      </c>
      <c r="J13" s="80">
        <v>14860</v>
      </c>
    </row>
    <row r="14" spans="1:10" x14ac:dyDescent="0.25">
      <c r="A14" s="199" t="s">
        <v>8</v>
      </c>
      <c r="B14" s="200"/>
      <c r="C14" s="200"/>
      <c r="D14" s="200"/>
      <c r="E14" s="200"/>
      <c r="F14" s="76">
        <f>F8-F11</f>
        <v>5656.3799999998882</v>
      </c>
      <c r="G14" s="76">
        <f t="shared" ref="G14:J14" si="2">G8-G11</f>
        <v>-7963.3700000001118</v>
      </c>
      <c r="H14" s="76">
        <f t="shared" si="2"/>
        <v>-11000</v>
      </c>
      <c r="I14" s="76">
        <f t="shared" si="2"/>
        <v>0</v>
      </c>
      <c r="J14" s="76">
        <f t="shared" si="2"/>
        <v>0</v>
      </c>
    </row>
    <row r="15" spans="1:10" ht="18" x14ac:dyDescent="0.25">
      <c r="A15" s="59"/>
      <c r="B15" s="82"/>
      <c r="C15" s="82"/>
      <c r="D15" s="82"/>
      <c r="E15" s="82"/>
      <c r="F15" s="82"/>
      <c r="G15" s="82"/>
      <c r="H15" s="83"/>
      <c r="I15" s="83"/>
      <c r="J15" s="83"/>
    </row>
    <row r="16" spans="1:10" ht="15.75" x14ac:dyDescent="0.25">
      <c r="A16" s="201" t="s">
        <v>9</v>
      </c>
      <c r="B16" s="202"/>
      <c r="C16" s="202"/>
      <c r="D16" s="202"/>
      <c r="E16" s="202"/>
      <c r="F16" s="202"/>
      <c r="G16" s="202"/>
      <c r="H16" s="202"/>
      <c r="I16" s="202"/>
      <c r="J16" s="202"/>
    </row>
    <row r="17" spans="1:10" ht="18" x14ac:dyDescent="0.25">
      <c r="A17" s="59"/>
      <c r="B17" s="82"/>
      <c r="C17" s="82"/>
      <c r="D17" s="82"/>
      <c r="E17" s="82"/>
      <c r="F17" s="82"/>
      <c r="G17" s="82"/>
      <c r="H17" s="83"/>
      <c r="I17" s="83"/>
      <c r="J17" s="83"/>
    </row>
    <row r="18" spans="1:10" ht="25.5" x14ac:dyDescent="0.25">
      <c r="A18" s="71"/>
      <c r="B18" s="72"/>
      <c r="C18" s="72"/>
      <c r="D18" s="73"/>
      <c r="E18" s="74"/>
      <c r="F18" s="75" t="s">
        <v>112</v>
      </c>
      <c r="G18" s="75" t="s">
        <v>79</v>
      </c>
      <c r="H18" s="75" t="s">
        <v>113</v>
      </c>
      <c r="I18" s="75" t="s">
        <v>114</v>
      </c>
      <c r="J18" s="75" t="s">
        <v>115</v>
      </c>
    </row>
    <row r="19" spans="1:10" x14ac:dyDescent="0.25">
      <c r="A19" s="212" t="s">
        <v>120</v>
      </c>
      <c r="B19" s="213"/>
      <c r="C19" s="213"/>
      <c r="D19" s="213"/>
      <c r="E19" s="213"/>
      <c r="F19" s="81"/>
      <c r="G19" s="81"/>
      <c r="H19" s="81"/>
      <c r="I19" s="81"/>
      <c r="J19" s="80"/>
    </row>
    <row r="20" spans="1:10" x14ac:dyDescent="0.25">
      <c r="A20" s="212" t="s">
        <v>121</v>
      </c>
      <c r="B20" s="213"/>
      <c r="C20" s="213"/>
      <c r="D20" s="213"/>
      <c r="E20" s="213"/>
      <c r="F20" s="81"/>
      <c r="G20" s="81"/>
      <c r="H20" s="81"/>
      <c r="I20" s="81"/>
      <c r="J20" s="80"/>
    </row>
    <row r="21" spans="1:10" x14ac:dyDescent="0.25">
      <c r="A21" s="199" t="s">
        <v>12</v>
      </c>
      <c r="B21" s="200"/>
      <c r="C21" s="200"/>
      <c r="D21" s="200"/>
      <c r="E21" s="200"/>
      <c r="F21" s="76">
        <f>F19-F20</f>
        <v>0</v>
      </c>
      <c r="G21" s="76">
        <f t="shared" ref="G21:J21" si="3">G19-G20</f>
        <v>0</v>
      </c>
      <c r="H21" s="76">
        <f t="shared" si="3"/>
        <v>0</v>
      </c>
      <c r="I21" s="76">
        <f t="shared" si="3"/>
        <v>0</v>
      </c>
      <c r="J21" s="76">
        <f t="shared" si="3"/>
        <v>0</v>
      </c>
    </row>
    <row r="22" spans="1:10" x14ac:dyDescent="0.25">
      <c r="A22" s="199" t="s">
        <v>14</v>
      </c>
      <c r="B22" s="200"/>
      <c r="C22" s="200"/>
      <c r="D22" s="200"/>
      <c r="E22" s="200"/>
      <c r="F22" s="76">
        <f>F14+F21</f>
        <v>5656.3799999998882</v>
      </c>
      <c r="G22" s="76">
        <f t="shared" ref="G22:J22" si="4">G14+G21</f>
        <v>-7963.3700000001118</v>
      </c>
      <c r="H22" s="76">
        <f t="shared" si="4"/>
        <v>-11000</v>
      </c>
      <c r="I22" s="76">
        <f t="shared" si="4"/>
        <v>0</v>
      </c>
      <c r="J22" s="76">
        <f t="shared" si="4"/>
        <v>0</v>
      </c>
    </row>
    <row r="23" spans="1:10" ht="18" x14ac:dyDescent="0.25">
      <c r="A23" s="84"/>
      <c r="B23" s="82"/>
      <c r="C23" s="82"/>
      <c r="D23" s="82"/>
      <c r="E23" s="82"/>
      <c r="F23" s="82"/>
      <c r="G23" s="82"/>
      <c r="H23" s="83"/>
      <c r="I23" s="83"/>
      <c r="J23" s="83"/>
    </row>
    <row r="24" spans="1:10" ht="15.75" x14ac:dyDescent="0.25">
      <c r="A24" s="201" t="s">
        <v>122</v>
      </c>
      <c r="B24" s="202"/>
      <c r="C24" s="202"/>
      <c r="D24" s="202"/>
      <c r="E24" s="202"/>
      <c r="F24" s="202"/>
      <c r="G24" s="202"/>
      <c r="H24" s="202"/>
      <c r="I24" s="202"/>
      <c r="J24" s="202"/>
    </row>
    <row r="25" spans="1:10" ht="15.75" x14ac:dyDescent="0.25">
      <c r="A25" s="85"/>
      <c r="B25" s="58"/>
      <c r="C25" s="58"/>
      <c r="D25" s="58"/>
      <c r="E25" s="58"/>
      <c r="F25" s="58"/>
      <c r="G25" s="58"/>
      <c r="H25" s="58"/>
      <c r="I25" s="58"/>
      <c r="J25" s="58"/>
    </row>
    <row r="26" spans="1:10" ht="25.5" x14ac:dyDescent="0.25">
      <c r="A26" s="71"/>
      <c r="B26" s="72"/>
      <c r="C26" s="72"/>
      <c r="D26" s="73"/>
      <c r="E26" s="74"/>
      <c r="F26" s="75" t="s">
        <v>112</v>
      </c>
      <c r="G26" s="75" t="s">
        <v>79</v>
      </c>
      <c r="H26" s="75" t="s">
        <v>113</v>
      </c>
      <c r="I26" s="75" t="s">
        <v>114</v>
      </c>
      <c r="J26" s="75" t="s">
        <v>115</v>
      </c>
    </row>
    <row r="27" spans="1:10" ht="26.25" customHeight="1" x14ac:dyDescent="0.25">
      <c r="A27" s="203" t="s">
        <v>123</v>
      </c>
      <c r="B27" s="204"/>
      <c r="C27" s="204"/>
      <c r="D27" s="204"/>
      <c r="E27" s="205"/>
      <c r="F27" s="86">
        <v>3866</v>
      </c>
      <c r="G27" s="86">
        <v>22456.7</v>
      </c>
      <c r="H27" s="86">
        <v>11000</v>
      </c>
      <c r="I27" s="86">
        <v>0</v>
      </c>
      <c r="J27" s="87">
        <v>0</v>
      </c>
    </row>
    <row r="28" spans="1:10" x14ac:dyDescent="0.25">
      <c r="A28" s="199" t="s">
        <v>124</v>
      </c>
      <c r="B28" s="200"/>
      <c r="C28" s="200"/>
      <c r="D28" s="200"/>
      <c r="E28" s="200"/>
      <c r="F28" s="88">
        <f>F22+F27</f>
        <v>9522.3799999998882</v>
      </c>
      <c r="G28" s="88">
        <f t="shared" ref="G28:J28" si="5">G22+G27</f>
        <v>14493.329999999889</v>
      </c>
      <c r="H28" s="88">
        <f t="shared" si="5"/>
        <v>0</v>
      </c>
      <c r="I28" s="88">
        <f t="shared" si="5"/>
        <v>0</v>
      </c>
      <c r="J28" s="89">
        <f t="shared" si="5"/>
        <v>0</v>
      </c>
    </row>
    <row r="29" spans="1:10" ht="23.25" customHeight="1" x14ac:dyDescent="0.25">
      <c r="A29" s="206" t="s">
        <v>125</v>
      </c>
      <c r="B29" s="207"/>
      <c r="C29" s="207"/>
      <c r="D29" s="207"/>
      <c r="E29" s="208"/>
      <c r="F29" s="88">
        <f>F14+F21+F27-F28</f>
        <v>0</v>
      </c>
      <c r="G29" s="88">
        <f t="shared" ref="G29:J29" si="6">G14+G21+G27-G28</f>
        <v>0</v>
      </c>
      <c r="H29" s="88">
        <f t="shared" si="6"/>
        <v>0</v>
      </c>
      <c r="I29" s="88">
        <f t="shared" si="6"/>
        <v>0</v>
      </c>
      <c r="J29" s="89">
        <f t="shared" si="6"/>
        <v>0</v>
      </c>
    </row>
    <row r="30" spans="1:10" ht="15.75" x14ac:dyDescent="0.25">
      <c r="A30" s="90"/>
      <c r="B30" s="91"/>
      <c r="C30" s="91"/>
      <c r="D30" s="91"/>
      <c r="E30" s="91"/>
      <c r="F30" s="91"/>
      <c r="G30" s="91"/>
      <c r="H30" s="91"/>
      <c r="I30" s="91"/>
      <c r="J30" s="91"/>
    </row>
    <row r="31" spans="1:10" ht="15.75" x14ac:dyDescent="0.25">
      <c r="A31" s="209" t="s">
        <v>126</v>
      </c>
      <c r="B31" s="209"/>
      <c r="C31" s="209"/>
      <c r="D31" s="209"/>
      <c r="E31" s="209"/>
      <c r="F31" s="209"/>
      <c r="G31" s="209"/>
      <c r="H31" s="209"/>
      <c r="I31" s="209"/>
      <c r="J31" s="209"/>
    </row>
    <row r="32" spans="1:10" ht="18" x14ac:dyDescent="0.25">
      <c r="A32" s="92"/>
      <c r="B32" s="93"/>
      <c r="C32" s="93"/>
      <c r="D32" s="93"/>
      <c r="E32" s="93"/>
      <c r="F32" s="93"/>
      <c r="G32" s="93"/>
      <c r="H32" s="94"/>
      <c r="I32" s="94"/>
      <c r="J32" s="94"/>
    </row>
    <row r="33" spans="1:10" ht="25.5" x14ac:dyDescent="0.25">
      <c r="A33" s="95"/>
      <c r="B33" s="96"/>
      <c r="C33" s="96"/>
      <c r="D33" s="97"/>
      <c r="E33" s="98"/>
      <c r="F33" s="99" t="s">
        <v>112</v>
      </c>
      <c r="G33" s="99" t="s">
        <v>79</v>
      </c>
      <c r="H33" s="99" t="s">
        <v>113</v>
      </c>
      <c r="I33" s="99" t="s">
        <v>114</v>
      </c>
      <c r="J33" s="99" t="s">
        <v>115</v>
      </c>
    </row>
    <row r="34" spans="1:10" ht="24.75" customHeight="1" x14ac:dyDescent="0.25">
      <c r="A34" s="203" t="s">
        <v>123</v>
      </c>
      <c r="B34" s="204"/>
      <c r="C34" s="204"/>
      <c r="D34" s="204"/>
      <c r="E34" s="205"/>
      <c r="F34" s="86">
        <v>0</v>
      </c>
      <c r="G34" s="86">
        <f>F37</f>
        <v>0</v>
      </c>
      <c r="H34" s="86">
        <f>G37</f>
        <v>0</v>
      </c>
      <c r="I34" s="86">
        <f>H37</f>
        <v>0</v>
      </c>
      <c r="J34" s="87">
        <f>I37</f>
        <v>0</v>
      </c>
    </row>
    <row r="35" spans="1:10" ht="23.25" customHeight="1" x14ac:dyDescent="0.25">
      <c r="A35" s="203" t="s">
        <v>13</v>
      </c>
      <c r="B35" s="204"/>
      <c r="C35" s="204"/>
      <c r="D35" s="204"/>
      <c r="E35" s="205"/>
      <c r="F35" s="86">
        <v>0</v>
      </c>
      <c r="G35" s="86">
        <v>0</v>
      </c>
      <c r="H35" s="86">
        <v>0</v>
      </c>
      <c r="I35" s="86">
        <v>0</v>
      </c>
      <c r="J35" s="87">
        <v>0</v>
      </c>
    </row>
    <row r="36" spans="1:10" x14ac:dyDescent="0.25">
      <c r="A36" s="203" t="s">
        <v>127</v>
      </c>
      <c r="B36" s="210"/>
      <c r="C36" s="210"/>
      <c r="D36" s="210"/>
      <c r="E36" s="211"/>
      <c r="F36" s="86">
        <v>0</v>
      </c>
      <c r="G36" s="86">
        <v>0</v>
      </c>
      <c r="H36" s="86">
        <v>0</v>
      </c>
      <c r="I36" s="86">
        <v>0</v>
      </c>
      <c r="J36" s="87">
        <v>0</v>
      </c>
    </row>
    <row r="37" spans="1:10" x14ac:dyDescent="0.25">
      <c r="A37" s="199" t="s">
        <v>124</v>
      </c>
      <c r="B37" s="200"/>
      <c r="C37" s="200"/>
      <c r="D37" s="200"/>
      <c r="E37" s="200"/>
      <c r="F37" s="100">
        <f>F34-F35+F36</f>
        <v>0</v>
      </c>
      <c r="G37" s="100">
        <f t="shared" ref="G37:J37" si="7">G34-G35+G36</f>
        <v>0</v>
      </c>
      <c r="H37" s="100">
        <f t="shared" si="7"/>
        <v>0</v>
      </c>
      <c r="I37" s="100">
        <f t="shared" si="7"/>
        <v>0</v>
      </c>
      <c r="J37" s="101">
        <f t="shared" si="7"/>
        <v>0</v>
      </c>
    </row>
    <row r="39" spans="1:10" x14ac:dyDescent="0.25">
      <c r="A39" s="197" t="s">
        <v>128</v>
      </c>
      <c r="B39" s="198"/>
      <c r="C39" s="198"/>
      <c r="D39" s="198"/>
      <c r="E39" s="198"/>
      <c r="F39" s="198"/>
      <c r="G39" s="198"/>
      <c r="H39" s="198"/>
      <c r="I39" s="198"/>
      <c r="J39" s="198"/>
    </row>
  </sheetData>
  <mergeCells count="24">
    <mergeCell ref="A20:E20"/>
    <mergeCell ref="A1:J1"/>
    <mergeCell ref="A3:J3"/>
    <mergeCell ref="A5:J5"/>
    <mergeCell ref="A8:E8"/>
    <mergeCell ref="A9:E9"/>
    <mergeCell ref="A10:E10"/>
    <mergeCell ref="A12:E12"/>
    <mergeCell ref="A13:E13"/>
    <mergeCell ref="A14:E14"/>
    <mergeCell ref="A16:J16"/>
    <mergeCell ref="A19:E19"/>
    <mergeCell ref="A39:J39"/>
    <mergeCell ref="A21:E21"/>
    <mergeCell ref="A22:E22"/>
    <mergeCell ref="A24:J24"/>
    <mergeCell ref="A27:E27"/>
    <mergeCell ref="A28:E28"/>
    <mergeCell ref="A29:E29"/>
    <mergeCell ref="A31:J31"/>
    <mergeCell ref="A34:E34"/>
    <mergeCell ref="A35:E35"/>
    <mergeCell ref="A36:E36"/>
    <mergeCell ref="A37:E37"/>
  </mergeCells>
  <pageMargins left="0.7" right="0.7" top="0.75" bottom="0.75" header="0.3" footer="0.3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98"/>
  <sheetViews>
    <sheetView zoomScale="110" zoomScaleNormal="110" workbookViewId="0">
      <selection activeCell="A2" sqref="A2"/>
    </sheetView>
  </sheetViews>
  <sheetFormatPr defaultColWidth="14.42578125" defaultRowHeight="15" x14ac:dyDescent="0.25"/>
  <cols>
    <col min="1" max="1" width="4.5703125" style="12" customWidth="1"/>
    <col min="2" max="2" width="6.85546875" style="12" customWidth="1"/>
    <col min="3" max="3" width="5.140625" style="12" customWidth="1"/>
    <col min="4" max="4" width="33.85546875" style="12" customWidth="1"/>
    <col min="5" max="9" width="15.42578125" style="23" customWidth="1"/>
    <col min="10" max="26" width="8.7109375" style="12" customWidth="1"/>
  </cols>
  <sheetData>
    <row r="1" spans="1:9" ht="42" customHeight="1" x14ac:dyDescent="0.25">
      <c r="A1" s="221" t="s">
        <v>143</v>
      </c>
      <c r="B1" s="221"/>
      <c r="C1" s="221"/>
      <c r="D1" s="221"/>
      <c r="E1" s="221"/>
      <c r="F1" s="221"/>
      <c r="G1" s="221"/>
      <c r="H1" s="221"/>
      <c r="I1" s="221"/>
    </row>
    <row r="2" spans="1:9" ht="18" customHeight="1" x14ac:dyDescent="0.25">
      <c r="A2" s="28"/>
      <c r="B2" s="28"/>
      <c r="C2" s="28"/>
      <c r="D2" s="28"/>
      <c r="E2" s="24"/>
      <c r="F2" s="24"/>
      <c r="G2" s="24"/>
      <c r="H2" s="24"/>
      <c r="I2" s="24"/>
    </row>
    <row r="3" spans="1:9" ht="15" customHeight="1" x14ac:dyDescent="0.25">
      <c r="A3" s="221" t="s">
        <v>1</v>
      </c>
      <c r="B3" s="221"/>
      <c r="C3" s="221"/>
      <c r="D3" s="221"/>
      <c r="E3" s="221"/>
      <c r="F3" s="221"/>
      <c r="G3" s="221"/>
      <c r="H3" s="221"/>
      <c r="I3" s="221"/>
    </row>
    <row r="4" spans="1:9" x14ac:dyDescent="0.25">
      <c r="A4" s="28"/>
      <c r="B4" s="28"/>
      <c r="C4" s="28"/>
      <c r="D4" s="28"/>
      <c r="E4" s="24"/>
      <c r="F4" s="24"/>
      <c r="G4" s="24"/>
      <c r="H4" s="22"/>
      <c r="I4" s="22"/>
    </row>
    <row r="5" spans="1:9" ht="18" customHeight="1" x14ac:dyDescent="0.25">
      <c r="A5" s="221" t="s">
        <v>15</v>
      </c>
      <c r="B5" s="221"/>
      <c r="C5" s="221"/>
      <c r="D5" s="221"/>
      <c r="E5" s="221"/>
      <c r="F5" s="221"/>
      <c r="G5" s="221"/>
      <c r="H5" s="221"/>
      <c r="I5" s="221"/>
    </row>
    <row r="6" spans="1:9" x14ac:dyDescent="0.25">
      <c r="A6" s="28"/>
      <c r="B6" s="28"/>
      <c r="C6" s="28"/>
      <c r="D6" s="28"/>
      <c r="E6" s="24"/>
      <c r="F6" s="24"/>
      <c r="G6" s="24"/>
      <c r="H6" s="22"/>
      <c r="I6" s="22"/>
    </row>
    <row r="7" spans="1:9" ht="15" customHeight="1" x14ac:dyDescent="0.25">
      <c r="A7" s="221" t="s">
        <v>6</v>
      </c>
      <c r="B7" s="221"/>
      <c r="C7" s="221"/>
      <c r="D7" s="221"/>
      <c r="E7" s="221"/>
      <c r="F7" s="221"/>
      <c r="G7" s="221"/>
      <c r="H7" s="221"/>
      <c r="I7" s="221"/>
    </row>
    <row r="8" spans="1:9" ht="18" x14ac:dyDescent="0.25">
      <c r="A8" s="2"/>
      <c r="B8" s="2"/>
      <c r="C8" s="2"/>
      <c r="D8" s="2"/>
      <c r="E8" s="19"/>
      <c r="F8" s="19"/>
      <c r="G8" s="19"/>
      <c r="H8" s="22"/>
      <c r="I8" s="24"/>
    </row>
    <row r="9" spans="1:9" ht="24" x14ac:dyDescent="0.25">
      <c r="A9" s="29" t="s">
        <v>16</v>
      </c>
      <c r="B9" s="30" t="s">
        <v>17</v>
      </c>
      <c r="C9" s="30" t="s">
        <v>18</v>
      </c>
      <c r="D9" s="30" t="s">
        <v>19</v>
      </c>
      <c r="E9" s="31" t="s">
        <v>81</v>
      </c>
      <c r="F9" s="32" t="s">
        <v>87</v>
      </c>
      <c r="G9" s="32" t="s">
        <v>88</v>
      </c>
      <c r="H9" s="32" t="s">
        <v>89</v>
      </c>
      <c r="I9" s="32" t="s">
        <v>77</v>
      </c>
    </row>
    <row r="10" spans="1:9" ht="15.75" customHeight="1" x14ac:dyDescent="0.25">
      <c r="A10" s="33">
        <v>6</v>
      </c>
      <c r="B10" s="33"/>
      <c r="C10" s="33"/>
      <c r="D10" s="33" t="s">
        <v>20</v>
      </c>
      <c r="E10" s="34">
        <f>SUM(E11,E14,E16,E18,E21)</f>
        <v>1889639.52</v>
      </c>
      <c r="F10" s="34">
        <f t="shared" ref="F10:I10" si="0">SUM(F11,F14,F16,F18,F21)</f>
        <v>1954945.92</v>
      </c>
      <c r="G10" s="34">
        <f t="shared" si="0"/>
        <v>2248868.6</v>
      </c>
      <c r="H10" s="34">
        <f t="shared" si="0"/>
        <v>2306212.6</v>
      </c>
      <c r="I10" s="34">
        <f t="shared" si="0"/>
        <v>2366445.6</v>
      </c>
    </row>
    <row r="11" spans="1:9" ht="24" x14ac:dyDescent="0.25">
      <c r="A11" s="35"/>
      <c r="B11" s="174">
        <v>63</v>
      </c>
      <c r="C11" s="174"/>
      <c r="D11" s="174" t="s">
        <v>21</v>
      </c>
      <c r="E11" s="175">
        <f>SUM(E12,E13)</f>
        <v>1763846.57</v>
      </c>
      <c r="F11" s="175">
        <f>SUM(F12,F13)</f>
        <v>1823441.5</v>
      </c>
      <c r="G11" s="175">
        <f>SUM(G12,G13)</f>
        <v>2128280.14</v>
      </c>
      <c r="H11" s="175">
        <f>SUM(H12,H13)</f>
        <v>2181872.14</v>
      </c>
      <c r="I11" s="175">
        <f>SUM(I12,I13)</f>
        <v>2239130.14</v>
      </c>
    </row>
    <row r="12" spans="1:9" x14ac:dyDescent="0.25">
      <c r="A12" s="36"/>
      <c r="B12" s="36"/>
      <c r="C12" s="37">
        <v>52</v>
      </c>
      <c r="D12" s="37" t="s">
        <v>22</v>
      </c>
      <c r="E12" s="38">
        <v>1700613.71</v>
      </c>
      <c r="F12" s="38">
        <v>1789922.35</v>
      </c>
      <c r="G12" s="38">
        <v>2088818</v>
      </c>
      <c r="H12" s="38">
        <v>2144410</v>
      </c>
      <c r="I12" s="38">
        <v>2201668</v>
      </c>
    </row>
    <row r="13" spans="1:9" x14ac:dyDescent="0.25">
      <c r="A13" s="36"/>
      <c r="B13" s="36"/>
      <c r="C13" s="37">
        <v>51</v>
      </c>
      <c r="D13" s="37" t="s">
        <v>23</v>
      </c>
      <c r="E13" s="38">
        <v>63232.86</v>
      </c>
      <c r="F13" s="38">
        <v>33519.15</v>
      </c>
      <c r="G13" s="38">
        <v>39462.14</v>
      </c>
      <c r="H13" s="38">
        <v>37462.14</v>
      </c>
      <c r="I13" s="38">
        <v>37462.14</v>
      </c>
    </row>
    <row r="14" spans="1:9" ht="15.75" customHeight="1" x14ac:dyDescent="0.25">
      <c r="A14" s="36"/>
      <c r="B14" s="176">
        <v>64</v>
      </c>
      <c r="C14" s="42"/>
      <c r="D14" s="42" t="s">
        <v>86</v>
      </c>
      <c r="E14" s="43">
        <f>E15</f>
        <v>0.4</v>
      </c>
      <c r="F14" s="43">
        <f t="shared" ref="F14:H14" si="1">F15</f>
        <v>0</v>
      </c>
      <c r="G14" s="43">
        <f t="shared" si="1"/>
        <v>22</v>
      </c>
      <c r="H14" s="43">
        <f t="shared" si="1"/>
        <v>22</v>
      </c>
      <c r="I14" s="43">
        <f>I15</f>
        <v>22</v>
      </c>
    </row>
    <row r="15" spans="1:9" ht="15.75" customHeight="1" x14ac:dyDescent="0.25">
      <c r="A15" s="36"/>
      <c r="B15" s="169"/>
      <c r="C15" s="37">
        <v>31</v>
      </c>
      <c r="D15" s="37" t="s">
        <v>28</v>
      </c>
      <c r="E15" s="38">
        <v>0.4</v>
      </c>
      <c r="F15" s="38">
        <v>0</v>
      </c>
      <c r="G15" s="38">
        <v>22</v>
      </c>
      <c r="H15" s="38">
        <v>22</v>
      </c>
      <c r="I15" s="38">
        <v>22</v>
      </c>
    </row>
    <row r="16" spans="1:9" ht="15.75" customHeight="1" x14ac:dyDescent="0.25">
      <c r="A16" s="36"/>
      <c r="B16" s="177">
        <v>65</v>
      </c>
      <c r="C16" s="178"/>
      <c r="D16" s="178" t="s">
        <v>25</v>
      </c>
      <c r="E16" s="175">
        <v>13367.97</v>
      </c>
      <c r="F16" s="175">
        <v>10100.209999999999</v>
      </c>
      <c r="G16" s="175">
        <f>G17</f>
        <v>14885</v>
      </c>
      <c r="H16" s="175">
        <f t="shared" ref="H16:I16" si="2">H17</f>
        <v>14885</v>
      </c>
      <c r="I16" s="175">
        <f t="shared" si="2"/>
        <v>14885</v>
      </c>
    </row>
    <row r="17" spans="1:26" ht="15.75" customHeight="1" x14ac:dyDescent="0.25">
      <c r="A17" s="36"/>
      <c r="B17" s="169"/>
      <c r="C17" s="37">
        <v>43</v>
      </c>
      <c r="D17" s="37" t="s">
        <v>26</v>
      </c>
      <c r="E17" s="38">
        <v>13367.97</v>
      </c>
      <c r="F17" s="38">
        <v>10100.209999999999</v>
      </c>
      <c r="G17" s="38">
        <v>14885</v>
      </c>
      <c r="H17" s="38">
        <v>14885</v>
      </c>
      <c r="I17" s="38">
        <v>14885</v>
      </c>
    </row>
    <row r="18" spans="1:26" ht="15.75" customHeight="1" x14ac:dyDescent="0.25">
      <c r="A18" s="36"/>
      <c r="B18" s="177">
        <v>66</v>
      </c>
      <c r="C18" s="178"/>
      <c r="D18" s="178" t="s">
        <v>27</v>
      </c>
      <c r="E18" s="175">
        <f>SUM(E19:E20)</f>
        <v>8046.05</v>
      </c>
      <c r="F18" s="175">
        <f t="shared" ref="F18:I18" si="3">SUM(F19:F20)</f>
        <v>4395.78</v>
      </c>
      <c r="G18" s="175">
        <f t="shared" si="3"/>
        <v>3000</v>
      </c>
      <c r="H18" s="175">
        <f t="shared" si="3"/>
        <v>3000</v>
      </c>
      <c r="I18" s="175">
        <f t="shared" si="3"/>
        <v>3000</v>
      </c>
    </row>
    <row r="19" spans="1:26" ht="15.75" customHeight="1" x14ac:dyDescent="0.25">
      <c r="A19" s="36"/>
      <c r="B19" s="169"/>
      <c r="C19" s="37">
        <v>31</v>
      </c>
      <c r="D19" s="37" t="s">
        <v>28</v>
      </c>
      <c r="E19" s="38">
        <v>4648.3500000000004</v>
      </c>
      <c r="F19" s="38">
        <v>4395.78</v>
      </c>
      <c r="G19" s="38">
        <v>3000</v>
      </c>
      <c r="H19" s="38">
        <v>3000</v>
      </c>
      <c r="I19" s="38">
        <v>3000</v>
      </c>
    </row>
    <row r="20" spans="1:26" ht="15.75" customHeight="1" x14ac:dyDescent="0.25">
      <c r="A20" s="36"/>
      <c r="B20" s="169"/>
      <c r="C20" s="170">
        <v>61</v>
      </c>
      <c r="D20" s="170" t="s">
        <v>65</v>
      </c>
      <c r="E20" s="171">
        <v>3397.7</v>
      </c>
      <c r="F20" s="171">
        <v>0</v>
      </c>
      <c r="G20" s="171">
        <v>0</v>
      </c>
      <c r="H20" s="171">
        <v>0</v>
      </c>
      <c r="I20" s="171">
        <v>0</v>
      </c>
    </row>
    <row r="21" spans="1:26" ht="25.5" customHeight="1" x14ac:dyDescent="0.25">
      <c r="A21" s="36"/>
      <c r="B21" s="177">
        <v>67</v>
      </c>
      <c r="C21" s="178"/>
      <c r="D21" s="174" t="s">
        <v>29</v>
      </c>
      <c r="E21" s="175">
        <f>SUM(E22,E23)</f>
        <v>104378.53</v>
      </c>
      <c r="F21" s="175">
        <f>SUM(F22,F23)</f>
        <v>117008.43</v>
      </c>
      <c r="G21" s="175">
        <f>SUM(G22,G23)</f>
        <v>102681.46</v>
      </c>
      <c r="H21" s="175">
        <f>SUM(H22,H23)</f>
        <v>106433.46</v>
      </c>
      <c r="I21" s="175">
        <f>SUM(I22,I23)</f>
        <v>109408.46</v>
      </c>
    </row>
    <row r="22" spans="1:26" ht="30.75" customHeight="1" x14ac:dyDescent="0.25">
      <c r="A22" s="36"/>
      <c r="B22" s="169"/>
      <c r="C22" s="170">
        <v>11</v>
      </c>
      <c r="D22" s="172" t="s">
        <v>30</v>
      </c>
      <c r="E22" s="171">
        <v>2431.48</v>
      </c>
      <c r="F22" s="171">
        <v>1274.1400000000001</v>
      </c>
      <c r="G22" s="171">
        <v>6299.46</v>
      </c>
      <c r="H22" s="171">
        <v>6299.46</v>
      </c>
      <c r="I22" s="171">
        <v>6299.46</v>
      </c>
    </row>
    <row r="23" spans="1:26" ht="15.75" customHeight="1" x14ac:dyDescent="0.25">
      <c r="A23" s="36"/>
      <c r="B23" s="169"/>
      <c r="C23" s="170">
        <v>44</v>
      </c>
      <c r="D23" s="173" t="s">
        <v>31</v>
      </c>
      <c r="E23" s="171">
        <v>101947.05</v>
      </c>
      <c r="F23" s="171">
        <v>115734.29</v>
      </c>
      <c r="G23" s="171">
        <v>96382</v>
      </c>
      <c r="H23" s="171">
        <v>100134</v>
      </c>
      <c r="I23" s="171">
        <v>103109</v>
      </c>
    </row>
    <row r="24" spans="1:26" ht="24" customHeight="1" x14ac:dyDescent="0.25">
      <c r="A24" s="46">
        <v>7</v>
      </c>
      <c r="B24" s="46"/>
      <c r="C24" s="46"/>
      <c r="D24" s="47" t="s">
        <v>32</v>
      </c>
      <c r="E24" s="34"/>
      <c r="F24" s="34"/>
      <c r="G24" s="34"/>
      <c r="H24" s="34"/>
      <c r="I24" s="34"/>
    </row>
    <row r="25" spans="1:26" ht="24" customHeight="1" x14ac:dyDescent="0.25">
      <c r="A25" s="44"/>
      <c r="B25" s="174">
        <v>72</v>
      </c>
      <c r="C25" s="174"/>
      <c r="D25" s="179" t="s">
        <v>33</v>
      </c>
      <c r="E25" s="175"/>
      <c r="F25" s="175"/>
      <c r="G25" s="175"/>
      <c r="H25" s="180"/>
      <c r="I25" s="180"/>
    </row>
    <row r="26" spans="1:26" ht="17.25" customHeight="1" x14ac:dyDescent="0.25">
      <c r="A26" s="44"/>
      <c r="B26" s="44"/>
      <c r="C26" s="39">
        <v>11</v>
      </c>
      <c r="D26" s="39" t="s">
        <v>34</v>
      </c>
      <c r="E26" s="40"/>
      <c r="F26" s="40"/>
      <c r="G26" s="40"/>
      <c r="H26" s="48"/>
      <c r="I26" s="48"/>
    </row>
    <row r="27" spans="1:26" s="161" customFormat="1" ht="14.25" customHeight="1" x14ac:dyDescent="0.25">
      <c r="A27" s="162">
        <v>9</v>
      </c>
      <c r="B27" s="162"/>
      <c r="C27" s="163"/>
      <c r="D27" s="163" t="s">
        <v>136</v>
      </c>
      <c r="E27" s="165">
        <f>E28</f>
        <v>3865.55</v>
      </c>
      <c r="F27" s="165">
        <f t="shared" ref="F27:I27" si="4">F28</f>
        <v>22457</v>
      </c>
      <c r="G27" s="165">
        <f t="shared" si="4"/>
        <v>11000</v>
      </c>
      <c r="H27" s="165">
        <f t="shared" si="4"/>
        <v>0</v>
      </c>
      <c r="I27" s="165">
        <f t="shared" si="4"/>
        <v>0</v>
      </c>
      <c r="J27" s="160"/>
      <c r="K27" s="160"/>
      <c r="L27" s="160"/>
      <c r="M27" s="160"/>
      <c r="N27" s="160"/>
      <c r="O27" s="160"/>
      <c r="P27" s="160"/>
      <c r="Q27" s="160"/>
      <c r="R27" s="160"/>
      <c r="S27" s="160"/>
      <c r="T27" s="160"/>
      <c r="U27" s="160"/>
      <c r="V27" s="160"/>
      <c r="W27" s="160"/>
      <c r="X27" s="160"/>
      <c r="Y27" s="160"/>
      <c r="Z27" s="160"/>
    </row>
    <row r="28" spans="1:26" ht="21" customHeight="1" x14ac:dyDescent="0.25">
      <c r="A28" s="44"/>
      <c r="B28" s="45">
        <v>92</v>
      </c>
      <c r="C28" s="42"/>
      <c r="D28" s="42" t="s">
        <v>137</v>
      </c>
      <c r="E28" s="43">
        <f>SUM(E29:E30)</f>
        <v>3865.55</v>
      </c>
      <c r="F28" s="43">
        <f t="shared" ref="F28:I28" si="5">SUM(F29:F30)</f>
        <v>22457</v>
      </c>
      <c r="G28" s="43">
        <f t="shared" si="5"/>
        <v>11000</v>
      </c>
      <c r="H28" s="43">
        <f t="shared" si="5"/>
        <v>0</v>
      </c>
      <c r="I28" s="43">
        <f t="shared" si="5"/>
        <v>0</v>
      </c>
    </row>
    <row r="29" spans="1:26" ht="15.6" customHeight="1" x14ac:dyDescent="0.25">
      <c r="A29" s="44"/>
      <c r="B29" s="44"/>
      <c r="C29" s="39">
        <v>51</v>
      </c>
      <c r="D29" s="39" t="s">
        <v>24</v>
      </c>
      <c r="E29" s="40">
        <v>977.5</v>
      </c>
      <c r="F29" s="40">
        <v>22457</v>
      </c>
      <c r="G29" s="40">
        <v>11000</v>
      </c>
      <c r="H29" s="48"/>
      <c r="I29" s="48"/>
    </row>
    <row r="30" spans="1:26" ht="15.6" customHeight="1" x14ac:dyDescent="0.25">
      <c r="A30" s="44"/>
      <c r="B30" s="44"/>
      <c r="C30" s="39">
        <v>52</v>
      </c>
      <c r="D30" s="39" t="s">
        <v>22</v>
      </c>
      <c r="E30" s="40">
        <v>2888.05</v>
      </c>
      <c r="F30" s="40"/>
      <c r="G30" s="40">
        <v>0</v>
      </c>
      <c r="H30" s="48"/>
      <c r="I30" s="48"/>
    </row>
    <row r="31" spans="1:26" ht="15.6" customHeight="1" x14ac:dyDescent="0.25">
      <c r="A31" s="222" t="s">
        <v>138</v>
      </c>
      <c r="B31" s="223"/>
      <c r="C31" s="223"/>
      <c r="D31" s="224"/>
      <c r="E31" s="164">
        <f>SUM(E27,E10)</f>
        <v>1893505.07</v>
      </c>
      <c r="F31" s="164">
        <f>SUM(F27,F10)</f>
        <v>1977402.92</v>
      </c>
      <c r="G31" s="164">
        <f>SUM(G27,G10)</f>
        <v>2259868.6</v>
      </c>
      <c r="H31" s="164">
        <f>SUM(H27,H10)</f>
        <v>2306212.6</v>
      </c>
      <c r="I31" s="164">
        <f>SUM(I27,I10)</f>
        <v>2366445.6</v>
      </c>
    </row>
    <row r="32" spans="1:26" ht="30.75" customHeight="1" x14ac:dyDescent="0.25">
      <c r="A32" s="49"/>
      <c r="B32" s="49"/>
      <c r="C32" s="49"/>
      <c r="D32" s="49"/>
      <c r="E32" s="50"/>
      <c r="F32" s="50"/>
      <c r="G32" s="50"/>
      <c r="H32" s="50"/>
      <c r="I32" s="50"/>
    </row>
    <row r="33" spans="1:26" ht="15.75" customHeight="1" x14ac:dyDescent="0.25">
      <c r="A33" s="220" t="s">
        <v>35</v>
      </c>
      <c r="B33" s="220"/>
      <c r="C33" s="220"/>
      <c r="D33" s="220"/>
      <c r="E33" s="220"/>
      <c r="F33" s="220"/>
      <c r="G33" s="220"/>
      <c r="H33" s="220"/>
      <c r="I33" s="220"/>
    </row>
    <row r="34" spans="1:26" ht="15.75" customHeight="1" x14ac:dyDescent="0.25">
      <c r="A34" s="25"/>
      <c r="B34" s="25"/>
      <c r="C34" s="25"/>
      <c r="D34" s="25"/>
      <c r="E34" s="26"/>
      <c r="F34" s="26"/>
      <c r="G34" s="26"/>
      <c r="H34" s="27"/>
      <c r="I34" s="27"/>
    </row>
    <row r="35" spans="1:26" ht="25.5" customHeight="1" x14ac:dyDescent="0.25">
      <c r="A35" s="29" t="s">
        <v>16</v>
      </c>
      <c r="B35" s="30" t="s">
        <v>17</v>
      </c>
      <c r="C35" s="30" t="s">
        <v>18</v>
      </c>
      <c r="D35" s="30" t="s">
        <v>36</v>
      </c>
      <c r="E35" s="32" t="s">
        <v>81</v>
      </c>
      <c r="F35" s="32" t="s">
        <v>82</v>
      </c>
      <c r="G35" s="32" t="s">
        <v>90</v>
      </c>
      <c r="H35" s="32" t="s">
        <v>4</v>
      </c>
      <c r="I35" s="32" t="s">
        <v>77</v>
      </c>
    </row>
    <row r="36" spans="1:26" ht="15.75" customHeight="1" x14ac:dyDescent="0.25">
      <c r="A36" s="33">
        <v>3</v>
      </c>
      <c r="B36" s="33"/>
      <c r="C36" s="33"/>
      <c r="D36" s="33" t="s">
        <v>37</v>
      </c>
      <c r="E36" s="51">
        <f>SUM(E37,E41,E49,E54)</f>
        <v>1858339.57</v>
      </c>
      <c r="F36" s="51">
        <f>SUM(F37,F41,F49,F54)</f>
        <v>1949902.5099999998</v>
      </c>
      <c r="G36" s="51">
        <f>SUM(G37,G41,G49,G53,G55)</f>
        <v>2245008.6</v>
      </c>
      <c r="H36" s="51">
        <f>SUM(H37,H41,H49,H53,H55)</f>
        <v>2291352.6</v>
      </c>
      <c r="I36" s="51">
        <f>SUM(I37,I41,I49,I53,I55)</f>
        <v>2351585.6</v>
      </c>
    </row>
    <row r="37" spans="1:26" ht="21" customHeight="1" x14ac:dyDescent="0.25">
      <c r="A37" s="52"/>
      <c r="B37" s="174">
        <v>31</v>
      </c>
      <c r="C37" s="174"/>
      <c r="D37" s="174" t="s">
        <v>38</v>
      </c>
      <c r="E37" s="175">
        <f>SUM(E38,E39,E40)</f>
        <v>1547021.54</v>
      </c>
      <c r="F37" s="175">
        <f t="shared" ref="F37:I37" si="6">SUM(F38,F39,F40)</f>
        <v>1619410.7899999998</v>
      </c>
      <c r="G37" s="175">
        <f t="shared" si="6"/>
        <v>1893583</v>
      </c>
      <c r="H37" s="175">
        <f t="shared" si="6"/>
        <v>1949175</v>
      </c>
      <c r="I37" s="175">
        <f t="shared" si="6"/>
        <v>2006433</v>
      </c>
    </row>
    <row r="38" spans="1:26" ht="15.75" customHeight="1" x14ac:dyDescent="0.25">
      <c r="A38" s="52"/>
      <c r="B38" s="53"/>
      <c r="C38" s="140">
        <v>11</v>
      </c>
      <c r="D38" s="140" t="s">
        <v>39</v>
      </c>
      <c r="E38" s="141">
        <v>1274.22</v>
      </c>
      <c r="F38" s="141">
        <v>1274.22</v>
      </c>
      <c r="G38" s="141">
        <v>4935.1000000000004</v>
      </c>
      <c r="H38" s="141">
        <v>4935.1000000000004</v>
      </c>
      <c r="I38" s="141">
        <v>4935.1000000000004</v>
      </c>
    </row>
    <row r="39" spans="1:26" ht="15.75" customHeight="1" x14ac:dyDescent="0.25">
      <c r="A39" s="52"/>
      <c r="B39" s="52"/>
      <c r="C39" s="140">
        <v>52</v>
      </c>
      <c r="D39" s="140" t="s">
        <v>40</v>
      </c>
      <c r="E39" s="141">
        <v>1534061.73</v>
      </c>
      <c r="F39" s="141">
        <v>1606503.42</v>
      </c>
      <c r="G39" s="141">
        <v>1853052</v>
      </c>
      <c r="H39" s="141">
        <v>1908644</v>
      </c>
      <c r="I39" s="141">
        <v>1965902</v>
      </c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1:26" ht="15.75" customHeight="1" x14ac:dyDescent="0.25">
      <c r="A40" s="35"/>
      <c r="B40" s="36"/>
      <c r="C40" s="183">
        <v>51</v>
      </c>
      <c r="D40" s="184" t="s">
        <v>141</v>
      </c>
      <c r="E40" s="141">
        <v>11685.59</v>
      </c>
      <c r="F40" s="141">
        <v>11633.15</v>
      </c>
      <c r="G40" s="141">
        <v>35595.9</v>
      </c>
      <c r="H40" s="141">
        <v>35595.9</v>
      </c>
      <c r="I40" s="141">
        <v>35595.9</v>
      </c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1:26" ht="15.75" customHeight="1" x14ac:dyDescent="0.25">
      <c r="A41" s="52"/>
      <c r="B41" s="174">
        <v>32</v>
      </c>
      <c r="C41" s="174"/>
      <c r="D41" s="174" t="s">
        <v>41</v>
      </c>
      <c r="E41" s="175">
        <f>SUM(E42,E43,E44,E45,E46,E47,E48)</f>
        <v>277129.28999999998</v>
      </c>
      <c r="F41" s="175">
        <f t="shared" ref="F41:I41" si="7">SUM(F42,F43,F44,F45,F46,F47,F48)</f>
        <v>303801.16000000003</v>
      </c>
      <c r="G41" s="175">
        <f t="shared" si="7"/>
        <v>320981.59999999998</v>
      </c>
      <c r="H41" s="175">
        <f t="shared" si="7"/>
        <v>311709.59999999998</v>
      </c>
      <c r="I41" s="175">
        <f t="shared" si="7"/>
        <v>314659.59999999998</v>
      </c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1:26" ht="15.75" customHeight="1" x14ac:dyDescent="0.25">
      <c r="A42" s="52"/>
      <c r="B42" s="53"/>
      <c r="C42" s="140">
        <v>11</v>
      </c>
      <c r="D42" s="140" t="s">
        <v>39</v>
      </c>
      <c r="E42" s="141">
        <v>1157.3499999999999</v>
      </c>
      <c r="F42" s="141">
        <v>0</v>
      </c>
      <c r="G42" s="141">
        <v>1364.36</v>
      </c>
      <c r="H42" s="141">
        <v>1364.36</v>
      </c>
      <c r="I42" s="141">
        <v>1364.36</v>
      </c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1:26" ht="15.75" customHeight="1" x14ac:dyDescent="0.25">
      <c r="A43" s="52"/>
      <c r="B43" s="53"/>
      <c r="C43" s="140">
        <v>31</v>
      </c>
      <c r="D43" s="140" t="s">
        <v>28</v>
      </c>
      <c r="E43" s="141">
        <v>4648.29</v>
      </c>
      <c r="F43" s="141">
        <v>4395.7700000000004</v>
      </c>
      <c r="G43" s="141">
        <v>3000</v>
      </c>
      <c r="H43" s="141">
        <v>3000</v>
      </c>
      <c r="I43" s="141">
        <v>3000</v>
      </c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1:26" ht="15.75" customHeight="1" x14ac:dyDescent="0.25">
      <c r="A44" s="52"/>
      <c r="B44" s="53"/>
      <c r="C44" s="140">
        <v>43</v>
      </c>
      <c r="D44" s="140" t="s">
        <v>42</v>
      </c>
      <c r="E44" s="141">
        <v>13367.84</v>
      </c>
      <c r="F44" s="141">
        <v>10100.200000000001</v>
      </c>
      <c r="G44" s="141">
        <v>14885</v>
      </c>
      <c r="H44" s="141">
        <v>14885</v>
      </c>
      <c r="I44" s="141">
        <v>14885</v>
      </c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1:26" ht="15.75" customHeight="1" x14ac:dyDescent="0.25">
      <c r="A45" s="54"/>
      <c r="B45" s="54"/>
      <c r="C45" s="183">
        <v>44</v>
      </c>
      <c r="D45" s="140" t="s">
        <v>31</v>
      </c>
      <c r="E45" s="141">
        <v>100467.45</v>
      </c>
      <c r="F45" s="141">
        <v>111473.89</v>
      </c>
      <c r="G45" s="141">
        <v>95572</v>
      </c>
      <c r="H45" s="141">
        <v>99300</v>
      </c>
      <c r="I45" s="141">
        <v>102250</v>
      </c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1:26" ht="15.75" customHeight="1" x14ac:dyDescent="0.25">
      <c r="A46" s="52"/>
      <c r="B46" s="53"/>
      <c r="C46" s="140">
        <v>51</v>
      </c>
      <c r="D46" s="140" t="s">
        <v>23</v>
      </c>
      <c r="E46" s="141">
        <v>33172.75</v>
      </c>
      <c r="F46" s="141">
        <v>29849.35</v>
      </c>
      <c r="G46" s="141">
        <v>14866.24</v>
      </c>
      <c r="H46" s="141">
        <v>1866.24</v>
      </c>
      <c r="I46" s="141">
        <v>1866.24</v>
      </c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1:26" ht="15.75" customHeight="1" x14ac:dyDescent="0.25">
      <c r="A47" s="52"/>
      <c r="B47" s="53"/>
      <c r="C47" s="140">
        <v>52</v>
      </c>
      <c r="D47" s="140" t="s">
        <v>40</v>
      </c>
      <c r="E47" s="141">
        <v>122470.76</v>
      </c>
      <c r="F47" s="141">
        <v>147981.95000000001</v>
      </c>
      <c r="G47" s="141">
        <v>191294</v>
      </c>
      <c r="H47" s="141">
        <v>191294</v>
      </c>
      <c r="I47" s="141">
        <v>191294</v>
      </c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1:26" ht="20.25" customHeight="1" x14ac:dyDescent="0.25">
      <c r="A48" s="54"/>
      <c r="B48" s="41"/>
      <c r="C48" s="140">
        <v>61</v>
      </c>
      <c r="D48" s="140" t="s">
        <v>65</v>
      </c>
      <c r="E48" s="141">
        <v>1844.85</v>
      </c>
      <c r="F48" s="141">
        <v>0</v>
      </c>
      <c r="G48" s="141">
        <v>0</v>
      </c>
      <c r="H48" s="141">
        <v>0</v>
      </c>
      <c r="I48" s="141">
        <v>0</v>
      </c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1:26" ht="15.75" customHeight="1" x14ac:dyDescent="0.25">
      <c r="A49" s="54"/>
      <c r="B49" s="177">
        <v>34</v>
      </c>
      <c r="C49" s="178"/>
      <c r="D49" s="181" t="s">
        <v>43</v>
      </c>
      <c r="E49" s="175">
        <f>SUM(E50,E52,E51)</f>
        <v>4452.0599999999995</v>
      </c>
      <c r="F49" s="175">
        <f>SUM(F50,F52,F51)</f>
        <v>809.61</v>
      </c>
      <c r="G49" s="175">
        <f>SUM(G50,G52,G51)</f>
        <v>832</v>
      </c>
      <c r="H49" s="175">
        <f>SUM(H50,H52,H51)</f>
        <v>856</v>
      </c>
      <c r="I49" s="175">
        <f>SUM(I50,I52,I51)</f>
        <v>881</v>
      </c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1:26" ht="15.75" customHeight="1" x14ac:dyDescent="0.25">
      <c r="A50" s="54"/>
      <c r="B50" s="54"/>
      <c r="C50" s="183">
        <v>31</v>
      </c>
      <c r="D50" s="140" t="s">
        <v>28</v>
      </c>
      <c r="E50" s="141">
        <v>0.4</v>
      </c>
      <c r="F50" s="141">
        <v>0</v>
      </c>
      <c r="G50" s="141">
        <v>22</v>
      </c>
      <c r="H50" s="141">
        <v>22</v>
      </c>
      <c r="I50" s="141">
        <v>22</v>
      </c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1:26" ht="15.75" customHeight="1" x14ac:dyDescent="0.25">
      <c r="A51" s="54"/>
      <c r="B51" s="54"/>
      <c r="C51" s="183">
        <v>44</v>
      </c>
      <c r="D51" s="140" t="s">
        <v>31</v>
      </c>
      <c r="E51" s="141">
        <v>822.75</v>
      </c>
      <c r="F51" s="141">
        <v>809.61</v>
      </c>
      <c r="G51" s="141">
        <v>810</v>
      </c>
      <c r="H51" s="141">
        <v>834</v>
      </c>
      <c r="I51" s="141">
        <v>859</v>
      </c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1:26" ht="15.75" customHeight="1" x14ac:dyDescent="0.25">
      <c r="A52" s="54"/>
      <c r="B52" s="54"/>
      <c r="C52" s="183">
        <v>52</v>
      </c>
      <c r="D52" s="140" t="s">
        <v>40</v>
      </c>
      <c r="E52" s="141">
        <v>3628.91</v>
      </c>
      <c r="F52" s="141">
        <v>0</v>
      </c>
      <c r="G52" s="141">
        <v>0</v>
      </c>
      <c r="H52" s="141">
        <v>0</v>
      </c>
      <c r="I52" s="141">
        <v>0</v>
      </c>
      <c r="J52" s="15"/>
      <c r="K52" s="15"/>
      <c r="L52" s="182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1:26" ht="15.75" customHeight="1" x14ac:dyDescent="0.25">
      <c r="A53" s="54"/>
      <c r="B53" s="177">
        <v>37</v>
      </c>
      <c r="C53" s="178"/>
      <c r="D53" s="174" t="s">
        <v>44</v>
      </c>
      <c r="E53" s="175">
        <f>SUM(E54)</f>
        <v>29736.68</v>
      </c>
      <c r="F53" s="175">
        <f t="shared" ref="F53:G53" si="8">SUM(F54)</f>
        <v>25880.95</v>
      </c>
      <c r="G53" s="175">
        <f t="shared" si="8"/>
        <v>28580</v>
      </c>
      <c r="H53" s="175">
        <f t="shared" ref="H53" si="9">SUM(H54)</f>
        <v>28580</v>
      </c>
      <c r="I53" s="175">
        <f t="shared" ref="I53" si="10">SUM(I54)</f>
        <v>28580</v>
      </c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1:26" ht="23.25" customHeight="1" x14ac:dyDescent="0.25">
      <c r="A54" s="54"/>
      <c r="B54" s="54"/>
      <c r="C54" s="183">
        <v>52</v>
      </c>
      <c r="D54" s="140" t="s">
        <v>40</v>
      </c>
      <c r="E54" s="141">
        <v>29736.68</v>
      </c>
      <c r="F54" s="141">
        <v>25880.95</v>
      </c>
      <c r="G54" s="141">
        <v>28580</v>
      </c>
      <c r="H54" s="141">
        <v>28580</v>
      </c>
      <c r="I54" s="141">
        <v>28580</v>
      </c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1:26" ht="15.75" customHeight="1" x14ac:dyDescent="0.25">
      <c r="A55" s="54"/>
      <c r="B55" s="177">
        <v>38</v>
      </c>
      <c r="C55" s="178"/>
      <c r="D55" s="174" t="s">
        <v>97</v>
      </c>
      <c r="E55" s="175">
        <f>SUM(E56)</f>
        <v>0</v>
      </c>
      <c r="F55" s="175">
        <f t="shared" ref="F55:I55" si="11">SUM(F56)</f>
        <v>0</v>
      </c>
      <c r="G55" s="175">
        <f t="shared" si="11"/>
        <v>1032</v>
      </c>
      <c r="H55" s="175">
        <f t="shared" si="11"/>
        <v>1032</v>
      </c>
      <c r="I55" s="175">
        <f t="shared" si="11"/>
        <v>1032</v>
      </c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1:26" ht="15.75" customHeight="1" x14ac:dyDescent="0.25">
      <c r="A56" s="54"/>
      <c r="B56" s="54"/>
      <c r="C56" s="183">
        <v>52</v>
      </c>
      <c r="D56" s="140" t="s">
        <v>40</v>
      </c>
      <c r="E56" s="141">
        <v>0</v>
      </c>
      <c r="F56" s="141">
        <v>0</v>
      </c>
      <c r="G56" s="141">
        <v>1032</v>
      </c>
      <c r="H56" s="141">
        <v>1032</v>
      </c>
      <c r="I56" s="141">
        <v>1032</v>
      </c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1:26" ht="27.75" customHeight="1" x14ac:dyDescent="0.25">
      <c r="A57" s="55">
        <v>4</v>
      </c>
      <c r="B57" s="55"/>
      <c r="C57" s="56"/>
      <c r="D57" s="57" t="s">
        <v>45</v>
      </c>
      <c r="E57" s="34">
        <f>E58</f>
        <v>25643.510000000002</v>
      </c>
      <c r="F57" s="34">
        <f t="shared" ref="F57:I57" si="12">F58</f>
        <v>13006.830000000002</v>
      </c>
      <c r="G57" s="34">
        <f t="shared" si="12"/>
        <v>14860</v>
      </c>
      <c r="H57" s="34">
        <f t="shared" si="12"/>
        <v>14860</v>
      </c>
      <c r="I57" s="34">
        <f t="shared" si="12"/>
        <v>14860</v>
      </c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1:26" ht="30" customHeight="1" x14ac:dyDescent="0.25">
      <c r="A58" s="54"/>
      <c r="B58" s="177">
        <v>42</v>
      </c>
      <c r="C58" s="178"/>
      <c r="D58" s="174" t="s">
        <v>46</v>
      </c>
      <c r="E58" s="175">
        <f>SUM(E59,E60,E61,E62)</f>
        <v>25643.510000000002</v>
      </c>
      <c r="F58" s="175">
        <f>SUM(F59,F60,F61,F62)</f>
        <v>13006.830000000002</v>
      </c>
      <c r="G58" s="175">
        <f>SUM(G59,G60,G61,G62)</f>
        <v>14860</v>
      </c>
      <c r="H58" s="175">
        <f>SUM(H59,H60,H61,H62)</f>
        <v>14860</v>
      </c>
      <c r="I58" s="175">
        <f>SUM(I59,I60,I61,I62)</f>
        <v>14860</v>
      </c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1:26" ht="15.75" customHeight="1" x14ac:dyDescent="0.25">
      <c r="A59" s="54"/>
      <c r="B59" s="54"/>
      <c r="C59" s="183">
        <v>44</v>
      </c>
      <c r="D59" s="140" t="s">
        <v>31</v>
      </c>
      <c r="E59" s="141">
        <v>656.85</v>
      </c>
      <c r="F59" s="141">
        <v>3450.79</v>
      </c>
      <c r="G59" s="141">
        <v>0</v>
      </c>
      <c r="H59" s="141">
        <v>0</v>
      </c>
      <c r="I59" s="141">
        <v>0</v>
      </c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1:26" ht="15.75" customHeight="1" x14ac:dyDescent="0.25">
      <c r="A60" s="54"/>
      <c r="B60" s="54"/>
      <c r="C60" s="183">
        <v>51</v>
      </c>
      <c r="D60" s="140" t="s">
        <v>24</v>
      </c>
      <c r="E60" s="141">
        <v>10493.6</v>
      </c>
      <c r="F60" s="141">
        <v>0</v>
      </c>
      <c r="G60" s="141">
        <v>0</v>
      </c>
      <c r="H60" s="141">
        <v>0</v>
      </c>
      <c r="I60" s="141">
        <v>0</v>
      </c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1:26" ht="15.75" customHeight="1" x14ac:dyDescent="0.25">
      <c r="A61" s="54"/>
      <c r="B61" s="54"/>
      <c r="C61" s="183">
        <v>52</v>
      </c>
      <c r="D61" s="140" t="s">
        <v>40</v>
      </c>
      <c r="E61" s="141">
        <v>13603.82</v>
      </c>
      <c r="F61" s="141">
        <v>9556.0400000000009</v>
      </c>
      <c r="G61" s="141">
        <v>14860</v>
      </c>
      <c r="H61" s="141">
        <v>14860</v>
      </c>
      <c r="I61" s="141">
        <v>14860</v>
      </c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1:26" ht="15.75" customHeight="1" x14ac:dyDescent="0.25">
      <c r="A62" s="54"/>
      <c r="B62" s="54"/>
      <c r="C62" s="183">
        <v>61</v>
      </c>
      <c r="D62" s="140" t="s">
        <v>65</v>
      </c>
      <c r="E62" s="141">
        <v>889.24</v>
      </c>
      <c r="F62" s="141">
        <v>0</v>
      </c>
      <c r="G62" s="141">
        <v>0</v>
      </c>
      <c r="H62" s="141">
        <v>0</v>
      </c>
      <c r="I62" s="141">
        <v>0</v>
      </c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1:26" ht="15.75" customHeight="1" x14ac:dyDescent="0.25">
      <c r="A63" s="166"/>
      <c r="B63" s="167" t="s">
        <v>139</v>
      </c>
      <c r="C63" s="167"/>
      <c r="D63" s="167"/>
      <c r="E63" s="168">
        <f>SUM(E57,E36)</f>
        <v>1883983.08</v>
      </c>
      <c r="F63" s="168">
        <f>SUM(F57,F36)</f>
        <v>1962909.3399999999</v>
      </c>
      <c r="G63" s="168">
        <f>SUM(G57,G36)</f>
        <v>2259868.6</v>
      </c>
      <c r="H63" s="168">
        <f>SUM(H57,H36)</f>
        <v>2306212.6</v>
      </c>
      <c r="I63" s="168">
        <f>SUM(I57,I36)</f>
        <v>2366445.6</v>
      </c>
    </row>
    <row r="64" spans="1:26" ht="15.75" customHeight="1" x14ac:dyDescent="0.25">
      <c r="A64" s="49"/>
      <c r="B64" s="49"/>
      <c r="C64" s="49"/>
      <c r="D64" s="49"/>
      <c r="E64" s="50"/>
      <c r="F64" s="50"/>
      <c r="G64" s="50"/>
      <c r="H64" s="50"/>
      <c r="I64" s="50"/>
    </row>
    <row r="65" spans="1:9" ht="15.75" customHeight="1" x14ac:dyDescent="0.25">
      <c r="A65" s="49"/>
      <c r="B65" s="49"/>
      <c r="C65" s="49"/>
      <c r="D65" s="49"/>
      <c r="E65" s="50"/>
      <c r="F65" s="50"/>
      <c r="G65" s="50"/>
      <c r="H65" s="50"/>
      <c r="I65" s="50"/>
    </row>
    <row r="66" spans="1:9" ht="15.75" customHeight="1" x14ac:dyDescent="0.25">
      <c r="A66" s="49"/>
      <c r="B66" s="49"/>
      <c r="C66" s="49"/>
      <c r="D66" s="49"/>
      <c r="E66" s="50"/>
      <c r="F66" s="50"/>
      <c r="G66" s="50"/>
      <c r="H66" s="50"/>
      <c r="I66" s="50"/>
    </row>
    <row r="67" spans="1:9" ht="15.75" customHeight="1" x14ac:dyDescent="0.25">
      <c r="A67" s="49"/>
      <c r="B67" s="49"/>
      <c r="C67" s="49"/>
      <c r="D67" s="49"/>
      <c r="E67" s="50"/>
      <c r="F67" s="50"/>
      <c r="G67" s="50"/>
      <c r="H67" s="50"/>
      <c r="I67" s="50"/>
    </row>
    <row r="68" spans="1:9" ht="15.75" customHeight="1" x14ac:dyDescent="0.25">
      <c r="A68" s="49"/>
      <c r="B68" s="49"/>
      <c r="C68" s="49"/>
      <c r="D68" s="49"/>
      <c r="E68" s="50"/>
      <c r="F68" s="50"/>
      <c r="G68" s="50"/>
      <c r="H68" s="50"/>
      <c r="I68" s="50"/>
    </row>
    <row r="69" spans="1:9" ht="15.75" customHeight="1" x14ac:dyDescent="0.25">
      <c r="A69" s="49"/>
      <c r="B69" s="49"/>
      <c r="C69" s="49"/>
      <c r="D69" s="49"/>
      <c r="E69" s="50"/>
      <c r="F69" s="50"/>
      <c r="G69" s="50"/>
      <c r="H69" s="50"/>
      <c r="I69" s="50"/>
    </row>
    <row r="70" spans="1:9" ht="15.75" customHeight="1" x14ac:dyDescent="0.25">
      <c r="A70" s="49"/>
      <c r="B70" s="49"/>
      <c r="C70" s="49"/>
      <c r="D70" s="49"/>
      <c r="E70" s="50"/>
      <c r="F70" s="50"/>
      <c r="G70" s="50"/>
      <c r="H70" s="50"/>
      <c r="I70" s="50"/>
    </row>
    <row r="71" spans="1:9" ht="15.75" customHeight="1" x14ac:dyDescent="0.25">
      <c r="A71" s="49"/>
      <c r="B71" s="49"/>
      <c r="C71" s="49"/>
      <c r="D71" s="49"/>
      <c r="E71" s="50"/>
      <c r="F71" s="50"/>
      <c r="G71" s="50"/>
      <c r="H71" s="50"/>
      <c r="I71" s="50"/>
    </row>
    <row r="72" spans="1:9" ht="15.75" customHeight="1" x14ac:dyDescent="0.25">
      <c r="A72" s="49"/>
      <c r="B72" s="49"/>
      <c r="C72" s="49"/>
      <c r="D72" s="49"/>
      <c r="E72" s="50"/>
      <c r="F72" s="50"/>
      <c r="G72" s="50"/>
      <c r="H72" s="50"/>
      <c r="I72" s="50"/>
    </row>
    <row r="73" spans="1:9" ht="15.75" customHeight="1" x14ac:dyDescent="0.25">
      <c r="A73" s="49"/>
      <c r="B73" s="49"/>
      <c r="C73" s="49"/>
      <c r="D73" s="49"/>
      <c r="E73" s="50"/>
      <c r="F73" s="50"/>
      <c r="G73" s="50"/>
      <c r="H73" s="50"/>
      <c r="I73" s="50"/>
    </row>
    <row r="74" spans="1:9" ht="15.75" customHeight="1" x14ac:dyDescent="0.25"/>
    <row r="75" spans="1:9" ht="15.75" customHeight="1" x14ac:dyDescent="0.25"/>
    <row r="76" spans="1:9" ht="15.75" customHeight="1" x14ac:dyDescent="0.25"/>
    <row r="77" spans="1:9" ht="15.75" customHeight="1" x14ac:dyDescent="0.25"/>
    <row r="78" spans="1:9" ht="15.75" customHeight="1" x14ac:dyDescent="0.25"/>
    <row r="79" spans="1:9" ht="15.75" customHeight="1" x14ac:dyDescent="0.25"/>
    <row r="80" spans="1:9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</sheetData>
  <mergeCells count="6">
    <mergeCell ref="A33:I33"/>
    <mergeCell ref="A1:I1"/>
    <mergeCell ref="A3:I3"/>
    <mergeCell ref="A5:I5"/>
    <mergeCell ref="A7:I7"/>
    <mergeCell ref="A31:D31"/>
  </mergeCells>
  <pageMargins left="0.70866141732283472" right="0.70866141732283472" top="0.55118110236220474" bottom="0.55118110236220474" header="0.51181102362204722" footer="0.51181102362204722"/>
  <pageSetup paperSize="9" scale="68" fitToHeight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zoomScale="95" zoomScaleNormal="95" workbookViewId="0">
      <selection activeCell="A3" sqref="A3:F3"/>
    </sheetView>
  </sheetViews>
  <sheetFormatPr defaultColWidth="14.42578125" defaultRowHeight="15" x14ac:dyDescent="0.25"/>
  <cols>
    <col min="1" max="1" width="37.7109375" style="1" customWidth="1"/>
    <col min="2" max="6" width="25.28515625" style="1" customWidth="1"/>
    <col min="7" max="26" width="8.7109375" style="1" customWidth="1"/>
  </cols>
  <sheetData>
    <row r="1" spans="1:6" ht="42" customHeight="1" x14ac:dyDescent="0.25">
      <c r="A1" s="225" t="s">
        <v>144</v>
      </c>
      <c r="B1" s="225"/>
      <c r="C1" s="225"/>
      <c r="D1" s="225"/>
      <c r="E1" s="225"/>
      <c r="F1" s="225"/>
    </row>
    <row r="2" spans="1:6" ht="18" customHeight="1" x14ac:dyDescent="0.25">
      <c r="A2" s="2"/>
      <c r="B2" s="2"/>
      <c r="C2" s="2"/>
      <c r="D2" s="2"/>
      <c r="E2" s="2"/>
      <c r="F2" s="2"/>
    </row>
    <row r="3" spans="1:6" ht="15" customHeight="1" x14ac:dyDescent="0.25">
      <c r="A3" s="225" t="s">
        <v>1</v>
      </c>
      <c r="B3" s="225"/>
      <c r="C3" s="225"/>
      <c r="D3" s="225"/>
      <c r="E3" s="225"/>
      <c r="F3" s="225"/>
    </row>
    <row r="4" spans="1:6" ht="18" x14ac:dyDescent="0.25">
      <c r="A4" s="2"/>
      <c r="B4" s="2"/>
      <c r="C4" s="2"/>
      <c r="D4" s="2"/>
      <c r="E4" s="3"/>
      <c r="F4" s="3"/>
    </row>
    <row r="5" spans="1:6" ht="18" customHeight="1" x14ac:dyDescent="0.25">
      <c r="A5" s="225" t="s">
        <v>15</v>
      </c>
      <c r="B5" s="225"/>
      <c r="C5" s="225"/>
      <c r="D5" s="225"/>
      <c r="E5" s="225"/>
      <c r="F5" s="225"/>
    </row>
    <row r="6" spans="1:6" ht="18" x14ac:dyDescent="0.25">
      <c r="A6" s="2"/>
      <c r="B6" s="2"/>
      <c r="C6" s="2"/>
      <c r="D6" s="2"/>
      <c r="E6" s="3"/>
      <c r="F6" s="3"/>
    </row>
    <row r="7" spans="1:6" ht="15" customHeight="1" x14ac:dyDescent="0.25">
      <c r="A7" s="225" t="s">
        <v>47</v>
      </c>
      <c r="B7" s="225"/>
      <c r="C7" s="225"/>
      <c r="D7" s="225"/>
      <c r="E7" s="225"/>
      <c r="F7" s="225"/>
    </row>
    <row r="8" spans="1:6" ht="18" x14ac:dyDescent="0.25">
      <c r="A8" s="2"/>
      <c r="B8" s="2"/>
      <c r="C8" s="2"/>
      <c r="D8" s="2"/>
      <c r="E8" s="3"/>
      <c r="F8" s="3"/>
    </row>
    <row r="9" spans="1:6" ht="25.5" x14ac:dyDescent="0.25">
      <c r="A9" s="4" t="s">
        <v>48</v>
      </c>
      <c r="B9" s="5" t="s">
        <v>78</v>
      </c>
      <c r="C9" s="4" t="s">
        <v>79</v>
      </c>
      <c r="D9" s="4" t="s">
        <v>76</v>
      </c>
      <c r="E9" s="4" t="s">
        <v>4</v>
      </c>
      <c r="F9" s="4" t="s">
        <v>77</v>
      </c>
    </row>
    <row r="10" spans="1:6" ht="15.75" customHeight="1" x14ac:dyDescent="0.25">
      <c r="A10" s="6" t="s">
        <v>49</v>
      </c>
      <c r="B10" s="8"/>
      <c r="C10" s="9"/>
      <c r="D10" s="9"/>
      <c r="E10" s="9"/>
      <c r="F10" s="9"/>
    </row>
    <row r="11" spans="1:6" ht="15.75" customHeight="1" x14ac:dyDescent="0.25">
      <c r="A11" s="6" t="s">
        <v>50</v>
      </c>
      <c r="B11" s="8"/>
      <c r="C11" s="9"/>
      <c r="D11" s="9"/>
      <c r="E11" s="9"/>
      <c r="F11" s="9"/>
    </row>
    <row r="12" spans="1:6" x14ac:dyDescent="0.25">
      <c r="A12" s="13" t="s">
        <v>51</v>
      </c>
      <c r="B12" s="8"/>
      <c r="C12" s="9"/>
      <c r="D12" s="9"/>
      <c r="E12" s="9"/>
      <c r="F12" s="9"/>
    </row>
    <row r="13" spans="1:6" x14ac:dyDescent="0.25">
      <c r="A13" s="10" t="s">
        <v>52</v>
      </c>
      <c r="B13" s="9">
        <v>1818005.61</v>
      </c>
      <c r="C13" s="9">
        <f>14100420/7.5345</f>
        <v>1871447.3422257614</v>
      </c>
      <c r="D13" s="9">
        <v>2137624</v>
      </c>
      <c r="E13" s="9">
        <v>2183968</v>
      </c>
      <c r="F13" s="9">
        <v>2244201</v>
      </c>
    </row>
    <row r="14" spans="1:6" x14ac:dyDescent="0.25">
      <c r="A14" s="6" t="s">
        <v>53</v>
      </c>
      <c r="B14" s="8"/>
      <c r="C14" s="9"/>
      <c r="D14" s="9"/>
      <c r="E14" s="9"/>
      <c r="F14" s="14"/>
    </row>
    <row r="15" spans="1:6" ht="25.5" x14ac:dyDescent="0.25">
      <c r="A15" s="13" t="s">
        <v>54</v>
      </c>
      <c r="B15" s="8"/>
      <c r="C15" s="9"/>
      <c r="D15" s="9"/>
      <c r="E15" s="9"/>
      <c r="F15" s="14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4">
    <mergeCell ref="A1:F1"/>
    <mergeCell ref="A3:F3"/>
    <mergeCell ref="A5:F5"/>
    <mergeCell ref="A7:F7"/>
  </mergeCells>
  <pageMargins left="0.7" right="0.7" top="0.75" bottom="0.75" header="0.511811023622047" footer="0.511811023622047"/>
  <pageSetup paperSize="9" scale="7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zoomScale="95" zoomScaleNormal="95" workbookViewId="0">
      <selection activeCell="L14" sqref="L14"/>
    </sheetView>
  </sheetViews>
  <sheetFormatPr defaultColWidth="14.42578125" defaultRowHeight="15" x14ac:dyDescent="0.25"/>
  <cols>
    <col min="1" max="1" width="7.42578125" style="1" customWidth="1"/>
    <col min="2" max="2" width="8.42578125" style="1" customWidth="1"/>
    <col min="3" max="3" width="5.42578125" style="1" customWidth="1"/>
    <col min="4" max="9" width="25.28515625" style="1" customWidth="1"/>
    <col min="10" max="26" width="8.7109375" style="1" customWidth="1"/>
  </cols>
  <sheetData>
    <row r="1" spans="1:9" ht="42" customHeight="1" x14ac:dyDescent="0.25">
      <c r="A1" s="225" t="s">
        <v>0</v>
      </c>
      <c r="B1" s="225"/>
      <c r="C1" s="225"/>
      <c r="D1" s="225"/>
      <c r="E1" s="225"/>
      <c r="F1" s="225"/>
      <c r="G1" s="225"/>
      <c r="H1" s="225"/>
      <c r="I1" s="225"/>
    </row>
    <row r="2" spans="1:9" ht="18" customHeight="1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25" t="s">
        <v>1</v>
      </c>
      <c r="B3" s="225"/>
      <c r="C3" s="225"/>
      <c r="D3" s="225"/>
      <c r="E3" s="225"/>
      <c r="F3" s="225"/>
      <c r="G3" s="225"/>
      <c r="H3" s="225"/>
      <c r="I3" s="225"/>
    </row>
    <row r="4" spans="1:9" ht="18" x14ac:dyDescent="0.25">
      <c r="A4" s="2"/>
      <c r="B4" s="2"/>
      <c r="C4" s="2"/>
      <c r="D4" s="2"/>
      <c r="E4" s="2"/>
      <c r="F4" s="2"/>
      <c r="G4" s="2"/>
      <c r="H4" s="3"/>
      <c r="I4" s="3"/>
    </row>
    <row r="5" spans="1:9" ht="18" customHeight="1" x14ac:dyDescent="0.25">
      <c r="A5" s="225" t="s">
        <v>55</v>
      </c>
      <c r="B5" s="225"/>
      <c r="C5" s="225"/>
      <c r="D5" s="225"/>
      <c r="E5" s="225"/>
      <c r="F5" s="225"/>
      <c r="G5" s="225"/>
      <c r="H5" s="225"/>
      <c r="I5" s="225"/>
    </row>
    <row r="6" spans="1:9" ht="18" x14ac:dyDescent="0.25">
      <c r="A6" s="2"/>
      <c r="B6" s="2"/>
      <c r="C6" s="2"/>
      <c r="D6" s="2"/>
      <c r="E6" s="2"/>
      <c r="F6" s="2"/>
      <c r="G6" s="2"/>
      <c r="H6" s="3"/>
      <c r="I6" s="3"/>
    </row>
    <row r="7" spans="1:9" ht="25.5" x14ac:dyDescent="0.25">
      <c r="A7" s="4" t="s">
        <v>16</v>
      </c>
      <c r="B7" s="5" t="s">
        <v>17</v>
      </c>
      <c r="C7" s="5" t="s">
        <v>18</v>
      </c>
      <c r="D7" s="5" t="s">
        <v>56</v>
      </c>
      <c r="E7" s="5" t="s">
        <v>10</v>
      </c>
      <c r="F7" s="4" t="s">
        <v>11</v>
      </c>
      <c r="G7" s="4" t="s">
        <v>2</v>
      </c>
      <c r="H7" s="4" t="s">
        <v>3</v>
      </c>
      <c r="I7" s="4" t="s">
        <v>4</v>
      </c>
    </row>
    <row r="8" spans="1:9" ht="25.5" x14ac:dyDescent="0.25">
      <c r="A8" s="6">
        <v>8</v>
      </c>
      <c r="B8" s="6"/>
      <c r="C8" s="6"/>
      <c r="D8" s="6" t="s">
        <v>57</v>
      </c>
      <c r="E8" s="8"/>
      <c r="F8" s="9"/>
      <c r="G8" s="9"/>
      <c r="H8" s="9"/>
      <c r="I8" s="9"/>
    </row>
    <row r="9" spans="1:9" x14ac:dyDescent="0.25">
      <c r="A9" s="6"/>
      <c r="B9" s="7">
        <v>84</v>
      </c>
      <c r="C9" s="7"/>
      <c r="D9" s="7" t="s">
        <v>58</v>
      </c>
      <c r="E9" s="8"/>
      <c r="F9" s="9"/>
      <c r="G9" s="9"/>
      <c r="H9" s="9"/>
      <c r="I9" s="9"/>
    </row>
    <row r="10" spans="1:9" ht="25.5" x14ac:dyDescent="0.25">
      <c r="A10" s="10"/>
      <c r="B10" s="10"/>
      <c r="C10" s="11">
        <v>81</v>
      </c>
      <c r="D10" s="13" t="s">
        <v>59</v>
      </c>
      <c r="E10" s="8"/>
      <c r="F10" s="9"/>
      <c r="G10" s="9"/>
      <c r="H10" s="9"/>
      <c r="I10" s="9"/>
    </row>
    <row r="11" spans="1:9" ht="25.5" x14ac:dyDescent="0.25">
      <c r="A11" s="16">
        <v>5</v>
      </c>
      <c r="B11" s="16"/>
      <c r="C11" s="16"/>
      <c r="D11" s="17" t="s">
        <v>60</v>
      </c>
      <c r="E11" s="8"/>
      <c r="F11" s="9"/>
      <c r="G11" s="9"/>
      <c r="H11" s="9"/>
      <c r="I11" s="9"/>
    </row>
    <row r="12" spans="1:9" ht="25.5" x14ac:dyDescent="0.25">
      <c r="A12" s="7"/>
      <c r="B12" s="7">
        <v>54</v>
      </c>
      <c r="C12" s="7"/>
      <c r="D12" s="18" t="s">
        <v>61</v>
      </c>
      <c r="E12" s="8"/>
      <c r="F12" s="9"/>
      <c r="G12" s="9"/>
      <c r="H12" s="9"/>
      <c r="I12" s="14"/>
    </row>
    <row r="13" spans="1:9" x14ac:dyDescent="0.25">
      <c r="A13" s="7"/>
      <c r="B13" s="7"/>
      <c r="C13" s="11">
        <v>11</v>
      </c>
      <c r="D13" s="11" t="s">
        <v>34</v>
      </c>
      <c r="E13" s="8"/>
      <c r="F13" s="9"/>
      <c r="G13" s="9"/>
      <c r="H13" s="9"/>
      <c r="I13" s="14"/>
    </row>
    <row r="14" spans="1:9" x14ac:dyDescent="0.25">
      <c r="A14" s="7"/>
      <c r="B14" s="7"/>
      <c r="C14" s="11">
        <v>31</v>
      </c>
      <c r="D14" s="11" t="s">
        <v>28</v>
      </c>
      <c r="E14" s="8"/>
      <c r="F14" s="9"/>
      <c r="G14" s="9"/>
      <c r="H14" s="9"/>
      <c r="I14" s="14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A1:I1"/>
    <mergeCell ref="A3:I3"/>
    <mergeCell ref="A5:I5"/>
  </mergeCells>
  <pageMargins left="0.7" right="0.7" top="0.75" bottom="0.75" header="0.511811023622047" footer="0.511811023622047"/>
  <pageSetup paperSize="9" orientation="landscape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workbookViewId="0">
      <selection activeCell="J14" sqref="J14"/>
    </sheetView>
  </sheetViews>
  <sheetFormatPr defaultRowHeight="15" x14ac:dyDescent="0.25"/>
  <cols>
    <col min="1" max="1" width="29.7109375" customWidth="1"/>
    <col min="2" max="3" width="25.28515625" customWidth="1"/>
    <col min="4" max="6" width="25.28515625" style="148" customWidth="1"/>
  </cols>
  <sheetData>
    <row r="1" spans="1:6" ht="18" x14ac:dyDescent="0.25">
      <c r="B1" s="59"/>
      <c r="C1" s="59"/>
      <c r="D1" s="145"/>
      <c r="E1" s="146"/>
      <c r="F1" s="146"/>
    </row>
    <row r="2" spans="1:6" ht="15.75" x14ac:dyDescent="0.25">
      <c r="A2" s="201" t="s">
        <v>15</v>
      </c>
      <c r="B2" s="201"/>
      <c r="C2" s="201"/>
      <c r="D2" s="201"/>
      <c r="E2" s="201"/>
      <c r="F2" s="201"/>
    </row>
    <row r="3" spans="1:6" ht="18" x14ac:dyDescent="0.25">
      <c r="A3" s="59"/>
      <c r="B3" s="59"/>
      <c r="C3" s="59"/>
      <c r="D3" s="145"/>
      <c r="E3" s="146"/>
      <c r="F3" s="146"/>
    </row>
    <row r="4" spans="1:6" ht="15.75" x14ac:dyDescent="0.25">
      <c r="A4" s="201" t="s">
        <v>100</v>
      </c>
      <c r="B4" s="201"/>
      <c r="C4" s="201"/>
      <c r="D4" s="201"/>
      <c r="E4" s="201"/>
      <c r="F4" s="201"/>
    </row>
    <row r="5" spans="1:6" ht="18" x14ac:dyDescent="0.25">
      <c r="A5" s="59"/>
      <c r="B5" s="59"/>
      <c r="C5" s="59"/>
      <c r="D5" s="145"/>
      <c r="E5" s="146"/>
      <c r="F5" s="146"/>
    </row>
    <row r="6" spans="1:6" ht="25.5" x14ac:dyDescent="0.25">
      <c r="A6" s="61" t="s">
        <v>101</v>
      </c>
      <c r="B6" s="62" t="s">
        <v>78</v>
      </c>
      <c r="C6" s="61" t="s">
        <v>79</v>
      </c>
      <c r="D6" s="147" t="s">
        <v>76</v>
      </c>
      <c r="E6" s="147" t="s">
        <v>4</v>
      </c>
      <c r="F6" s="147" t="s">
        <v>77</v>
      </c>
    </row>
    <row r="7" spans="1:6" ht="15" customHeight="1" x14ac:dyDescent="0.25">
      <c r="A7" s="149" t="s">
        <v>5</v>
      </c>
      <c r="B7" s="142">
        <f>SUM(B8,B10,B12,B15,B21)</f>
        <v>1893505.07</v>
      </c>
      <c r="C7" s="142">
        <f>SUM(C8,C10,C12,C15,C21)</f>
        <v>1977402.92</v>
      </c>
      <c r="D7" s="142">
        <f>SUM(D8,D10,D12,D15,D21)</f>
        <v>2259868.6</v>
      </c>
      <c r="E7" s="142">
        <f>SUM(E8,E10,E12,E15,E21)</f>
        <v>2306212.6</v>
      </c>
      <c r="F7" s="142">
        <f>SUM(F8,F10,F12,F15,F21)</f>
        <v>2366445.6</v>
      </c>
    </row>
    <row r="8" spans="1:6" ht="15" customHeight="1" x14ac:dyDescent="0.25">
      <c r="A8" s="150" t="s">
        <v>102</v>
      </c>
      <c r="B8" s="143">
        <f>B9</f>
        <v>2431.48</v>
      </c>
      <c r="C8" s="143">
        <f t="shared" ref="C8:F8" si="0">C9</f>
        <v>1274.1400000000001</v>
      </c>
      <c r="D8" s="143">
        <f t="shared" si="0"/>
        <v>6299.46</v>
      </c>
      <c r="E8" s="143">
        <f t="shared" si="0"/>
        <v>6299.46</v>
      </c>
      <c r="F8" s="143">
        <f t="shared" si="0"/>
        <v>6299.46</v>
      </c>
    </row>
    <row r="9" spans="1:6" ht="15" customHeight="1" x14ac:dyDescent="0.25">
      <c r="A9" s="151" t="s">
        <v>103</v>
      </c>
      <c r="B9" s="63">
        <v>2431.48</v>
      </c>
      <c r="C9" s="63">
        <v>1274.1400000000001</v>
      </c>
      <c r="D9" s="63">
        <v>6299.46</v>
      </c>
      <c r="E9" s="63">
        <v>6299.46</v>
      </c>
      <c r="F9" s="63">
        <v>6299.46</v>
      </c>
    </row>
    <row r="10" spans="1:6" ht="15" customHeight="1" x14ac:dyDescent="0.25">
      <c r="A10" s="150" t="s">
        <v>109</v>
      </c>
      <c r="B10" s="63">
        <f>B11</f>
        <v>4648.75</v>
      </c>
      <c r="C10" s="63">
        <f t="shared" ref="C10:F10" si="1">C11</f>
        <v>4395.78</v>
      </c>
      <c r="D10" s="63">
        <f t="shared" si="1"/>
        <v>3022</v>
      </c>
      <c r="E10" s="63">
        <f t="shared" si="1"/>
        <v>3022</v>
      </c>
      <c r="F10" s="63">
        <f t="shared" si="1"/>
        <v>3022</v>
      </c>
    </row>
    <row r="11" spans="1:6" ht="15" customHeight="1" x14ac:dyDescent="0.25">
      <c r="A11" s="151" t="s">
        <v>110</v>
      </c>
      <c r="B11" s="64">
        <v>4648.75</v>
      </c>
      <c r="C11" s="63">
        <v>4395.78</v>
      </c>
      <c r="D11" s="63">
        <v>3022</v>
      </c>
      <c r="E11" s="63">
        <v>3022</v>
      </c>
      <c r="F11" s="63">
        <v>3022</v>
      </c>
    </row>
    <row r="12" spans="1:6" ht="15" customHeight="1" x14ac:dyDescent="0.25">
      <c r="A12" s="152" t="s">
        <v>104</v>
      </c>
      <c r="B12" s="64">
        <f>SUM(B13:B14)</f>
        <v>115315.02</v>
      </c>
      <c r="C12" s="64">
        <f t="shared" ref="C12:F12" si="2">SUM(C13:C14)</f>
        <v>125834.5</v>
      </c>
      <c r="D12" s="64">
        <f t="shared" si="2"/>
        <v>111267</v>
      </c>
      <c r="E12" s="64">
        <f t="shared" si="2"/>
        <v>115019</v>
      </c>
      <c r="F12" s="64">
        <f t="shared" si="2"/>
        <v>117994</v>
      </c>
    </row>
    <row r="13" spans="1:6" ht="19.5" customHeight="1" x14ac:dyDescent="0.25">
      <c r="A13" s="153" t="s">
        <v>105</v>
      </c>
      <c r="B13" s="64">
        <v>13367.97</v>
      </c>
      <c r="C13" s="63">
        <v>10100.209999999999</v>
      </c>
      <c r="D13" s="63">
        <v>14885</v>
      </c>
      <c r="E13" s="63">
        <v>14885</v>
      </c>
      <c r="F13" s="63">
        <v>14885</v>
      </c>
    </row>
    <row r="14" spans="1:6" ht="15" customHeight="1" x14ac:dyDescent="0.25">
      <c r="A14" s="151" t="s">
        <v>129</v>
      </c>
      <c r="B14" s="64">
        <v>101947.05</v>
      </c>
      <c r="C14" s="63">
        <v>115734.29</v>
      </c>
      <c r="D14" s="63">
        <v>96382</v>
      </c>
      <c r="E14" s="63">
        <v>100134</v>
      </c>
      <c r="F14" s="63">
        <v>103109</v>
      </c>
    </row>
    <row r="15" spans="1:6" ht="15" customHeight="1" x14ac:dyDescent="0.25">
      <c r="A15" s="154" t="s">
        <v>106</v>
      </c>
      <c r="B15" s="64">
        <f>SUM(B16:B20)</f>
        <v>1767712.12</v>
      </c>
      <c r="C15" s="64">
        <f>SUM(C16:C19)</f>
        <v>1845898.5</v>
      </c>
      <c r="D15" s="64">
        <f>SUM(D16:D19)</f>
        <v>2139280.14</v>
      </c>
      <c r="E15" s="64">
        <f>SUM(E16:E19)</f>
        <v>2181872.14</v>
      </c>
      <c r="F15" s="64">
        <f>SUM(F16:F19)</f>
        <v>2239130.14</v>
      </c>
    </row>
    <row r="16" spans="1:6" ht="18" customHeight="1" x14ac:dyDescent="0.25">
      <c r="A16" s="151" t="s">
        <v>130</v>
      </c>
      <c r="B16" s="64">
        <v>24748.82</v>
      </c>
      <c r="C16" s="63">
        <v>2654.46</v>
      </c>
      <c r="D16" s="63">
        <v>2000</v>
      </c>
      <c r="E16" s="63">
        <v>0</v>
      </c>
      <c r="F16" s="65">
        <v>0</v>
      </c>
    </row>
    <row r="17" spans="1:6" ht="18" customHeight="1" x14ac:dyDescent="0.25">
      <c r="A17" s="151" t="s">
        <v>135</v>
      </c>
      <c r="B17" s="64">
        <v>977.5</v>
      </c>
      <c r="C17" s="63">
        <v>22457</v>
      </c>
      <c r="D17" s="63">
        <v>11000</v>
      </c>
      <c r="E17" s="63"/>
      <c r="F17" s="65"/>
    </row>
    <row r="18" spans="1:6" ht="18" customHeight="1" x14ac:dyDescent="0.25">
      <c r="A18" s="151" t="s">
        <v>133</v>
      </c>
      <c r="B18" s="64">
        <v>38484.04</v>
      </c>
      <c r="C18" s="63">
        <v>30864.69</v>
      </c>
      <c r="D18" s="63">
        <v>37462.14</v>
      </c>
      <c r="E18" s="63">
        <v>37462.14</v>
      </c>
      <c r="F18" s="65">
        <v>37462.14</v>
      </c>
    </row>
    <row r="19" spans="1:6" ht="15" customHeight="1" x14ac:dyDescent="0.25">
      <c r="A19" s="151" t="s">
        <v>107</v>
      </c>
      <c r="B19" s="64">
        <v>1700613.71</v>
      </c>
      <c r="C19" s="63">
        <v>1789922.35</v>
      </c>
      <c r="D19" s="63">
        <v>2088818</v>
      </c>
      <c r="E19" s="63">
        <v>2144410</v>
      </c>
      <c r="F19" s="65">
        <v>2201668</v>
      </c>
    </row>
    <row r="20" spans="1:6" ht="15" customHeight="1" x14ac:dyDescent="0.25">
      <c r="A20" s="151" t="s">
        <v>135</v>
      </c>
      <c r="B20" s="64">
        <v>2888.05</v>
      </c>
      <c r="C20" s="64"/>
      <c r="D20" s="64"/>
      <c r="E20" s="64"/>
      <c r="F20" s="144"/>
    </row>
    <row r="21" spans="1:6" ht="15" customHeight="1" x14ac:dyDescent="0.25">
      <c r="A21" s="154" t="s">
        <v>131</v>
      </c>
      <c r="B21" s="64">
        <f>SUM(B22:B22)</f>
        <v>3397.7</v>
      </c>
      <c r="C21" s="64">
        <f t="shared" ref="C21:F21" si="3">C22</f>
        <v>0</v>
      </c>
      <c r="D21" s="64">
        <f t="shared" si="3"/>
        <v>0</v>
      </c>
      <c r="E21" s="64">
        <f t="shared" si="3"/>
        <v>0</v>
      </c>
      <c r="F21" s="64">
        <f t="shared" si="3"/>
        <v>0</v>
      </c>
    </row>
    <row r="22" spans="1:6" ht="15" customHeight="1" x14ac:dyDescent="0.25">
      <c r="A22" s="151" t="s">
        <v>132</v>
      </c>
      <c r="B22" s="64">
        <v>3397.7</v>
      </c>
      <c r="C22" s="63">
        <v>0</v>
      </c>
      <c r="D22" s="63">
        <v>0</v>
      </c>
      <c r="E22" s="63">
        <v>0</v>
      </c>
      <c r="F22" s="65">
        <v>0</v>
      </c>
    </row>
    <row r="23" spans="1:6" x14ac:dyDescent="0.25">
      <c r="A23" s="155"/>
      <c r="B23" s="155"/>
      <c r="C23" s="155"/>
      <c r="D23" s="155"/>
      <c r="E23" s="155"/>
      <c r="F23" s="155"/>
    </row>
    <row r="24" spans="1:6" x14ac:dyDescent="0.25">
      <c r="A24" s="155"/>
      <c r="B24" s="155"/>
      <c r="C24" s="155"/>
      <c r="D24" s="155"/>
      <c r="E24" s="155"/>
      <c r="F24" s="155"/>
    </row>
    <row r="25" spans="1:6" ht="15.75" x14ac:dyDescent="0.25">
      <c r="A25" s="226" t="s">
        <v>108</v>
      </c>
      <c r="B25" s="226"/>
      <c r="C25" s="226"/>
      <c r="D25" s="226"/>
      <c r="E25" s="226"/>
      <c r="F25" s="226"/>
    </row>
    <row r="26" spans="1:6" ht="18" x14ac:dyDescent="0.25">
      <c r="A26" s="156"/>
      <c r="B26" s="156"/>
      <c r="C26" s="156"/>
      <c r="D26" s="156"/>
      <c r="E26" s="157"/>
      <c r="F26" s="157"/>
    </row>
    <row r="27" spans="1:6" ht="25.5" x14ac:dyDescent="0.25">
      <c r="A27" s="158" t="s">
        <v>101</v>
      </c>
      <c r="B27" s="159" t="s">
        <v>78</v>
      </c>
      <c r="C27" s="158" t="s">
        <v>79</v>
      </c>
      <c r="D27" s="158" t="s">
        <v>76</v>
      </c>
      <c r="E27" s="158" t="s">
        <v>4</v>
      </c>
      <c r="F27" s="158" t="s">
        <v>77</v>
      </c>
    </row>
    <row r="28" spans="1:6" ht="15.95" customHeight="1" x14ac:dyDescent="0.25">
      <c r="A28" s="149" t="s">
        <v>7</v>
      </c>
      <c r="B28" s="142">
        <f>SUM(B29,B31,B33,B36,B40)</f>
        <v>1883983.49</v>
      </c>
      <c r="C28" s="142">
        <f t="shared" ref="C28:F28" si="4">SUM(C29,C31,C33,C36,C40)</f>
        <v>1962908.36</v>
      </c>
      <c r="D28" s="142">
        <f t="shared" si="4"/>
        <v>2259868.6</v>
      </c>
      <c r="E28" s="142">
        <f t="shared" si="4"/>
        <v>2306212.6</v>
      </c>
      <c r="F28" s="142">
        <f t="shared" si="4"/>
        <v>2366445.6</v>
      </c>
    </row>
    <row r="29" spans="1:6" ht="15.95" customHeight="1" x14ac:dyDescent="0.25">
      <c r="A29" s="150" t="s">
        <v>102</v>
      </c>
      <c r="B29" s="64">
        <f>B30</f>
        <v>2431.5700000000002</v>
      </c>
      <c r="C29" s="64">
        <f t="shared" ref="C29:F29" si="5">C30</f>
        <v>1274</v>
      </c>
      <c r="D29" s="64">
        <f t="shared" si="5"/>
        <v>6299.46</v>
      </c>
      <c r="E29" s="64">
        <f t="shared" si="5"/>
        <v>6299.46</v>
      </c>
      <c r="F29" s="64">
        <f t="shared" si="5"/>
        <v>6299.46</v>
      </c>
    </row>
    <row r="30" spans="1:6" ht="15.95" customHeight="1" x14ac:dyDescent="0.25">
      <c r="A30" s="151" t="s">
        <v>103</v>
      </c>
      <c r="B30" s="64">
        <v>2431.5700000000002</v>
      </c>
      <c r="C30" s="63">
        <v>1274</v>
      </c>
      <c r="D30" s="63">
        <v>6299.46</v>
      </c>
      <c r="E30" s="63">
        <v>6299.46</v>
      </c>
      <c r="F30" s="63">
        <v>6299.46</v>
      </c>
    </row>
    <row r="31" spans="1:6" ht="15.95" customHeight="1" x14ac:dyDescent="0.25">
      <c r="A31" s="150" t="s">
        <v>109</v>
      </c>
      <c r="B31" s="63">
        <f>B32</f>
        <v>4649</v>
      </c>
      <c r="C31" s="63">
        <f t="shared" ref="C31:F31" si="6">C32</f>
        <v>4396</v>
      </c>
      <c r="D31" s="63">
        <f t="shared" si="6"/>
        <v>3022</v>
      </c>
      <c r="E31" s="63">
        <f t="shared" si="6"/>
        <v>3022</v>
      </c>
      <c r="F31" s="63">
        <f t="shared" si="6"/>
        <v>3022</v>
      </c>
    </row>
    <row r="32" spans="1:6" ht="15.95" customHeight="1" x14ac:dyDescent="0.25">
      <c r="A32" s="151" t="s">
        <v>110</v>
      </c>
      <c r="B32" s="64">
        <v>4649</v>
      </c>
      <c r="C32" s="63">
        <v>4396</v>
      </c>
      <c r="D32" s="63">
        <v>3022</v>
      </c>
      <c r="E32" s="63">
        <v>3022</v>
      </c>
      <c r="F32" s="63">
        <v>3022</v>
      </c>
    </row>
    <row r="33" spans="1:6" ht="15.95" customHeight="1" x14ac:dyDescent="0.25">
      <c r="A33" s="152" t="s">
        <v>104</v>
      </c>
      <c r="B33" s="64">
        <f>SUM(B34:B35)</f>
        <v>115315</v>
      </c>
      <c r="C33" s="64">
        <f t="shared" ref="C33:F33" si="7">SUM(C34:C35)</f>
        <v>125834</v>
      </c>
      <c r="D33" s="64">
        <f t="shared" si="7"/>
        <v>111267</v>
      </c>
      <c r="E33" s="64">
        <f t="shared" si="7"/>
        <v>115019</v>
      </c>
      <c r="F33" s="64">
        <f t="shared" si="7"/>
        <v>117994</v>
      </c>
    </row>
    <row r="34" spans="1:6" ht="25.5" x14ac:dyDescent="0.25">
      <c r="A34" s="153" t="s">
        <v>105</v>
      </c>
      <c r="B34" s="64">
        <v>13368</v>
      </c>
      <c r="C34" s="63">
        <v>10100</v>
      </c>
      <c r="D34" s="63">
        <v>14885</v>
      </c>
      <c r="E34" s="63">
        <v>14885</v>
      </c>
      <c r="F34" s="63">
        <v>14885</v>
      </c>
    </row>
    <row r="35" spans="1:6" x14ac:dyDescent="0.25">
      <c r="A35" s="151" t="s">
        <v>129</v>
      </c>
      <c r="B35" s="64">
        <v>101947</v>
      </c>
      <c r="C35" s="63">
        <v>115734</v>
      </c>
      <c r="D35" s="63">
        <v>96382</v>
      </c>
      <c r="E35" s="63">
        <v>100134</v>
      </c>
      <c r="F35" s="63">
        <v>103109</v>
      </c>
    </row>
    <row r="36" spans="1:6" x14ac:dyDescent="0.25">
      <c r="A36" s="154" t="s">
        <v>106</v>
      </c>
      <c r="B36" s="64">
        <f>SUM(B37:B39)</f>
        <v>1758853.8299999998</v>
      </c>
      <c r="C36" s="64">
        <f t="shared" ref="C36:D36" si="8">SUM(C37:C39)</f>
        <v>1831404.36</v>
      </c>
      <c r="D36" s="64">
        <f t="shared" si="8"/>
        <v>2139280.14</v>
      </c>
      <c r="E36" s="64">
        <f t="shared" ref="E36" si="9">SUM(E37:E39)</f>
        <v>2181872.14</v>
      </c>
      <c r="F36" s="64">
        <f t="shared" ref="F36" si="10">SUM(F37:F39)</f>
        <v>2239130.14</v>
      </c>
    </row>
    <row r="37" spans="1:6" x14ac:dyDescent="0.25">
      <c r="A37" s="151" t="s">
        <v>130</v>
      </c>
      <c r="B37" s="64">
        <v>25726.21</v>
      </c>
      <c r="C37" s="63">
        <v>10617</v>
      </c>
      <c r="D37" s="63">
        <v>13000</v>
      </c>
      <c r="E37" s="63">
        <v>0</v>
      </c>
      <c r="F37" s="65"/>
    </row>
    <row r="38" spans="1:6" x14ac:dyDescent="0.25">
      <c r="A38" s="151" t="s">
        <v>134</v>
      </c>
      <c r="B38" s="64">
        <v>29625.73</v>
      </c>
      <c r="C38" s="63">
        <v>30865</v>
      </c>
      <c r="D38" s="63">
        <v>37462.14</v>
      </c>
      <c r="E38" s="63">
        <v>37462.14</v>
      </c>
      <c r="F38" s="65">
        <v>37462.14</v>
      </c>
    </row>
    <row r="39" spans="1:6" x14ac:dyDescent="0.25">
      <c r="A39" s="151" t="s">
        <v>107</v>
      </c>
      <c r="B39" s="64">
        <v>1703501.89</v>
      </c>
      <c r="C39" s="63">
        <v>1789922.36</v>
      </c>
      <c r="D39" s="63">
        <v>2088818</v>
      </c>
      <c r="E39" s="63">
        <v>2144410</v>
      </c>
      <c r="F39" s="65">
        <v>2201668</v>
      </c>
    </row>
    <row r="40" spans="1:6" x14ac:dyDescent="0.25">
      <c r="A40" s="154" t="s">
        <v>131</v>
      </c>
      <c r="B40" s="64">
        <f>B41</f>
        <v>2734.09</v>
      </c>
      <c r="C40" s="64">
        <f t="shared" ref="C40:F40" si="11">C41</f>
        <v>0</v>
      </c>
      <c r="D40" s="64">
        <f t="shared" si="11"/>
        <v>0</v>
      </c>
      <c r="E40" s="64">
        <f t="shared" si="11"/>
        <v>0</v>
      </c>
      <c r="F40" s="64">
        <f t="shared" si="11"/>
        <v>0</v>
      </c>
    </row>
    <row r="41" spans="1:6" x14ac:dyDescent="0.25">
      <c r="A41" s="151" t="s">
        <v>132</v>
      </c>
      <c r="B41" s="64">
        <v>2734.09</v>
      </c>
      <c r="C41" s="63">
        <v>0</v>
      </c>
      <c r="D41" s="63">
        <v>0</v>
      </c>
      <c r="E41" s="63">
        <v>0</v>
      </c>
      <c r="F41" s="65">
        <v>0</v>
      </c>
    </row>
  </sheetData>
  <mergeCells count="3">
    <mergeCell ref="A2:F2"/>
    <mergeCell ref="A4:F4"/>
    <mergeCell ref="A25:F25"/>
  </mergeCells>
  <pageMargins left="0.7" right="0.7" top="0.75" bottom="0.75" header="0.3" footer="0.3"/>
  <pageSetup paperSize="9" scale="73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3"/>
  <sheetViews>
    <sheetView tabSelected="1" workbookViewId="0">
      <pane ySplit="5" topLeftCell="A9" activePane="bottomLeft" state="frozen"/>
      <selection pane="bottomLeft" activeCell="N76" sqref="N76"/>
    </sheetView>
  </sheetViews>
  <sheetFormatPr defaultRowHeight="15" x14ac:dyDescent="0.25"/>
  <cols>
    <col min="1" max="1" width="7.42578125" style="102" bestFit="1" customWidth="1"/>
    <col min="2" max="2" width="6.5703125" style="102" customWidth="1"/>
    <col min="3" max="3" width="0.5703125" style="102" customWidth="1"/>
    <col min="4" max="4" width="7.140625" style="102" customWidth="1"/>
    <col min="5" max="5" width="40.28515625" style="102" customWidth="1"/>
    <col min="6" max="10" width="14.7109375" style="136" customWidth="1"/>
    <col min="11" max="16384" width="9.140625" style="102"/>
  </cols>
  <sheetData>
    <row r="1" spans="1:10" ht="42" customHeight="1" x14ac:dyDescent="0.25">
      <c r="A1" s="248" t="s">
        <v>85</v>
      </c>
      <c r="B1" s="248"/>
      <c r="C1" s="248"/>
      <c r="D1" s="248"/>
      <c r="E1" s="248"/>
      <c r="F1" s="248"/>
      <c r="G1" s="248"/>
      <c r="H1" s="248"/>
      <c r="I1" s="248"/>
      <c r="J1" s="248"/>
    </row>
    <row r="2" spans="1:10" ht="18" x14ac:dyDescent="0.25">
      <c r="A2" s="103"/>
      <c r="B2" s="103"/>
      <c r="C2" s="103"/>
      <c r="D2" s="103"/>
      <c r="E2" s="103"/>
      <c r="F2" s="104"/>
      <c r="G2" s="104"/>
      <c r="H2" s="104"/>
      <c r="I2" s="105"/>
      <c r="J2" s="105"/>
    </row>
    <row r="3" spans="1:10" ht="18" customHeight="1" x14ac:dyDescent="0.25">
      <c r="A3" s="248" t="s">
        <v>62</v>
      </c>
      <c r="B3" s="249"/>
      <c r="C3" s="249"/>
      <c r="D3" s="249"/>
      <c r="E3" s="249"/>
      <c r="F3" s="249"/>
      <c r="G3" s="249"/>
      <c r="H3" s="249"/>
      <c r="I3" s="249"/>
      <c r="J3" s="249"/>
    </row>
    <row r="4" spans="1:10" ht="18" x14ac:dyDescent="0.25">
      <c r="A4" s="103"/>
      <c r="B4" s="103"/>
      <c r="C4" s="103"/>
      <c r="D4" s="103"/>
      <c r="E4" s="103"/>
      <c r="F4" s="104"/>
      <c r="G4" s="104"/>
      <c r="H4" s="104"/>
      <c r="I4" s="105"/>
      <c r="J4" s="105"/>
    </row>
    <row r="5" spans="1:10" ht="25.5" x14ac:dyDescent="0.25">
      <c r="A5" s="250" t="s">
        <v>63</v>
      </c>
      <c r="B5" s="251"/>
      <c r="C5" s="252"/>
      <c r="D5" s="106" t="s">
        <v>94</v>
      </c>
      <c r="E5" s="107" t="s">
        <v>64</v>
      </c>
      <c r="F5" s="108" t="s">
        <v>81</v>
      </c>
      <c r="G5" s="108" t="s">
        <v>82</v>
      </c>
      <c r="H5" s="108" t="s">
        <v>83</v>
      </c>
      <c r="I5" s="108" t="s">
        <v>4</v>
      </c>
      <c r="J5" s="108" t="s">
        <v>84</v>
      </c>
    </row>
    <row r="6" spans="1:10" x14ac:dyDescent="0.25">
      <c r="A6" s="253">
        <v>1013</v>
      </c>
      <c r="B6" s="254"/>
      <c r="C6" s="255"/>
      <c r="D6" s="109"/>
      <c r="E6" s="110" t="s">
        <v>92</v>
      </c>
      <c r="F6" s="111"/>
      <c r="G6" s="111"/>
      <c r="H6" s="111"/>
      <c r="I6" s="111"/>
      <c r="J6" s="111"/>
    </row>
    <row r="7" spans="1:10" x14ac:dyDescent="0.25">
      <c r="A7" s="245" t="s">
        <v>66</v>
      </c>
      <c r="B7" s="246"/>
      <c r="C7" s="247"/>
      <c r="D7" s="112"/>
      <c r="E7" s="113" t="s">
        <v>91</v>
      </c>
      <c r="F7" s="114">
        <f>F8</f>
        <v>101947.05</v>
      </c>
      <c r="G7" s="114">
        <f t="shared" ref="G7:J7" si="0">G8</f>
        <v>115733</v>
      </c>
      <c r="H7" s="114">
        <f t="shared" si="0"/>
        <v>96382</v>
      </c>
      <c r="I7" s="114">
        <f t="shared" si="0"/>
        <v>100134</v>
      </c>
      <c r="J7" s="114">
        <f t="shared" si="0"/>
        <v>103109</v>
      </c>
    </row>
    <row r="8" spans="1:10" x14ac:dyDescent="0.25">
      <c r="A8" s="239">
        <v>44</v>
      </c>
      <c r="B8" s="240"/>
      <c r="C8" s="241"/>
      <c r="D8" s="115"/>
      <c r="E8" s="116" t="s">
        <v>31</v>
      </c>
      <c r="F8" s="117">
        <f>SUM(F9,F12)</f>
        <v>101947.05</v>
      </c>
      <c r="G8" s="117">
        <f>SUM(G9,G12)</f>
        <v>115733</v>
      </c>
      <c r="H8" s="117">
        <f>SUM(H9,H12)</f>
        <v>96382</v>
      </c>
      <c r="I8" s="117">
        <f>SUM(I9,I12)</f>
        <v>100134</v>
      </c>
      <c r="J8" s="117">
        <f>SUM(J9,J12)</f>
        <v>103109</v>
      </c>
    </row>
    <row r="9" spans="1:10" x14ac:dyDescent="0.25">
      <c r="A9" s="119">
        <v>3</v>
      </c>
      <c r="B9" s="120"/>
      <c r="C9" s="121"/>
      <c r="D9" s="121"/>
      <c r="E9" s="122" t="s">
        <v>37</v>
      </c>
      <c r="F9" s="123">
        <f>SUM(F10+F11)</f>
        <v>101290.2</v>
      </c>
      <c r="G9" s="123">
        <f>SUM(G10+G11)</f>
        <v>112283</v>
      </c>
      <c r="H9" s="123">
        <f>SUM(H10+H11)</f>
        <v>96382</v>
      </c>
      <c r="I9" s="123">
        <f>SUM(I10+I11)</f>
        <v>100134</v>
      </c>
      <c r="J9" s="123">
        <f>SUM(J10+J11)</f>
        <v>103109</v>
      </c>
    </row>
    <row r="10" spans="1:10" x14ac:dyDescent="0.25">
      <c r="A10" s="230">
        <v>32</v>
      </c>
      <c r="B10" s="231"/>
      <c r="C10" s="232"/>
      <c r="D10" s="185"/>
      <c r="E10" s="186" t="s">
        <v>41</v>
      </c>
      <c r="F10" s="187">
        <v>100467.45</v>
      </c>
      <c r="G10" s="187">
        <v>111474</v>
      </c>
      <c r="H10" s="187">
        <v>95572</v>
      </c>
      <c r="I10" s="187">
        <v>99300</v>
      </c>
      <c r="J10" s="187">
        <v>102250</v>
      </c>
    </row>
    <row r="11" spans="1:10" x14ac:dyDescent="0.25">
      <c r="A11" s="230">
        <v>34</v>
      </c>
      <c r="B11" s="231"/>
      <c r="C11" s="232"/>
      <c r="D11" s="185"/>
      <c r="E11" s="186" t="s">
        <v>43</v>
      </c>
      <c r="F11" s="187">
        <v>822.75</v>
      </c>
      <c r="G11" s="187">
        <v>809</v>
      </c>
      <c r="H11" s="187">
        <v>810</v>
      </c>
      <c r="I11" s="187">
        <v>834</v>
      </c>
      <c r="J11" s="187">
        <v>859</v>
      </c>
    </row>
    <row r="12" spans="1:10" x14ac:dyDescent="0.25">
      <c r="A12" s="236">
        <v>4</v>
      </c>
      <c r="B12" s="237"/>
      <c r="C12" s="238"/>
      <c r="D12" s="124"/>
      <c r="E12" s="124" t="s">
        <v>45</v>
      </c>
      <c r="F12" s="125">
        <f t="shared" ref="F12:J12" si="1">SUM(F13)</f>
        <v>656.85</v>
      </c>
      <c r="G12" s="125">
        <f t="shared" si="1"/>
        <v>3450</v>
      </c>
      <c r="H12" s="125">
        <f t="shared" si="1"/>
        <v>0</v>
      </c>
      <c r="I12" s="125">
        <f t="shared" si="1"/>
        <v>0</v>
      </c>
      <c r="J12" s="125">
        <f t="shared" si="1"/>
        <v>0</v>
      </c>
    </row>
    <row r="13" spans="1:10" ht="25.5" x14ac:dyDescent="0.25">
      <c r="A13" s="230">
        <v>42</v>
      </c>
      <c r="B13" s="231"/>
      <c r="C13" s="232"/>
      <c r="D13" s="185"/>
      <c r="E13" s="186" t="s">
        <v>46</v>
      </c>
      <c r="F13" s="188">
        <v>656.85</v>
      </c>
      <c r="G13" s="188">
        <v>3450</v>
      </c>
      <c r="H13" s="188">
        <v>0</v>
      </c>
      <c r="I13" s="188">
        <v>0</v>
      </c>
      <c r="J13" s="188">
        <v>0</v>
      </c>
    </row>
    <row r="14" spans="1:10" x14ac:dyDescent="0.25">
      <c r="A14" s="242" t="s">
        <v>95</v>
      </c>
      <c r="B14" s="243"/>
      <c r="C14" s="244"/>
      <c r="D14" s="128"/>
      <c r="E14" s="129" t="s">
        <v>96</v>
      </c>
      <c r="F14" s="114">
        <f>F15</f>
        <v>13573.18</v>
      </c>
      <c r="G14" s="114">
        <f t="shared" ref="G14:J14" si="2">G15</f>
        <v>12695</v>
      </c>
      <c r="H14" s="114">
        <f t="shared" si="2"/>
        <v>42781.599999999999</v>
      </c>
      <c r="I14" s="114">
        <f t="shared" si="2"/>
        <v>1157</v>
      </c>
      <c r="J14" s="114">
        <f t="shared" si="2"/>
        <v>1157</v>
      </c>
    </row>
    <row r="15" spans="1:10" x14ac:dyDescent="0.25">
      <c r="A15" s="130">
        <v>11</v>
      </c>
      <c r="B15" s="131"/>
      <c r="C15" s="132"/>
      <c r="D15" s="132"/>
      <c r="E15" s="116" t="s">
        <v>34</v>
      </c>
      <c r="F15" s="117">
        <f>F16</f>
        <v>13573.18</v>
      </c>
      <c r="G15" s="117">
        <f t="shared" ref="G15:J15" si="3">G16</f>
        <v>12695</v>
      </c>
      <c r="H15" s="117">
        <f t="shared" si="3"/>
        <v>42781.599999999999</v>
      </c>
      <c r="I15" s="117">
        <f t="shared" si="3"/>
        <v>1157</v>
      </c>
      <c r="J15" s="117">
        <f t="shared" si="3"/>
        <v>1157</v>
      </c>
    </row>
    <row r="16" spans="1:10" x14ac:dyDescent="0.25">
      <c r="A16" s="133">
        <v>3</v>
      </c>
      <c r="B16" s="126"/>
      <c r="C16" s="127"/>
      <c r="D16" s="127"/>
      <c r="E16" s="122" t="s">
        <v>37</v>
      </c>
      <c r="F16" s="123">
        <f>F17</f>
        <v>13573.18</v>
      </c>
      <c r="G16" s="123">
        <f t="shared" ref="G16:J16" si="4">G17</f>
        <v>12695</v>
      </c>
      <c r="H16" s="123">
        <f t="shared" si="4"/>
        <v>42781.599999999999</v>
      </c>
      <c r="I16" s="123">
        <f t="shared" si="4"/>
        <v>1157</v>
      </c>
      <c r="J16" s="123">
        <f t="shared" si="4"/>
        <v>1157</v>
      </c>
    </row>
    <row r="17" spans="1:10" x14ac:dyDescent="0.25">
      <c r="A17" s="230">
        <v>32</v>
      </c>
      <c r="B17" s="231"/>
      <c r="C17" s="232"/>
      <c r="D17" s="185"/>
      <c r="E17" s="186" t="s">
        <v>41</v>
      </c>
      <c r="F17" s="187">
        <v>13573.18</v>
      </c>
      <c r="G17" s="187">
        <v>12695</v>
      </c>
      <c r="H17" s="187">
        <v>42781.599999999999</v>
      </c>
      <c r="I17" s="187">
        <v>1157</v>
      </c>
      <c r="J17" s="187">
        <v>1157</v>
      </c>
    </row>
    <row r="18" spans="1:10" ht="42.75" customHeight="1" x14ac:dyDescent="0.25">
      <c r="A18" s="242" t="s">
        <v>140</v>
      </c>
      <c r="B18" s="243"/>
      <c r="C18" s="244"/>
      <c r="D18" s="128"/>
      <c r="E18" s="129" t="s">
        <v>67</v>
      </c>
      <c r="F18" s="114">
        <f>SUM(F19,F23)</f>
        <v>12415.83</v>
      </c>
      <c r="G18" s="114">
        <f>SUM(G19,G23)</f>
        <v>12695</v>
      </c>
      <c r="H18" s="114">
        <f>SUM(H19,H23)</f>
        <v>41624.6</v>
      </c>
      <c r="I18" s="114">
        <f>SUM(I19,I23)</f>
        <v>41624.6</v>
      </c>
      <c r="J18" s="114">
        <f>SUM(J19,J23)</f>
        <v>41624.6</v>
      </c>
    </row>
    <row r="19" spans="1:10" ht="15" customHeight="1" x14ac:dyDescent="0.25">
      <c r="A19" s="130">
        <v>11</v>
      </c>
      <c r="B19" s="131"/>
      <c r="C19" s="132"/>
      <c r="D19" s="132"/>
      <c r="E19" s="116" t="s">
        <v>34</v>
      </c>
      <c r="F19" s="117">
        <f>F20</f>
        <v>0</v>
      </c>
      <c r="G19" s="117">
        <f t="shared" ref="G19:J19" si="5">G20</f>
        <v>0</v>
      </c>
      <c r="H19" s="117">
        <f t="shared" si="5"/>
        <v>4162.46</v>
      </c>
      <c r="I19" s="117">
        <f t="shared" si="5"/>
        <v>4162.46</v>
      </c>
      <c r="J19" s="117">
        <f t="shared" si="5"/>
        <v>4162.46</v>
      </c>
    </row>
    <row r="20" spans="1:10" ht="15" customHeight="1" x14ac:dyDescent="0.25">
      <c r="A20" s="133">
        <v>3</v>
      </c>
      <c r="B20" s="126"/>
      <c r="C20" s="127"/>
      <c r="D20" s="127"/>
      <c r="E20" s="122" t="s">
        <v>37</v>
      </c>
      <c r="F20" s="123">
        <f>SUM(F21+F22)</f>
        <v>0</v>
      </c>
      <c r="G20" s="123">
        <f>SUM(G21+G22)</f>
        <v>0</v>
      </c>
      <c r="H20" s="123">
        <f>SUM(H21+H22)</f>
        <v>4162.46</v>
      </c>
      <c r="I20" s="123">
        <f>SUM(I21+I22)</f>
        <v>4162.46</v>
      </c>
      <c r="J20" s="123">
        <f>SUM(J21+J22)</f>
        <v>4162.46</v>
      </c>
    </row>
    <row r="21" spans="1:10" ht="15" customHeight="1" x14ac:dyDescent="0.25">
      <c r="A21" s="230">
        <v>31</v>
      </c>
      <c r="B21" s="231"/>
      <c r="C21" s="232"/>
      <c r="D21" s="185"/>
      <c r="E21" s="186" t="s">
        <v>38</v>
      </c>
      <c r="F21" s="187">
        <v>0</v>
      </c>
      <c r="G21" s="187">
        <v>0</v>
      </c>
      <c r="H21" s="187">
        <v>3955.1</v>
      </c>
      <c r="I21" s="187">
        <v>3955.1</v>
      </c>
      <c r="J21" s="187">
        <v>3955.1</v>
      </c>
    </row>
    <row r="22" spans="1:10" ht="15" customHeight="1" x14ac:dyDescent="0.25">
      <c r="A22" s="230">
        <v>32</v>
      </c>
      <c r="B22" s="231"/>
      <c r="C22" s="232"/>
      <c r="D22" s="185"/>
      <c r="E22" s="186" t="s">
        <v>41</v>
      </c>
      <c r="F22" s="187">
        <v>0</v>
      </c>
      <c r="G22" s="187">
        <v>0</v>
      </c>
      <c r="H22" s="187">
        <v>207.36</v>
      </c>
      <c r="I22" s="187">
        <v>207.36</v>
      </c>
      <c r="J22" s="187">
        <v>207.36</v>
      </c>
    </row>
    <row r="23" spans="1:10" x14ac:dyDescent="0.25">
      <c r="A23" s="137">
        <v>51</v>
      </c>
      <c r="B23" s="138"/>
      <c r="C23" s="139"/>
      <c r="D23" s="139"/>
      <c r="E23" s="134" t="s">
        <v>23</v>
      </c>
      <c r="F23" s="117">
        <f>F24</f>
        <v>12415.83</v>
      </c>
      <c r="G23" s="117">
        <f t="shared" ref="G23:J23" si="6">G24</f>
        <v>12695</v>
      </c>
      <c r="H23" s="117">
        <f t="shared" si="6"/>
        <v>37462.14</v>
      </c>
      <c r="I23" s="117">
        <f t="shared" si="6"/>
        <v>37462.14</v>
      </c>
      <c r="J23" s="117">
        <f t="shared" si="6"/>
        <v>37462.14</v>
      </c>
    </row>
    <row r="24" spans="1:10" x14ac:dyDescent="0.25">
      <c r="A24" s="133">
        <v>3</v>
      </c>
      <c r="B24" s="126"/>
      <c r="C24" s="127"/>
      <c r="D24" s="127"/>
      <c r="E24" s="122" t="s">
        <v>37</v>
      </c>
      <c r="F24" s="123">
        <f>SUM(F25+F26)</f>
        <v>12415.83</v>
      </c>
      <c r="G24" s="123">
        <f>SUM(G25+G26)</f>
        <v>12695</v>
      </c>
      <c r="H24" s="123">
        <f>SUM(H25+H26)</f>
        <v>37462.14</v>
      </c>
      <c r="I24" s="123">
        <f>SUM(I25+I26)</f>
        <v>37462.14</v>
      </c>
      <c r="J24" s="123">
        <f>SUM(J25+J26)</f>
        <v>37462.14</v>
      </c>
    </row>
    <row r="25" spans="1:10" x14ac:dyDescent="0.25">
      <c r="A25" s="230">
        <v>31</v>
      </c>
      <c r="B25" s="231"/>
      <c r="C25" s="232"/>
      <c r="D25" s="185"/>
      <c r="E25" s="186" t="s">
        <v>38</v>
      </c>
      <c r="F25" s="187">
        <v>11685.59</v>
      </c>
      <c r="G25" s="187">
        <v>11633</v>
      </c>
      <c r="H25" s="187">
        <v>35595.9</v>
      </c>
      <c r="I25" s="187">
        <v>35595.9</v>
      </c>
      <c r="J25" s="187">
        <v>35595.9</v>
      </c>
    </row>
    <row r="26" spans="1:10" x14ac:dyDescent="0.25">
      <c r="A26" s="230">
        <v>32</v>
      </c>
      <c r="B26" s="231"/>
      <c r="C26" s="232"/>
      <c r="D26" s="185"/>
      <c r="E26" s="186" t="s">
        <v>41</v>
      </c>
      <c r="F26" s="187">
        <v>730.24</v>
      </c>
      <c r="G26" s="187">
        <v>1062</v>
      </c>
      <c r="H26" s="187">
        <v>1866.24</v>
      </c>
      <c r="I26" s="187">
        <v>1866.24</v>
      </c>
      <c r="J26" s="187">
        <v>1866.24</v>
      </c>
    </row>
    <row r="27" spans="1:10" ht="15" customHeight="1" x14ac:dyDescent="0.25">
      <c r="A27" s="242" t="s">
        <v>68</v>
      </c>
      <c r="B27" s="243"/>
      <c r="C27" s="244"/>
      <c r="D27" s="128"/>
      <c r="E27" s="129" t="s">
        <v>69</v>
      </c>
      <c r="F27" s="114">
        <f>F28</f>
        <v>1274.1400000000001</v>
      </c>
      <c r="G27" s="114">
        <f t="shared" ref="G27:J27" si="7">G28</f>
        <v>1274</v>
      </c>
      <c r="H27" s="114">
        <f t="shared" si="7"/>
        <v>0</v>
      </c>
      <c r="I27" s="114">
        <f t="shared" si="7"/>
        <v>0</v>
      </c>
      <c r="J27" s="114">
        <f t="shared" si="7"/>
        <v>0</v>
      </c>
    </row>
    <row r="28" spans="1:10" x14ac:dyDescent="0.25">
      <c r="A28" s="227">
        <v>11</v>
      </c>
      <c r="B28" s="228"/>
      <c r="C28" s="229"/>
      <c r="D28" s="134"/>
      <c r="E28" s="134" t="s">
        <v>34</v>
      </c>
      <c r="F28" s="117">
        <f>F29</f>
        <v>1274.1400000000001</v>
      </c>
      <c r="G28" s="117">
        <f t="shared" ref="G28:J28" si="8">G29</f>
        <v>1274</v>
      </c>
      <c r="H28" s="117">
        <f t="shared" si="8"/>
        <v>0</v>
      </c>
      <c r="I28" s="117">
        <f t="shared" si="8"/>
        <v>0</v>
      </c>
      <c r="J28" s="117">
        <f t="shared" si="8"/>
        <v>0</v>
      </c>
    </row>
    <row r="29" spans="1:10" x14ac:dyDescent="0.25">
      <c r="A29" s="233">
        <v>3</v>
      </c>
      <c r="B29" s="234"/>
      <c r="C29" s="235"/>
      <c r="D29" s="122"/>
      <c r="E29" s="122" t="s">
        <v>37</v>
      </c>
      <c r="F29" s="123">
        <f>F30</f>
        <v>1274.1400000000001</v>
      </c>
      <c r="G29" s="123">
        <f t="shared" ref="G29:H29" si="9">G30</f>
        <v>1274</v>
      </c>
      <c r="H29" s="123">
        <f t="shared" si="9"/>
        <v>0</v>
      </c>
      <c r="I29" s="123">
        <v>0</v>
      </c>
      <c r="J29" s="123">
        <v>0</v>
      </c>
    </row>
    <row r="30" spans="1:10" x14ac:dyDescent="0.25">
      <c r="A30" s="230">
        <v>31</v>
      </c>
      <c r="B30" s="231"/>
      <c r="C30" s="232"/>
      <c r="D30" s="185"/>
      <c r="E30" s="186" t="s">
        <v>38</v>
      </c>
      <c r="F30" s="187">
        <v>1274.1400000000001</v>
      </c>
      <c r="G30" s="187">
        <v>1274</v>
      </c>
      <c r="H30" s="187">
        <v>0</v>
      </c>
      <c r="I30" s="187">
        <v>0</v>
      </c>
      <c r="J30" s="187">
        <v>0</v>
      </c>
    </row>
    <row r="31" spans="1:10" x14ac:dyDescent="0.25">
      <c r="A31" s="242" t="s">
        <v>98</v>
      </c>
      <c r="B31" s="243"/>
      <c r="C31" s="244"/>
      <c r="D31" s="128"/>
      <c r="E31" s="129" t="s">
        <v>99</v>
      </c>
      <c r="F31" s="114"/>
      <c r="G31" s="114"/>
      <c r="H31" s="114">
        <f>H32</f>
        <v>980</v>
      </c>
      <c r="I31" s="114">
        <f t="shared" ref="I31:J31" si="10">I32</f>
        <v>980</v>
      </c>
      <c r="J31" s="114">
        <f t="shared" si="10"/>
        <v>980</v>
      </c>
    </row>
    <row r="32" spans="1:10" x14ac:dyDescent="0.25">
      <c r="A32" s="227">
        <v>11</v>
      </c>
      <c r="B32" s="228"/>
      <c r="C32" s="229"/>
      <c r="D32" s="134"/>
      <c r="E32" s="134" t="s">
        <v>34</v>
      </c>
      <c r="F32" s="117"/>
      <c r="G32" s="117"/>
      <c r="H32" s="117">
        <f>H33</f>
        <v>980</v>
      </c>
      <c r="I32" s="117">
        <f t="shared" ref="I32:J32" si="11">I33</f>
        <v>980</v>
      </c>
      <c r="J32" s="117">
        <f t="shared" si="11"/>
        <v>980</v>
      </c>
    </row>
    <row r="33" spans="1:10" x14ac:dyDescent="0.25">
      <c r="A33" s="233">
        <v>3</v>
      </c>
      <c r="B33" s="234"/>
      <c r="C33" s="235"/>
      <c r="D33" s="122"/>
      <c r="E33" s="122" t="s">
        <v>37</v>
      </c>
      <c r="F33" s="123">
        <f>F34</f>
        <v>0</v>
      </c>
      <c r="G33" s="123">
        <f t="shared" ref="G33:H33" si="12">G34</f>
        <v>0</v>
      </c>
      <c r="H33" s="123">
        <f t="shared" si="12"/>
        <v>980</v>
      </c>
      <c r="I33" s="123">
        <f>I34</f>
        <v>980</v>
      </c>
      <c r="J33" s="123">
        <f>J34</f>
        <v>980</v>
      </c>
    </row>
    <row r="34" spans="1:10" x14ac:dyDescent="0.25">
      <c r="A34" s="230">
        <v>31</v>
      </c>
      <c r="B34" s="231"/>
      <c r="C34" s="232"/>
      <c r="D34" s="185"/>
      <c r="E34" s="186" t="s">
        <v>38</v>
      </c>
      <c r="F34" s="187">
        <v>0</v>
      </c>
      <c r="G34" s="187">
        <v>0</v>
      </c>
      <c r="H34" s="187">
        <v>980</v>
      </c>
      <c r="I34" s="187">
        <v>980</v>
      </c>
      <c r="J34" s="187">
        <v>980</v>
      </c>
    </row>
    <row r="35" spans="1:10" ht="15" customHeight="1" x14ac:dyDescent="0.25">
      <c r="A35" s="245" t="s">
        <v>72</v>
      </c>
      <c r="B35" s="246"/>
      <c r="C35" s="247"/>
      <c r="D35" s="20"/>
      <c r="E35" s="21" t="s">
        <v>73</v>
      </c>
      <c r="F35" s="114">
        <f>F36</f>
        <v>17209.900000000001</v>
      </c>
      <c r="G35" s="114">
        <f>G36</f>
        <v>18170</v>
      </c>
      <c r="H35" s="114"/>
      <c r="I35" s="114"/>
      <c r="J35" s="114"/>
    </row>
    <row r="36" spans="1:10" x14ac:dyDescent="0.25">
      <c r="A36" s="130">
        <v>51</v>
      </c>
      <c r="B36" s="131"/>
      <c r="C36" s="132"/>
      <c r="D36" s="132"/>
      <c r="E36" s="116" t="s">
        <v>23</v>
      </c>
      <c r="F36" s="117">
        <f>F37</f>
        <v>17209.900000000001</v>
      </c>
      <c r="G36" s="117">
        <f>G37</f>
        <v>18170</v>
      </c>
      <c r="H36" s="117"/>
      <c r="I36" s="118"/>
      <c r="J36" s="118"/>
    </row>
    <row r="37" spans="1:10" x14ac:dyDescent="0.25">
      <c r="A37" s="133">
        <v>3</v>
      </c>
      <c r="B37" s="126"/>
      <c r="C37" s="127"/>
      <c r="D37" s="127"/>
      <c r="E37" s="122" t="s">
        <v>37</v>
      </c>
      <c r="F37" s="123">
        <f t="shared" ref="F37:H37" si="13">SUM(F38:F38)</f>
        <v>17209.900000000001</v>
      </c>
      <c r="G37" s="123">
        <f t="shared" si="13"/>
        <v>18170</v>
      </c>
      <c r="H37" s="123">
        <f t="shared" si="13"/>
        <v>0</v>
      </c>
      <c r="I37" s="123">
        <f>SUM(I38)</f>
        <v>0</v>
      </c>
      <c r="J37" s="123">
        <f>SUM(J38)</f>
        <v>0</v>
      </c>
    </row>
    <row r="38" spans="1:10" x14ac:dyDescent="0.25">
      <c r="A38" s="230">
        <v>32</v>
      </c>
      <c r="B38" s="231"/>
      <c r="C38" s="232"/>
      <c r="D38" s="185"/>
      <c r="E38" s="186" t="s">
        <v>41</v>
      </c>
      <c r="F38" s="187">
        <v>17209.900000000001</v>
      </c>
      <c r="G38" s="187">
        <v>18170</v>
      </c>
      <c r="H38" s="187">
        <v>0</v>
      </c>
      <c r="I38" s="187">
        <v>0</v>
      </c>
      <c r="J38" s="187">
        <v>0</v>
      </c>
    </row>
    <row r="39" spans="1:10" ht="30" x14ac:dyDescent="0.25">
      <c r="A39" s="242" t="s">
        <v>70</v>
      </c>
      <c r="B39" s="243"/>
      <c r="C39" s="244"/>
      <c r="D39" s="128"/>
      <c r="E39" s="135" t="s">
        <v>71</v>
      </c>
      <c r="F39" s="114">
        <f>SUM(F40,F44,F47,F52,F61)</f>
        <v>1749988.77</v>
      </c>
      <c r="G39" s="114">
        <f>SUM(G40,G44,G47,G52,G61)</f>
        <v>1815036</v>
      </c>
      <c r="H39" s="114">
        <f>SUM(H40,H44,H47,H52,H61)</f>
        <v>2116725</v>
      </c>
      <c r="I39" s="114">
        <f>SUM(I40,I44,I47,I52,I61)</f>
        <v>2162317</v>
      </c>
      <c r="J39" s="114">
        <f>SUM(J40,J44,J47,J52,J61)</f>
        <v>2219575</v>
      </c>
    </row>
    <row r="40" spans="1:10" x14ac:dyDescent="0.25">
      <c r="A40" s="130">
        <v>31</v>
      </c>
      <c r="B40" s="131"/>
      <c r="C40" s="132"/>
      <c r="D40" s="132"/>
      <c r="E40" s="116" t="s">
        <v>28</v>
      </c>
      <c r="F40" s="117">
        <f>F41</f>
        <v>4648.75</v>
      </c>
      <c r="G40" s="117">
        <f t="shared" ref="G40:J40" si="14">G41</f>
        <v>4396</v>
      </c>
      <c r="H40" s="117">
        <f t="shared" si="14"/>
        <v>3022</v>
      </c>
      <c r="I40" s="117">
        <f t="shared" si="14"/>
        <v>3022</v>
      </c>
      <c r="J40" s="117">
        <f t="shared" si="14"/>
        <v>3022</v>
      </c>
    </row>
    <row r="41" spans="1:10" x14ac:dyDescent="0.25">
      <c r="A41" s="133">
        <v>3</v>
      </c>
      <c r="B41" s="126"/>
      <c r="C41" s="127"/>
      <c r="D41" s="127"/>
      <c r="E41" s="122" t="s">
        <v>37</v>
      </c>
      <c r="F41" s="123">
        <f>SUM(F42,F43)</f>
        <v>4648.75</v>
      </c>
      <c r="G41" s="123">
        <f>SUM(G42:G42)</f>
        <v>4396</v>
      </c>
      <c r="H41" s="123">
        <f>SUM(H42,H43)</f>
        <v>3022</v>
      </c>
      <c r="I41" s="123">
        <f>SUM(I42,I43)</f>
        <v>3022</v>
      </c>
      <c r="J41" s="123">
        <f>SUM(J42,J43)</f>
        <v>3022</v>
      </c>
    </row>
    <row r="42" spans="1:10" x14ac:dyDescent="0.25">
      <c r="A42" s="230">
        <v>32</v>
      </c>
      <c r="B42" s="231"/>
      <c r="C42" s="232"/>
      <c r="D42" s="185"/>
      <c r="E42" s="186" t="s">
        <v>41</v>
      </c>
      <c r="F42" s="187">
        <v>4648.3500000000004</v>
      </c>
      <c r="G42" s="187">
        <v>4396</v>
      </c>
      <c r="H42" s="187">
        <v>3000</v>
      </c>
      <c r="I42" s="187">
        <v>3000</v>
      </c>
      <c r="J42" s="187">
        <v>3000</v>
      </c>
    </row>
    <row r="43" spans="1:10" x14ac:dyDescent="0.25">
      <c r="A43" s="230">
        <v>34</v>
      </c>
      <c r="B43" s="231"/>
      <c r="C43" s="232"/>
      <c r="D43" s="185"/>
      <c r="E43" s="186" t="s">
        <v>43</v>
      </c>
      <c r="F43" s="187">
        <v>0.4</v>
      </c>
      <c r="G43" s="187">
        <v>0</v>
      </c>
      <c r="H43" s="187">
        <v>22</v>
      </c>
      <c r="I43" s="187">
        <v>22</v>
      </c>
      <c r="J43" s="187">
        <v>22</v>
      </c>
    </row>
    <row r="44" spans="1:10" x14ac:dyDescent="0.25">
      <c r="A44" s="239">
        <v>43</v>
      </c>
      <c r="B44" s="240"/>
      <c r="C44" s="241"/>
      <c r="D44" s="115"/>
      <c r="E44" s="116" t="s">
        <v>42</v>
      </c>
      <c r="F44" s="117">
        <f>F45</f>
        <v>13367.84</v>
      </c>
      <c r="G44" s="117">
        <f t="shared" ref="G44:J44" si="15">G45</f>
        <v>10100</v>
      </c>
      <c r="H44" s="117">
        <f t="shared" si="15"/>
        <v>14885</v>
      </c>
      <c r="I44" s="117">
        <f t="shared" si="15"/>
        <v>14885</v>
      </c>
      <c r="J44" s="117">
        <f t="shared" si="15"/>
        <v>14885</v>
      </c>
    </row>
    <row r="45" spans="1:10" x14ac:dyDescent="0.25">
      <c r="A45" s="119">
        <v>3</v>
      </c>
      <c r="B45" s="120"/>
      <c r="C45" s="121"/>
      <c r="D45" s="121"/>
      <c r="E45" s="122" t="s">
        <v>37</v>
      </c>
      <c r="F45" s="123">
        <f t="shared" ref="F45:J45" si="16">SUM(F46:F46)</f>
        <v>13367.84</v>
      </c>
      <c r="G45" s="123">
        <f t="shared" si="16"/>
        <v>10100</v>
      </c>
      <c r="H45" s="123">
        <f t="shared" si="16"/>
        <v>14885</v>
      </c>
      <c r="I45" s="123">
        <f t="shared" si="16"/>
        <v>14885</v>
      </c>
      <c r="J45" s="123">
        <f t="shared" si="16"/>
        <v>14885</v>
      </c>
    </row>
    <row r="46" spans="1:10" x14ac:dyDescent="0.25">
      <c r="A46" s="230">
        <v>32</v>
      </c>
      <c r="B46" s="231"/>
      <c r="C46" s="232"/>
      <c r="D46" s="185"/>
      <c r="E46" s="186" t="s">
        <v>41</v>
      </c>
      <c r="F46" s="187">
        <v>13367.84</v>
      </c>
      <c r="G46" s="187">
        <v>10100</v>
      </c>
      <c r="H46" s="187">
        <v>14885</v>
      </c>
      <c r="I46" s="187">
        <v>14885</v>
      </c>
      <c r="J46" s="187">
        <v>14885</v>
      </c>
    </row>
    <row r="47" spans="1:10" x14ac:dyDescent="0.25">
      <c r="A47" s="130">
        <v>51</v>
      </c>
      <c r="B47" s="131"/>
      <c r="C47" s="132"/>
      <c r="D47" s="132"/>
      <c r="E47" s="116" t="s">
        <v>24</v>
      </c>
      <c r="F47" s="117">
        <f>SUM(F48,F50)</f>
        <v>25726.19</v>
      </c>
      <c r="G47" s="117">
        <f>SUM(G48,G50)</f>
        <v>10618</v>
      </c>
      <c r="H47" s="117">
        <f>SUM(H48,H50)</f>
        <v>13000</v>
      </c>
      <c r="I47" s="117">
        <f>SUM(I48,I50)</f>
        <v>0</v>
      </c>
      <c r="J47" s="117">
        <f>SUM(J48,J50)</f>
        <v>0</v>
      </c>
    </row>
    <row r="48" spans="1:10" x14ac:dyDescent="0.25">
      <c r="A48" s="133">
        <v>3</v>
      </c>
      <c r="B48" s="126"/>
      <c r="C48" s="127"/>
      <c r="D48" s="127"/>
      <c r="E48" s="122" t="s">
        <v>37</v>
      </c>
      <c r="F48" s="123">
        <f t="shared" ref="F48:H48" si="17">SUM(F49:F49)</f>
        <v>15232.73</v>
      </c>
      <c r="G48" s="123">
        <f t="shared" si="17"/>
        <v>10618</v>
      </c>
      <c r="H48" s="123">
        <f t="shared" si="17"/>
        <v>13000</v>
      </c>
      <c r="I48" s="123">
        <f>SUM(I49)</f>
        <v>0</v>
      </c>
      <c r="J48" s="123">
        <f>SUM(J49)</f>
        <v>0</v>
      </c>
    </row>
    <row r="49" spans="1:10" x14ac:dyDescent="0.25">
      <c r="A49" s="230">
        <v>32</v>
      </c>
      <c r="B49" s="231"/>
      <c r="C49" s="232"/>
      <c r="D49" s="185"/>
      <c r="E49" s="186" t="s">
        <v>41</v>
      </c>
      <c r="F49" s="187">
        <v>15232.73</v>
      </c>
      <c r="G49" s="187">
        <v>10618</v>
      </c>
      <c r="H49" s="187">
        <v>13000</v>
      </c>
      <c r="I49" s="187">
        <v>0</v>
      </c>
      <c r="J49" s="187">
        <v>0</v>
      </c>
    </row>
    <row r="50" spans="1:10" x14ac:dyDescent="0.25">
      <c r="A50" s="236">
        <v>4</v>
      </c>
      <c r="B50" s="237"/>
      <c r="C50" s="238"/>
      <c r="D50" s="124"/>
      <c r="E50" s="124" t="s">
        <v>45</v>
      </c>
      <c r="F50" s="125">
        <f t="shared" ref="F50:J50" si="18">SUM(F51)</f>
        <v>10493.46</v>
      </c>
      <c r="G50" s="125">
        <f t="shared" si="18"/>
        <v>0</v>
      </c>
      <c r="H50" s="125">
        <f t="shared" si="18"/>
        <v>0</v>
      </c>
      <c r="I50" s="125">
        <f t="shared" si="18"/>
        <v>0</v>
      </c>
      <c r="J50" s="125">
        <f t="shared" si="18"/>
        <v>0</v>
      </c>
    </row>
    <row r="51" spans="1:10" ht="25.5" x14ac:dyDescent="0.25">
      <c r="A51" s="230">
        <v>42</v>
      </c>
      <c r="B51" s="231"/>
      <c r="C51" s="232"/>
      <c r="D51" s="185"/>
      <c r="E51" s="186" t="s">
        <v>46</v>
      </c>
      <c r="F51" s="187">
        <v>10493.46</v>
      </c>
      <c r="G51" s="187">
        <v>0</v>
      </c>
      <c r="H51" s="187">
        <v>0</v>
      </c>
      <c r="I51" s="187">
        <v>0</v>
      </c>
      <c r="J51" s="187">
        <v>0</v>
      </c>
    </row>
    <row r="52" spans="1:10" x14ac:dyDescent="0.25">
      <c r="A52" s="130">
        <v>52</v>
      </c>
      <c r="B52" s="131"/>
      <c r="C52" s="132"/>
      <c r="D52" s="132"/>
      <c r="E52" s="116" t="s">
        <v>93</v>
      </c>
      <c r="F52" s="117">
        <f>SUM(F53,F59)</f>
        <v>1703501.9</v>
      </c>
      <c r="G52" s="117">
        <f>SUM(G53,G59)</f>
        <v>1789922</v>
      </c>
      <c r="H52" s="117">
        <f>SUM(H53,H59)</f>
        <v>2085818</v>
      </c>
      <c r="I52" s="117">
        <f>SUM(I53,I59)</f>
        <v>2144410</v>
      </c>
      <c r="J52" s="117">
        <f>SUM(J53,J59)</f>
        <v>2201668</v>
      </c>
    </row>
    <row r="53" spans="1:10" x14ac:dyDescent="0.25">
      <c r="A53" s="133">
        <v>3</v>
      </c>
      <c r="B53" s="126"/>
      <c r="C53" s="127"/>
      <c r="D53" s="127"/>
      <c r="E53" s="122" t="s">
        <v>37</v>
      </c>
      <c r="F53" s="123">
        <f>SUM(F54+F55,F56,F58,F57)</f>
        <v>1689898.0799999998</v>
      </c>
      <c r="G53" s="123">
        <f>SUM(G54+G55,G56,G58,G57)</f>
        <v>1780366</v>
      </c>
      <c r="H53" s="123">
        <f>SUM(H54+H55,H56,H58,H57)</f>
        <v>2070958</v>
      </c>
      <c r="I53" s="123">
        <f>SUM(I54+I55,I56,I58,I57)</f>
        <v>2129550</v>
      </c>
      <c r="J53" s="123">
        <f>SUM(J54+J55,J56,J58,J57)</f>
        <v>2186808</v>
      </c>
    </row>
    <row r="54" spans="1:10" x14ac:dyDescent="0.25">
      <c r="A54" s="230">
        <v>31</v>
      </c>
      <c r="B54" s="231"/>
      <c r="C54" s="232"/>
      <c r="D54" s="185"/>
      <c r="E54" s="186" t="s">
        <v>38</v>
      </c>
      <c r="F54" s="187">
        <v>1534061.73</v>
      </c>
      <c r="G54" s="187">
        <v>1606503</v>
      </c>
      <c r="H54" s="187">
        <v>1853052</v>
      </c>
      <c r="I54" s="187">
        <v>1908644</v>
      </c>
      <c r="J54" s="187">
        <v>1965902</v>
      </c>
    </row>
    <row r="55" spans="1:10" x14ac:dyDescent="0.25">
      <c r="A55" s="230">
        <v>32</v>
      </c>
      <c r="B55" s="231"/>
      <c r="C55" s="232"/>
      <c r="D55" s="185"/>
      <c r="E55" s="186" t="s">
        <v>41</v>
      </c>
      <c r="F55" s="187">
        <v>122470.76</v>
      </c>
      <c r="G55" s="187">
        <v>147982</v>
      </c>
      <c r="H55" s="187">
        <v>191294</v>
      </c>
      <c r="I55" s="187">
        <v>191294</v>
      </c>
      <c r="J55" s="187">
        <v>191294</v>
      </c>
    </row>
    <row r="56" spans="1:10" x14ac:dyDescent="0.25">
      <c r="A56" s="230">
        <v>34</v>
      </c>
      <c r="B56" s="231"/>
      <c r="C56" s="232"/>
      <c r="D56" s="185"/>
      <c r="E56" s="186" t="s">
        <v>43</v>
      </c>
      <c r="F56" s="187">
        <v>3628.91</v>
      </c>
      <c r="G56" s="187">
        <v>0</v>
      </c>
      <c r="H56" s="187">
        <v>0</v>
      </c>
      <c r="I56" s="187">
        <v>0</v>
      </c>
      <c r="J56" s="187">
        <v>0</v>
      </c>
    </row>
    <row r="57" spans="1:10" x14ac:dyDescent="0.25">
      <c r="A57" s="230">
        <v>37</v>
      </c>
      <c r="B57" s="231"/>
      <c r="C57" s="232"/>
      <c r="D57" s="185"/>
      <c r="E57" s="186" t="s">
        <v>43</v>
      </c>
      <c r="F57" s="187">
        <v>29736.68</v>
      </c>
      <c r="G57" s="187">
        <v>25881</v>
      </c>
      <c r="H57" s="187">
        <v>25580</v>
      </c>
      <c r="I57" s="187">
        <v>28580</v>
      </c>
      <c r="J57" s="187">
        <v>28580</v>
      </c>
    </row>
    <row r="58" spans="1:10" x14ac:dyDescent="0.25">
      <c r="A58" s="230">
        <v>38</v>
      </c>
      <c r="B58" s="231"/>
      <c r="C58" s="232"/>
      <c r="D58" s="185"/>
      <c r="E58" s="186" t="s">
        <v>97</v>
      </c>
      <c r="F58" s="187">
        <v>0</v>
      </c>
      <c r="G58" s="187">
        <v>0</v>
      </c>
      <c r="H58" s="187">
        <v>1032</v>
      </c>
      <c r="I58" s="187">
        <v>1032</v>
      </c>
      <c r="J58" s="187">
        <v>1032</v>
      </c>
    </row>
    <row r="59" spans="1:10" x14ac:dyDescent="0.25">
      <c r="A59" s="236">
        <v>4</v>
      </c>
      <c r="B59" s="237"/>
      <c r="C59" s="238"/>
      <c r="D59" s="124"/>
      <c r="E59" s="124" t="s">
        <v>45</v>
      </c>
      <c r="F59" s="125">
        <f t="shared" ref="F59" si="19">SUM(F60)</f>
        <v>13603.82</v>
      </c>
      <c r="G59" s="125">
        <f>SUM(G60)</f>
        <v>9556</v>
      </c>
      <c r="H59" s="125">
        <f t="shared" ref="H59:J59" si="20">SUM(H60)</f>
        <v>14860</v>
      </c>
      <c r="I59" s="125">
        <f t="shared" si="20"/>
        <v>14860</v>
      </c>
      <c r="J59" s="125">
        <f t="shared" si="20"/>
        <v>14860</v>
      </c>
    </row>
    <row r="60" spans="1:10" ht="25.5" x14ac:dyDescent="0.25">
      <c r="A60" s="230">
        <v>42</v>
      </c>
      <c r="B60" s="231"/>
      <c r="C60" s="232"/>
      <c r="D60" s="185"/>
      <c r="E60" s="186" t="s">
        <v>46</v>
      </c>
      <c r="F60" s="187">
        <v>13603.82</v>
      </c>
      <c r="G60" s="187">
        <v>9556</v>
      </c>
      <c r="H60" s="187">
        <v>14860</v>
      </c>
      <c r="I60" s="187">
        <v>14860</v>
      </c>
      <c r="J60" s="187">
        <v>14860</v>
      </c>
    </row>
    <row r="61" spans="1:10" x14ac:dyDescent="0.25">
      <c r="A61" s="239">
        <v>61</v>
      </c>
      <c r="B61" s="240"/>
      <c r="C61" s="241"/>
      <c r="D61" s="115"/>
      <c r="E61" s="116" t="s">
        <v>65</v>
      </c>
      <c r="F61" s="117">
        <f>SUM(F62,F64)</f>
        <v>2744.09</v>
      </c>
      <c r="G61" s="117">
        <f>SUM(G62,G64)</f>
        <v>0</v>
      </c>
      <c r="H61" s="117">
        <f>SUM(H62,H64)</f>
        <v>0</v>
      </c>
      <c r="I61" s="117">
        <f>SUM(I62,I64)</f>
        <v>0</v>
      </c>
      <c r="J61" s="117">
        <f>SUM(J62,J64)</f>
        <v>0</v>
      </c>
    </row>
    <row r="62" spans="1:10" x14ac:dyDescent="0.25">
      <c r="A62" s="119">
        <v>3</v>
      </c>
      <c r="B62" s="120"/>
      <c r="C62" s="121"/>
      <c r="D62" s="121"/>
      <c r="E62" s="122" t="s">
        <v>37</v>
      </c>
      <c r="F62" s="123">
        <f>SUM(F63)</f>
        <v>1844.85</v>
      </c>
      <c r="G62" s="123">
        <f>SUM(G63)</f>
        <v>0</v>
      </c>
      <c r="H62" s="123">
        <f t="shared" ref="H62" si="21">SUM(H63)</f>
        <v>0</v>
      </c>
      <c r="I62" s="123">
        <f t="shared" ref="I62:J62" si="22">SUM(I63)</f>
        <v>0</v>
      </c>
      <c r="J62" s="123">
        <f t="shared" si="22"/>
        <v>0</v>
      </c>
    </row>
    <row r="63" spans="1:10" x14ac:dyDescent="0.25">
      <c r="A63" s="230">
        <v>32</v>
      </c>
      <c r="B63" s="231"/>
      <c r="C63" s="232"/>
      <c r="D63" s="185"/>
      <c r="E63" s="186" t="s">
        <v>41</v>
      </c>
      <c r="F63" s="187">
        <v>1844.85</v>
      </c>
      <c r="G63" s="187">
        <v>0</v>
      </c>
      <c r="H63" s="187">
        <v>0</v>
      </c>
      <c r="I63" s="187">
        <v>0</v>
      </c>
      <c r="J63" s="187">
        <v>0</v>
      </c>
    </row>
    <row r="64" spans="1:10" x14ac:dyDescent="0.25">
      <c r="A64" s="236">
        <v>4</v>
      </c>
      <c r="B64" s="237"/>
      <c r="C64" s="238"/>
      <c r="D64" s="124"/>
      <c r="E64" s="124" t="s">
        <v>45</v>
      </c>
      <c r="F64" s="125">
        <f t="shared" ref="F64:J64" si="23">SUM(F65)</f>
        <v>899.24</v>
      </c>
      <c r="G64" s="125">
        <f t="shared" si="23"/>
        <v>0</v>
      </c>
      <c r="H64" s="125">
        <f t="shared" si="23"/>
        <v>0</v>
      </c>
      <c r="I64" s="125">
        <f t="shared" si="23"/>
        <v>0</v>
      </c>
      <c r="J64" s="125">
        <f t="shared" si="23"/>
        <v>0</v>
      </c>
    </row>
    <row r="65" spans="1:10" ht="25.5" x14ac:dyDescent="0.25">
      <c r="A65" s="230">
        <v>42</v>
      </c>
      <c r="B65" s="231"/>
      <c r="C65" s="232"/>
      <c r="D65" s="185"/>
      <c r="E65" s="186" t="s">
        <v>46</v>
      </c>
      <c r="F65" s="187">
        <v>899.24</v>
      </c>
      <c r="G65" s="187">
        <v>0</v>
      </c>
      <c r="H65" s="187">
        <v>0</v>
      </c>
      <c r="I65" s="187">
        <v>0</v>
      </c>
      <c r="J65" s="187">
        <v>0</v>
      </c>
    </row>
    <row r="66" spans="1:10" x14ac:dyDescent="0.25">
      <c r="A66" s="189"/>
      <c r="B66" s="190"/>
      <c r="C66" s="190"/>
      <c r="D66" s="191"/>
      <c r="E66" s="192" t="s">
        <v>74</v>
      </c>
      <c r="F66" s="193">
        <f>SUM(F45,F41,F37,F24,F53,F48,F62,F9,F16,F29)</f>
        <v>1870755.4999999998</v>
      </c>
      <c r="G66" s="193">
        <f>SUM(G45,G41,G37,G24,G53,G48,G62,G9,G16,G29,G20,G33)</f>
        <v>1962597</v>
      </c>
      <c r="H66" s="193">
        <f>SUM(H45,H41,H37,H24,H53,H48,H62,H9,H16,H29,H20,H33)</f>
        <v>2283633.2000000002</v>
      </c>
      <c r="I66" s="193">
        <f>SUM(I45,I41,I37,I24,I53,I48,I62,I9,I16,I29,I20,I33)</f>
        <v>2291352.6</v>
      </c>
      <c r="J66" s="193">
        <f>SUM(J45,J41,J37,J24,J53,J48,J62,J9,J16,J29,J20,J33)</f>
        <v>2351585.6</v>
      </c>
    </row>
    <row r="67" spans="1:10" x14ac:dyDescent="0.25">
      <c r="A67" s="194"/>
      <c r="B67" s="195"/>
      <c r="C67" s="195"/>
      <c r="D67" s="196"/>
      <c r="E67" s="192" t="s">
        <v>75</v>
      </c>
      <c r="F67" s="193">
        <f>SUM(F64,F59,F12,F50)</f>
        <v>25653.37</v>
      </c>
      <c r="G67" s="193">
        <f>SUM(G64,G59,G12,G50)</f>
        <v>13006</v>
      </c>
      <c r="H67" s="193">
        <f>SUM(H64,H59,H12,H50)</f>
        <v>14860</v>
      </c>
      <c r="I67" s="193">
        <f>SUM(I64,I59,I12,I50)</f>
        <v>14860</v>
      </c>
      <c r="J67" s="193">
        <f>SUM(J64,J59,J12,J50)</f>
        <v>14860</v>
      </c>
    </row>
    <row r="73" spans="1:10" x14ac:dyDescent="0.25">
      <c r="F73" s="102"/>
    </row>
  </sheetData>
  <mergeCells count="46">
    <mergeCell ref="A27:C27"/>
    <mergeCell ref="A1:J1"/>
    <mergeCell ref="A3:J3"/>
    <mergeCell ref="A5:C5"/>
    <mergeCell ref="A6:C6"/>
    <mergeCell ref="A12:C12"/>
    <mergeCell ref="A7:C7"/>
    <mergeCell ref="A8:C8"/>
    <mergeCell ref="A10:C10"/>
    <mergeCell ref="A59:C59"/>
    <mergeCell ref="A58:C58"/>
    <mergeCell ref="A11:C11"/>
    <mergeCell ref="A33:C33"/>
    <mergeCell ref="A31:C31"/>
    <mergeCell ref="A14:C14"/>
    <mergeCell ref="A17:C17"/>
    <mergeCell ref="A13:C13"/>
    <mergeCell ref="A26:C26"/>
    <mergeCell ref="A35:C35"/>
    <mergeCell ref="A18:C18"/>
    <mergeCell ref="A38:C38"/>
    <mergeCell ref="A34:C34"/>
    <mergeCell ref="A25:C25"/>
    <mergeCell ref="A21:C21"/>
    <mergeCell ref="A22:C22"/>
    <mergeCell ref="A64:C64"/>
    <mergeCell ref="A65:C65"/>
    <mergeCell ref="A61:C61"/>
    <mergeCell ref="A63:C63"/>
    <mergeCell ref="A39:C39"/>
    <mergeCell ref="A42:C42"/>
    <mergeCell ref="A46:C46"/>
    <mergeCell ref="A44:C44"/>
    <mergeCell ref="A43:C43"/>
    <mergeCell ref="A50:C50"/>
    <mergeCell ref="A54:C54"/>
    <mergeCell ref="A55:C55"/>
    <mergeCell ref="A56:C56"/>
    <mergeCell ref="A60:C60"/>
    <mergeCell ref="A51:C51"/>
    <mergeCell ref="A57:C57"/>
    <mergeCell ref="A32:C32"/>
    <mergeCell ref="A49:C49"/>
    <mergeCell ref="A28:C28"/>
    <mergeCell ref="A29:C29"/>
    <mergeCell ref="A30:C30"/>
  </mergeCells>
  <pageMargins left="0.70866141732283472" right="0.51181102362204722" top="0.74803149606299213" bottom="0.74803149606299213" header="0.31496062992125984" footer="0.31496062992125984"/>
  <pageSetup paperSize="9"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80</TotalTime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SAŽETAK</vt:lpstr>
      <vt:lpstr> Račun prihoda i rashoda </vt:lpstr>
      <vt:lpstr>Rashodi prema funkcijskoj kl</vt:lpstr>
      <vt:lpstr>Račun financiranja</vt:lpstr>
      <vt:lpstr>Prihodi i rashodi po izvorima</vt:lpstr>
      <vt:lpstr>Posebni dio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Marija Lacković</dc:creator>
  <dc:description/>
  <cp:lastModifiedBy>Windows korisnik</cp:lastModifiedBy>
  <cp:revision>4</cp:revision>
  <cp:lastPrinted>2023-12-29T08:30:29Z</cp:lastPrinted>
  <dcterms:created xsi:type="dcterms:W3CDTF">2022-08-12T12:51:27Z</dcterms:created>
  <dcterms:modified xsi:type="dcterms:W3CDTF">2023-12-29T08:49:56Z</dcterms:modified>
  <dc:language>hr-HR</dc:language>
</cp:coreProperties>
</file>