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Documents\PLAN 2022\"/>
    </mc:Choice>
  </mc:AlternateContent>
  <xr:revisionPtr revIDLastSave="0" documentId="13_ncr:1_{01157057-32FC-4654-A3E9-1C561008F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List1" sheetId="4" state="hidden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D87" i="2"/>
  <c r="E86" i="2"/>
  <c r="E85" i="2"/>
  <c r="E84" i="2"/>
  <c r="E83" i="2"/>
  <c r="E82" i="2"/>
  <c r="E81" i="2"/>
  <c r="E80" i="2"/>
  <c r="E79" i="2"/>
  <c r="E78" i="2"/>
  <c r="E87" i="2" s="1"/>
  <c r="H9" i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8" i="2"/>
  <c r="D29" i="2"/>
  <c r="D30" i="2"/>
  <c r="D31" i="2"/>
  <c r="D32" i="2"/>
  <c r="D33" i="2"/>
  <c r="D36" i="2"/>
  <c r="D39" i="2"/>
  <c r="D40" i="2"/>
  <c r="D41" i="2"/>
  <c r="D42" i="2"/>
  <c r="D43" i="2"/>
  <c r="D44" i="2"/>
  <c r="D45" i="2"/>
  <c r="D46" i="2"/>
  <c r="D55" i="2"/>
  <c r="D56" i="2"/>
  <c r="D57" i="2"/>
  <c r="D59" i="2"/>
  <c r="D60" i="2"/>
  <c r="D61" i="2"/>
  <c r="D62" i="2"/>
  <c r="D64" i="2"/>
  <c r="D66" i="2"/>
  <c r="D70" i="2"/>
  <c r="D72" i="2"/>
  <c r="D73" i="2"/>
  <c r="E69" i="2"/>
  <c r="C69" i="2"/>
  <c r="C71" i="2"/>
  <c r="C68" i="2" s="1"/>
  <c r="C65" i="2"/>
  <c r="C63" i="2"/>
  <c r="C58" i="2"/>
  <c r="C54" i="2"/>
  <c r="C38" i="2"/>
  <c r="C35" i="2"/>
  <c r="C27" i="2"/>
  <c r="C11" i="2"/>
  <c r="E168" i="3"/>
  <c r="F213" i="3"/>
  <c r="F168" i="3"/>
  <c r="F138" i="3"/>
  <c r="F141" i="3"/>
  <c r="E141" i="3" s="1"/>
  <c r="F142" i="3"/>
  <c r="E142" i="3" s="1"/>
  <c r="D141" i="3"/>
  <c r="D142" i="3"/>
  <c r="F89" i="3"/>
  <c r="E59" i="3"/>
  <c r="F58" i="3"/>
  <c r="E58" i="3" s="1"/>
  <c r="D209" i="3"/>
  <c r="D208" i="3" s="1"/>
  <c r="D204" i="3"/>
  <c r="D203" i="3" s="1"/>
  <c r="D197" i="3"/>
  <c r="D196" i="3" s="1"/>
  <c r="D192" i="3"/>
  <c r="D191" i="3" s="1"/>
  <c r="D188" i="3"/>
  <c r="D187" i="3" s="1"/>
  <c r="D183" i="3"/>
  <c r="D182" i="3" s="1"/>
  <c r="D179" i="3"/>
  <c r="D178" i="3" s="1"/>
  <c r="D172" i="3"/>
  <c r="D171" i="3" s="1"/>
  <c r="D165" i="3"/>
  <c r="D164" i="3" s="1"/>
  <c r="D160" i="3"/>
  <c r="D159" i="3" s="1"/>
  <c r="D153" i="3"/>
  <c r="D152" i="3" s="1"/>
  <c r="D148" i="3"/>
  <c r="D147" i="3" s="1"/>
  <c r="D134" i="3"/>
  <c r="D130" i="3"/>
  <c r="D129" i="3" s="1"/>
  <c r="D125" i="3"/>
  <c r="D124" i="3" s="1"/>
  <c r="D119" i="3"/>
  <c r="D118" i="3" s="1"/>
  <c r="D114" i="3"/>
  <c r="D113" i="3" s="1"/>
  <c r="D109" i="3"/>
  <c r="D108" i="3" s="1"/>
  <c r="D104" i="3"/>
  <c r="D101" i="3"/>
  <c r="D100" i="3" s="1"/>
  <c r="D94" i="3"/>
  <c r="D93" i="3" s="1"/>
  <c r="D88" i="3"/>
  <c r="D84" i="3"/>
  <c r="D80" i="3"/>
  <c r="D76" i="3"/>
  <c r="D75" i="3" s="1"/>
  <c r="D71" i="3"/>
  <c r="D70" i="3" s="1"/>
  <c r="D67" i="3"/>
  <c r="D66" i="3" s="1"/>
  <c r="D63" i="3"/>
  <c r="D62" i="3" s="1"/>
  <c r="D53" i="3"/>
  <c r="D52" i="3" s="1"/>
  <c r="D45" i="3"/>
  <c r="D44" i="3" s="1"/>
  <c r="D41" i="3" s="1"/>
  <c r="D37" i="3"/>
  <c r="D33" i="3"/>
  <c r="D28" i="3"/>
  <c r="D26" i="3"/>
  <c r="D25" i="3" s="1"/>
  <c r="D21" i="3"/>
  <c r="D16" i="3"/>
  <c r="D15" i="3" s="1"/>
  <c r="G25" i="1"/>
  <c r="G18" i="1"/>
  <c r="G15" i="1"/>
  <c r="G14" i="1"/>
  <c r="G12" i="1"/>
  <c r="G10" i="1"/>
  <c r="G9" i="1"/>
  <c r="D69" i="2" l="1"/>
  <c r="C52" i="2"/>
  <c r="C75" i="2" s="1"/>
  <c r="C9" i="2"/>
  <c r="D138" i="3"/>
  <c r="D79" i="3"/>
  <c r="D49" i="3" s="1"/>
  <c r="F57" i="3"/>
  <c r="E57" i="3" s="1"/>
  <c r="D156" i="3"/>
  <c r="D32" i="3"/>
  <c r="D12" i="3" s="1"/>
  <c r="D175" i="3"/>
  <c r="D200" i="3"/>
  <c r="E54" i="2"/>
  <c r="D54" i="2" s="1"/>
  <c r="E58" i="2"/>
  <c r="D58" i="2" s="1"/>
  <c r="E63" i="2"/>
  <c r="D63" i="2" s="1"/>
  <c r="E65" i="2"/>
  <c r="D65" i="2" s="1"/>
  <c r="G68" i="2"/>
  <c r="F68" i="2"/>
  <c r="E71" i="2"/>
  <c r="E38" i="2"/>
  <c r="D38" i="2" s="1"/>
  <c r="E35" i="2"/>
  <c r="D35" i="2" s="1"/>
  <c r="E27" i="2"/>
  <c r="D27" i="2" s="1"/>
  <c r="E11" i="2"/>
  <c r="D11" i="2" s="1"/>
  <c r="E212" i="3"/>
  <c r="E211" i="3"/>
  <c r="E210" i="3"/>
  <c r="E206" i="3"/>
  <c r="E205" i="3"/>
  <c r="E198" i="3"/>
  <c r="E193" i="3"/>
  <c r="E189" i="3"/>
  <c r="E184" i="3"/>
  <c r="E180" i="3"/>
  <c r="E173" i="3"/>
  <c r="E166" i="3"/>
  <c r="E161" i="3"/>
  <c r="E154" i="3"/>
  <c r="E149" i="3"/>
  <c r="E131" i="3"/>
  <c r="E127" i="3"/>
  <c r="E126" i="3"/>
  <c r="E121" i="3"/>
  <c r="E120" i="3"/>
  <c r="E115" i="3"/>
  <c r="E110" i="3"/>
  <c r="E106" i="3"/>
  <c r="E105" i="3"/>
  <c r="E102" i="3"/>
  <c r="E97" i="3"/>
  <c r="E95" i="3"/>
  <c r="E90" i="3"/>
  <c r="E86" i="3"/>
  <c r="E85" i="3"/>
  <c r="E83" i="3"/>
  <c r="E82" i="3"/>
  <c r="E81" i="3"/>
  <c r="E77" i="3"/>
  <c r="E72" i="3"/>
  <c r="E68" i="3"/>
  <c r="E64" i="3"/>
  <c r="E54" i="3"/>
  <c r="E51" i="3"/>
  <c r="E50" i="3"/>
  <c r="E47" i="3"/>
  <c r="E46" i="3"/>
  <c r="E43" i="3"/>
  <c r="E42" i="3"/>
  <c r="E39" i="3"/>
  <c r="E38" i="3"/>
  <c r="E36" i="3"/>
  <c r="E35" i="3"/>
  <c r="E34" i="3"/>
  <c r="E29" i="3"/>
  <c r="E27" i="3"/>
  <c r="E22" i="3"/>
  <c r="E20" i="3"/>
  <c r="E19" i="3"/>
  <c r="E18" i="3"/>
  <c r="E17" i="3"/>
  <c r="F209" i="3"/>
  <c r="F208" i="3" s="1"/>
  <c r="E208" i="3" s="1"/>
  <c r="F204" i="3"/>
  <c r="E204" i="3" s="1"/>
  <c r="F197" i="3"/>
  <c r="E197" i="3" s="1"/>
  <c r="F192" i="3"/>
  <c r="E192" i="3" s="1"/>
  <c r="F188" i="3"/>
  <c r="E188" i="3" s="1"/>
  <c r="F183" i="3"/>
  <c r="E183" i="3" s="1"/>
  <c r="F179" i="3"/>
  <c r="F178" i="3" s="1"/>
  <c r="F172" i="3"/>
  <c r="E172" i="3" s="1"/>
  <c r="F165" i="3"/>
  <c r="F164" i="3" s="1"/>
  <c r="E164" i="3" s="1"/>
  <c r="F160" i="3"/>
  <c r="E160" i="3" s="1"/>
  <c r="F153" i="3"/>
  <c r="E153" i="3" s="1"/>
  <c r="F148" i="3"/>
  <c r="E148" i="3" s="1"/>
  <c r="F130" i="3"/>
  <c r="F129" i="3" s="1"/>
  <c r="F125" i="3"/>
  <c r="F124" i="3" s="1"/>
  <c r="F119" i="3"/>
  <c r="F118" i="3" s="1"/>
  <c r="F114" i="3"/>
  <c r="E114" i="3" s="1"/>
  <c r="F109" i="3"/>
  <c r="E109" i="3" s="1"/>
  <c r="F101" i="3"/>
  <c r="F100" i="3" s="1"/>
  <c r="F94" i="3"/>
  <c r="E94" i="3" s="1"/>
  <c r="F84" i="3"/>
  <c r="E84" i="3" s="1"/>
  <c r="F80" i="3"/>
  <c r="F76" i="3"/>
  <c r="E76" i="3" s="1"/>
  <c r="F71" i="3"/>
  <c r="F70" i="3" s="1"/>
  <c r="F67" i="3"/>
  <c r="F66" i="3" s="1"/>
  <c r="F63" i="3"/>
  <c r="F62" i="3" s="1"/>
  <c r="F53" i="3"/>
  <c r="F45" i="3"/>
  <c r="F44" i="3" s="1"/>
  <c r="F41" i="3" s="1"/>
  <c r="F33" i="3"/>
  <c r="F37" i="3"/>
  <c r="F28" i="3"/>
  <c r="F26" i="3"/>
  <c r="F21" i="3"/>
  <c r="F16" i="3"/>
  <c r="H208" i="3"/>
  <c r="H203" i="3"/>
  <c r="H196" i="3"/>
  <c r="H191" i="3"/>
  <c r="H187" i="3"/>
  <c r="H182" i="3"/>
  <c r="H178" i="3"/>
  <c r="H171" i="3"/>
  <c r="H164" i="3"/>
  <c r="H159" i="3"/>
  <c r="H152" i="3"/>
  <c r="H147" i="3"/>
  <c r="H134" i="3"/>
  <c r="H129" i="3"/>
  <c r="H124" i="3"/>
  <c r="H118" i="3"/>
  <c r="H113" i="3"/>
  <c r="H108" i="3"/>
  <c r="H104" i="3"/>
  <c r="H100" i="3"/>
  <c r="H93" i="3"/>
  <c r="H88" i="3"/>
  <c r="H79" i="3"/>
  <c r="H75" i="3"/>
  <c r="H70" i="3"/>
  <c r="H66" i="3"/>
  <c r="H62" i="3"/>
  <c r="H52" i="3"/>
  <c r="H44" i="3"/>
  <c r="H32" i="3"/>
  <c r="H25" i="3"/>
  <c r="H15" i="3"/>
  <c r="G52" i="2"/>
  <c r="F52" i="2"/>
  <c r="G118" i="3"/>
  <c r="G208" i="3"/>
  <c r="G203" i="3"/>
  <c r="G196" i="3"/>
  <c r="G191" i="3"/>
  <c r="G187" i="3"/>
  <c r="G182" i="3"/>
  <c r="G178" i="3"/>
  <c r="G171" i="3"/>
  <c r="G164" i="3"/>
  <c r="G159" i="3"/>
  <c r="G152" i="3"/>
  <c r="G147" i="3"/>
  <c r="G134" i="3"/>
  <c r="G129" i="3"/>
  <c r="G124" i="3"/>
  <c r="G113" i="3"/>
  <c r="G108" i="3"/>
  <c r="G104" i="3"/>
  <c r="F104" i="3"/>
  <c r="E104" i="3" s="1"/>
  <c r="G100" i="3"/>
  <c r="G93" i="3"/>
  <c r="G88" i="3"/>
  <c r="F88" i="3"/>
  <c r="G79" i="3"/>
  <c r="G75" i="3"/>
  <c r="G70" i="3"/>
  <c r="G66" i="3"/>
  <c r="G62" i="3"/>
  <c r="G52" i="3"/>
  <c r="G44" i="3"/>
  <c r="G32" i="3"/>
  <c r="G25" i="3"/>
  <c r="G15" i="3"/>
  <c r="E96" i="3"/>
  <c r="G13" i="1"/>
  <c r="E68" i="2" l="1"/>
  <c r="D71" i="2"/>
  <c r="D68" i="2" s="1"/>
  <c r="D213" i="3"/>
  <c r="E88" i="3"/>
  <c r="F15" i="3"/>
  <c r="F182" i="3"/>
  <c r="E182" i="3" s="1"/>
  <c r="F159" i="3"/>
  <c r="E159" i="3" s="1"/>
  <c r="F113" i="3"/>
  <c r="E113" i="3" s="1"/>
  <c r="F147" i="3"/>
  <c r="F171" i="3"/>
  <c r="E171" i="3" s="1"/>
  <c r="F191" i="3"/>
  <c r="E191" i="3" s="1"/>
  <c r="F93" i="3"/>
  <c r="E93" i="3" s="1"/>
  <c r="F152" i="3"/>
  <c r="E152" i="3" s="1"/>
  <c r="F196" i="3"/>
  <c r="E196" i="3" s="1"/>
  <c r="E165" i="3"/>
  <c r="F75" i="3"/>
  <c r="E75" i="3" s="1"/>
  <c r="F108" i="3"/>
  <c r="E108" i="3" s="1"/>
  <c r="F187" i="3"/>
  <c r="E187" i="3" s="1"/>
  <c r="F25" i="3"/>
  <c r="F203" i="3"/>
  <c r="E209" i="3"/>
  <c r="F52" i="3"/>
  <c r="E89" i="3"/>
  <c r="E9" i="2"/>
  <c r="D9" i="2" s="1"/>
  <c r="E52" i="2"/>
  <c r="F75" i="2"/>
  <c r="G75" i="2"/>
  <c r="F32" i="3"/>
  <c r="F79" i="3"/>
  <c r="G213" i="3"/>
  <c r="H213" i="3"/>
  <c r="E33" i="3"/>
  <c r="E37" i="3"/>
  <c r="E16" i="3"/>
  <c r="E80" i="3"/>
  <c r="E75" i="2" l="1"/>
  <c r="D75" i="2" s="1"/>
  <c r="D52" i="2"/>
  <c r="E138" i="3"/>
  <c r="E147" i="3"/>
  <c r="F12" i="3"/>
  <c r="F156" i="3"/>
  <c r="E156" i="3" s="1"/>
  <c r="F175" i="3"/>
  <c r="E52" i="3"/>
  <c r="E53" i="3"/>
  <c r="E203" i="3"/>
  <c r="F200" i="3"/>
  <c r="E200" i="3" s="1"/>
  <c r="E32" i="3"/>
  <c r="E79" i="3"/>
  <c r="E21" i="3"/>
  <c r="E26" i="3"/>
  <c r="E28" i="3"/>
  <c r="E124" i="3" l="1"/>
  <c r="E125" i="3"/>
  <c r="E129" i="3"/>
  <c r="E130" i="3"/>
  <c r="E118" i="3"/>
  <c r="E119" i="3"/>
  <c r="E100" i="3"/>
  <c r="E101" i="3"/>
  <c r="E135" i="3"/>
  <c r="E179" i="3"/>
  <c r="E45" i="3"/>
  <c r="E63" i="3"/>
  <c r="E66" i="3"/>
  <c r="E67" i="3"/>
  <c r="E70" i="3"/>
  <c r="E71" i="3"/>
  <c r="E25" i="3"/>
  <c r="E12" i="3" l="1"/>
  <c r="E15" i="3"/>
  <c r="E175" i="3"/>
  <c r="E178" i="3"/>
  <c r="E62" i="3"/>
  <c r="E41" i="3"/>
  <c r="E44" i="3"/>
  <c r="F134" i="3"/>
  <c r="E134" i="3" l="1"/>
  <c r="F49" i="3"/>
  <c r="E49" i="3" s="1"/>
  <c r="E213" i="3"/>
  <c r="F136" i="3"/>
</calcChain>
</file>

<file path=xl/sharedStrings.xml><?xml version="1.0" encoding="utf-8"?>
<sst xmlns="http://schemas.openxmlformats.org/spreadsheetml/2006/main" count="397" uniqueCount="233">
  <si>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</si>
  <si>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</si>
  <si>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</si>
  <si>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</si>
  <si>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</si>
  <si>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</si>
  <si>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</si>
  <si>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</si>
  <si>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</si>
  <si>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</si>
  <si>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</si>
  <si>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</si>
  <si>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</si>
  <si>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</si>
  <si>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</si>
  <si>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</si>
  <si>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</si>
  <si>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</si>
  <si>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</si>
  <si>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</si>
  <si>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</si>
  <si>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</si>
  <si>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>FINANCIJSKI PLAN</t>
  </si>
  <si>
    <t>PROJEKCIJA</t>
  </si>
  <si>
    <t>ŠIFRA</t>
  </si>
  <si>
    <t>OPIS</t>
  </si>
  <si>
    <t>RASHODI POSLOVANJA</t>
  </si>
  <si>
    <t>RASHODI ZA ZAPOSLENE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</si>
  <si>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</si>
  <si>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</si>
  <si>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</si>
  <si>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</si>
  <si>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</si>
  <si>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</si>
  <si>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</si>
  <si>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</si>
  <si>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</si>
  <si>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</si>
  <si>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</si>
  <si>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</si>
  <si>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</si>
  <si>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</si>
  <si>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</si>
  <si>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</si>
  <si>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AKTIVNOST: Produženi boravak</t>
  </si>
  <si>
    <t>Ravnateljica: Nensi Kaluđerović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</si>
  <si>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</si>
  <si>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</si>
  <si>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</si>
  <si>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</si>
  <si>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OST.NESPOM.RASHODI POSLOVANJA</t>
  </si>
  <si>
    <t>AKTIVNOST: Školska kuhinja</t>
  </si>
  <si>
    <t>PLAĆE (BRUTO)</t>
  </si>
  <si>
    <t>K240501</t>
  </si>
  <si>
    <t>AKTIVNOST: Školski namještaj i oprema</t>
  </si>
  <si>
    <t>RASHODI ZA NABAVU PROIZVEDENE DUGOTRAJNE IMOVINE</t>
  </si>
  <si>
    <t>POSTOJENJA I OPREMA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</si>
  <si>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</si>
  <si>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</si>
  <si>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</si>
  <si>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</si>
  <si>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</si>
  <si>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</si>
  <si>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</si>
  <si>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</si>
  <si>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</si>
  <si>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</si>
  <si>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</si>
  <si>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</si>
  <si>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</si>
  <si>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</si>
  <si>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</si>
  <si>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>izvori financiranja: Grad Pula za proračunske korisnike</t>
  </si>
  <si>
    <t xml:space="preserve">A230199 </t>
  </si>
  <si>
    <t>AKTIVNOST: Školska shema</t>
  </si>
  <si>
    <t>_________________</t>
  </si>
  <si>
    <t>OSTALI RASHODI ZA ZAPOSLENE</t>
  </si>
  <si>
    <t xml:space="preserve">Izradila: Ana Bošković                                                                     </t>
  </si>
  <si>
    <t>Predsjednica ŠO</t>
  </si>
  <si>
    <t>____________________</t>
  </si>
  <si>
    <t>izvori financiranja: Donacije za osnovne škole</t>
  </si>
  <si>
    <t>izvor financiranja: Agencija za odgoj i obrazovanje za prora.korisnike</t>
  </si>
  <si>
    <t>A230162</t>
  </si>
  <si>
    <t>AKTIVNOST: Naknada za Županijsko stručno vijeće, ŽSV</t>
  </si>
  <si>
    <t>izvori financiranja: Ministarstvo znanosti i obrazovanja za prora.k.</t>
  </si>
  <si>
    <t>K240502</t>
  </si>
  <si>
    <t>AKTIVNOST: Opremanje knjižnice</t>
  </si>
  <si>
    <t>KNJIGE, UMJETNIČKA DJELA I OSTALE IZL.VRIJEDNOSTI</t>
  </si>
  <si>
    <t>RASHODI ZA NABAVU NEFINANCIJSKE IMOVINE</t>
  </si>
  <si>
    <t>OIB 31345551255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</si>
  <si>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</si>
  <si>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</si>
  <si>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</si>
  <si>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</si>
  <si>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PRIHODI OD PRO.PRO.I ROBE TE PRUŽENIH USL.I PRIHODA OD DONACIJA</t>
  </si>
  <si>
    <t>DONACIJE OD PRAVNIH I FIZIČKIH OSOBA IZVAN OPĆEG PRORAČUNA</t>
  </si>
  <si>
    <t>izvori financiranja: Decentralizirana sredstva za osnovne škole</t>
  </si>
  <si>
    <t>izvori finaciranja: Nenamjenski prihodi i primici</t>
  </si>
  <si>
    <t>47300</t>
  </si>
  <si>
    <t>55254</t>
  </si>
  <si>
    <t>55359</t>
  </si>
  <si>
    <t>POMOĆI PROR.KOR.IZ PROR.KOJI IM NIJE NADL. - MZO</t>
  </si>
  <si>
    <t>POMOĆI PROR.KOR.IZ PROR.KOJI IM NIJE NADL. - Agencija ŽSV</t>
  </si>
  <si>
    <t>POMOĆI PROR.KOR.IZ PROR.KOJI IM NIJE NADL. - Grad Pula</t>
  </si>
  <si>
    <t>POMOĆI PROR.KOR.IZ PROR.KOJI IM NIJE NADL. - Općina Marčana</t>
  </si>
  <si>
    <t>A230116</t>
  </si>
  <si>
    <t>izvori financiranja: MZO za proračunske korisnike</t>
  </si>
  <si>
    <t>AKTIVNOST: Školski list, časopisi i knjige</t>
  </si>
  <si>
    <t>PLAN 2022.</t>
  </si>
  <si>
    <t>POMOĆI PROR.KOR.IZ PROR.KOJI IM NIJE NADL. - Županijska natjecanja</t>
  </si>
  <si>
    <t>A210104</t>
  </si>
  <si>
    <t>AKTIVNOST: Plaće i drugi rashodi za zaposlene osnovnih škola</t>
  </si>
  <si>
    <t>izvori financiranja: Prihodi od Ministarstva obrazovanja</t>
  </si>
  <si>
    <t xml:space="preserve">       RASHODI I IZDACI ZA TROGODIŠNJE RAZDOBLJE I </t>
  </si>
  <si>
    <t xml:space="preserve">               PREMA PRORAČUNSKOJ KLASIFIKACIJI</t>
  </si>
  <si>
    <t>2301</t>
  </si>
  <si>
    <t>PROGRAM: PROGRAMI OBRAZOVANJA IZNAD STANDARDA</t>
  </si>
  <si>
    <t xml:space="preserve">A230102 AKTIVNOST: Županijska natjecanja </t>
  </si>
  <si>
    <t>58300</t>
  </si>
  <si>
    <t>izvori financiranja: Ostale institudije za osnovne škole</t>
  </si>
  <si>
    <t>51100</t>
  </si>
  <si>
    <t>PLAĆE</t>
  </si>
  <si>
    <t>A230204</t>
  </si>
  <si>
    <t>AKTIVNOST: Provedba kurikuluma</t>
  </si>
  <si>
    <t>izvor financiranja: MZO za proračunske korisnike</t>
  </si>
  <si>
    <t>Projekcija plana 
za 2023.</t>
  </si>
  <si>
    <t>PLAN 2023.</t>
  </si>
  <si>
    <t>A230106</t>
  </si>
  <si>
    <t>A230107</t>
  </si>
  <si>
    <t>A230148</t>
  </si>
  <si>
    <t>AKTIVNOST: Financiranje učenika s posebnim potrebama</t>
  </si>
  <si>
    <t>A230203</t>
  </si>
  <si>
    <t>AKTIVNOST: Medni dan</t>
  </si>
  <si>
    <t>K240508</t>
  </si>
  <si>
    <t>AKTIVNOST: Opremanje kabineta</t>
  </si>
  <si>
    <t>POMOĆI PROR.KOR.IZ PROR.KOJI IM NIJE NADL. - udžbenici MZO</t>
  </si>
  <si>
    <t>izvori financiranja: Osiguravajuća društva za proračunske korisnike</t>
  </si>
  <si>
    <t>A240101</t>
  </si>
  <si>
    <t>AKTIVNOST: Investicijsko održavanje OŠ -minimalni standard</t>
  </si>
  <si>
    <t>izvor financiranja: Decentralizirana sredstva za osnovne škole</t>
  </si>
  <si>
    <t>PROGRAM: KAPITALNA ULAGANJA U OSNOVNE ŠKOLE</t>
  </si>
  <si>
    <t>K240301</t>
  </si>
  <si>
    <t>AKTIVNOST: Projektna dokumentacija osnovnih škola</t>
  </si>
  <si>
    <t>izvor financiranja: Decentralizirana sredstva za kapitalno za osnovne škole</t>
  </si>
  <si>
    <t>RASHODI ZA NABAVU NEPRIZVE.DUGOTRAJNE IMOVINE</t>
  </si>
  <si>
    <t>NEMATERIJALNA IMOVINA</t>
  </si>
  <si>
    <t>izvori financiranja: Nenamjenski prihodi i primici</t>
  </si>
  <si>
    <t>PROGRAM: MOZAIK 4</t>
  </si>
  <si>
    <t>T910801</t>
  </si>
  <si>
    <t>AKTIVNOST: Provedba projekta MOZAIK 4</t>
  </si>
  <si>
    <t>11001</t>
  </si>
  <si>
    <t>izvori financiranja: Strukturni fondovi EU</t>
  </si>
  <si>
    <t xml:space="preserve">      Petra Gortan</t>
  </si>
  <si>
    <t>POMOĆI IZ DRŽAVNOG PROR.TEMELJEM PRIJENOSA EU SREDSTAVA-str.fond EU</t>
  </si>
  <si>
    <t>Prih.iz pror. za financiranje red.djelatnosti IŽ-min standard</t>
  </si>
  <si>
    <t>Prih.iz pror. po stvarnom trošku-minim standard</t>
  </si>
  <si>
    <t>Prih.iz pror. Po stavrnom trošku- iznad standarda</t>
  </si>
  <si>
    <t>Prih.iz pror.-Zavičajna nastava</t>
  </si>
  <si>
    <t>POMOĆI PROR.KOR.IZ PROR.KOJI IM NIJE NADL. -MZO lektira</t>
  </si>
  <si>
    <t>POMOĆI PROR.KOR.IZ PROR.KOJI IM NIJE NADL. - Općina Marčana -š.k.</t>
  </si>
  <si>
    <t>POMOĆI PROR.KOR.IZ PROR.KOJI IM NIJE NADL. - Provedba kurikuluma MZO</t>
  </si>
  <si>
    <t>POMOĆI IZ DRŽAVNOG PROR.TEMELJEM PRIJENOSA EU SREDSTAVA-Šk.Shema</t>
  </si>
  <si>
    <t>POMOĆI IZ DRŽAVNOG PROR.TEMELJEM PRIJENOSA EU SREDSTAVA-Medni dan</t>
  </si>
  <si>
    <t>POMOĆI IZ DRŽAVNOG PROR.TEMELJEM PRIJENOSA EU SREDSTAVA -MOZAIK 4</t>
  </si>
  <si>
    <t>PRIHODI PO POSEBNIM PROPISIMA-školska marenda (roditelji)</t>
  </si>
  <si>
    <t>PRIHODI PO POSEBNIM PROPISIMA - ručak u p.b. (roditelji)</t>
  </si>
  <si>
    <t>PRIHODI PO POSEBNIM PROPISIMA  -Izborni i dodatni programi</t>
  </si>
  <si>
    <t>PRIHODI PO POSEBNIM PROPISIMA  -Investicijsko održavanje</t>
  </si>
  <si>
    <t>PRIHODI PO POSEBNIM PROPISIMA  -Opremanje</t>
  </si>
  <si>
    <t>POMOĆI PROR.KOR.IZ PROR.KOJI IM NIJE NADL. - Opremanje kabineta MZO</t>
  </si>
  <si>
    <t xml:space="preserve">    Petra Gortan</t>
  </si>
  <si>
    <t>RASHODI I IZDACI ISKAZANI PO VRSTAMA</t>
  </si>
  <si>
    <t>VRSTA TROŠKA</t>
  </si>
  <si>
    <t>OSTALI RASHODE ZA ZAPOSLENE</t>
  </si>
  <si>
    <t>RASHODI ZA MATER. I ENERGIJU</t>
  </si>
  <si>
    <t>OSTALI RASHODI</t>
  </si>
  <si>
    <t>NAKN. GRAĐANIMA I KUĆANSTVIMA</t>
  </si>
  <si>
    <t>OSTALE NAKN.GRAĐ.I KUĆ.IZ PRORAČ</t>
  </si>
  <si>
    <t>RASHODI ZA NABAVU NEF.IMOVINE</t>
  </si>
  <si>
    <t>RASH.ZA NAB.PROIZVED.DUG.IMOV.</t>
  </si>
  <si>
    <t>POSTROJENJA I OPREMA</t>
  </si>
  <si>
    <t>KNJIGE</t>
  </si>
  <si>
    <t>UKUPNO</t>
  </si>
  <si>
    <t>RAZLIKA</t>
  </si>
  <si>
    <t xml:space="preserve">PLAN 2022. </t>
  </si>
  <si>
    <t xml:space="preserve">PROJEKCIJA PLANA 2023. </t>
  </si>
  <si>
    <t xml:space="preserve">PROJEKCIJA PLANA 2024. </t>
  </si>
  <si>
    <t>PLAN 2024.</t>
  </si>
  <si>
    <t>PLAN 2022</t>
  </si>
  <si>
    <t>Projekcija plana 
za 2024.</t>
  </si>
  <si>
    <t>PRIHODI PO POSEBNIM PROPISIMA  -Opremanje knjižnice</t>
  </si>
  <si>
    <t>IZVORI FINANCIRANJA</t>
  </si>
  <si>
    <t>PROJEKCIJA 2023</t>
  </si>
  <si>
    <t>PROJEKCIJA 2024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</si>
  <si>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</si>
  <si>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</si>
  <si>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</si>
  <si>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</si>
  <si>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</si>
  <si>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</si>
  <si>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</si>
  <si>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</si>
  <si>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</si>
  <si>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</si>
  <si>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</si>
  <si>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</si>
  <si>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</si>
  <si>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</si>
  <si>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</si>
  <si>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</si>
  <si>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</si>
  <si>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_________________________</t>
  </si>
  <si>
    <t xml:space="preserve">        Predsjednica ŠO</t>
  </si>
  <si>
    <t xml:space="preserve">               Petra Gortan</t>
  </si>
  <si>
    <t>A230104 AKTIVNOST: Pomoćnici u nastavi</t>
  </si>
  <si>
    <t>A230202</t>
  </si>
  <si>
    <t>AKTIVNOST: Građanski odgoj</t>
  </si>
  <si>
    <t>REBALANS PLANA 2022.</t>
  </si>
  <si>
    <t>Prih.iz pror.- iznad standarda - pomoćnici u nastavi</t>
  </si>
  <si>
    <t>Prih.iz pror. - Građanski odgoj</t>
  </si>
  <si>
    <t>Prih.iz  pror. -Projektna dokumentacija</t>
  </si>
  <si>
    <t>Prih.iz pror. - Investicijsko održavanje</t>
  </si>
  <si>
    <t>RASHODI ZA NABAVU NEPROIZV.DUGOTRAJNE IMOVINE</t>
  </si>
  <si>
    <t>Marčana,</t>
  </si>
  <si>
    <t>REBALANS PLANA ZA 2022.</t>
  </si>
  <si>
    <t>I. Izmjene i dopune</t>
  </si>
  <si>
    <t>REBALAN PLANA ZA 2022.</t>
  </si>
  <si>
    <t>400-02/22-01/01</t>
  </si>
  <si>
    <t>2163-5-3-22-02</t>
  </si>
  <si>
    <t>13.6.2022.</t>
  </si>
  <si>
    <t>Marčana, 13.6.2022.</t>
  </si>
  <si>
    <t>Datum:  13.6.2022.</t>
  </si>
  <si>
    <t xml:space="preserve">                       FINANCIJSKI PLAN OSNOVNE ŠKOLE MARČANA ZA 2022. I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</si>
</sst>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[$-1041A]#,##0.00;\-\ #,##0.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8"/>
      <color indexed="16"/>
      <name val="Arial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rgb="FFFF0000"/>
      <name val="Calibri"/>
      <family val="2"/>
      <charset val="238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</borders>
  <cellStyleXfs count="6">
    <xf numFmtId="0" fontId="0" fillId="0" borderId="0"/>
    <xf numFmtId="0" fontId="3" fillId="0" borderId="0"/>
    <xf numFmtId="0" fontId="5" fillId="0" borderId="0"/>
    <xf numFmtId="0" fontId="8" fillId="0" borderId="0"/>
    <xf numFmtId="0" fontId="29" fillId="0" borderId="0"/>
    <xf numFmtId="44" fontId="8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6" fillId="0" borderId="2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center" wrapText="1"/>
    </xf>
    <xf numFmtId="0" fontId="6" fillId="0" borderId="3" xfId="1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8" fillId="0" borderId="3" xfId="1" applyNumberFormat="1" applyFont="1" applyFill="1" applyBorder="1" applyAlignment="1" applyProtection="1"/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7" fillId="0" borderId="2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center" wrapText="1"/>
    </xf>
    <xf numFmtId="0" fontId="7" fillId="0" borderId="3" xfId="1" quotePrefix="1" applyNumberFormat="1" applyFont="1" applyFill="1" applyBorder="1" applyAlignment="1" applyProtection="1">
      <alignment horizontal="left"/>
    </xf>
    <xf numFmtId="3" fontId="7" fillId="0" borderId="2" xfId="1" applyNumberFormat="1" applyFont="1" applyBorder="1" applyAlignment="1">
      <alignment horizontal="right"/>
    </xf>
    <xf numFmtId="0" fontId="7" fillId="0" borderId="3" xfId="1" quotePrefix="1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0" fontId="18" fillId="0" borderId="0" xfId="0" applyFont="1"/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1" fillId="3" borderId="0" xfId="0" applyFont="1" applyFill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49" fontId="1" fillId="0" borderId="0" xfId="0" applyNumberFormat="1" applyFont="1" applyBorder="1"/>
    <xf numFmtId="0" fontId="13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3" borderId="0" xfId="0" applyNumberForma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49" fontId="0" fillId="0" borderId="0" xfId="0" applyNumberFormat="1" applyFont="1" applyBorder="1"/>
    <xf numFmtId="0" fontId="16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9" fillId="0" borderId="0" xfId="2" applyFont="1" applyFill="1" applyBorder="1" applyAlignment="1">
      <alignment horizontal="left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8" fillId="0" borderId="0" xfId="0" applyFont="1"/>
    <xf numFmtId="0" fontId="22" fillId="0" borderId="0" xfId="2" applyFont="1" applyFill="1" applyBorder="1" applyAlignment="1">
      <alignment horizontal="left" vertical="center"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Alignment="1">
      <alignment horizontal="right"/>
    </xf>
    <xf numFmtId="0" fontId="25" fillId="3" borderId="0" xfId="0" applyFont="1" applyFill="1"/>
    <xf numFmtId="0" fontId="26" fillId="0" borderId="0" xfId="0" applyFont="1"/>
    <xf numFmtId="0" fontId="14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/>
    <xf numFmtId="3" fontId="0" fillId="0" borderId="0" xfId="0" applyNumberFormat="1" applyFont="1"/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1" xfId="1" applyNumberFormat="1" applyFont="1" applyFill="1" applyBorder="1" applyAlignment="1" applyProtection="1">
      <alignment horizontal="center" vertical="center" wrapText="1"/>
    </xf>
    <xf numFmtId="0" fontId="15" fillId="0" borderId="2" xfId="1" quotePrefix="1" applyFont="1" applyBorder="1" applyAlignment="1">
      <alignment horizontal="left"/>
    </xf>
    <xf numFmtId="0" fontId="8" fillId="0" borderId="3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8" fillId="0" borderId="3" xfId="1" applyNumberFormat="1" applyFont="1" applyFill="1" applyBorder="1" applyAlignment="1" applyProtection="1">
      <alignment wrapText="1"/>
    </xf>
    <xf numFmtId="0" fontId="15" fillId="0" borderId="2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2" xfId="1" applyNumberFormat="1" applyFont="1" applyFill="1" applyBorder="1" applyAlignment="1" applyProtection="1">
      <alignment horizontal="left"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Border="1" applyAlignment="1" applyProtection="1">
      <alignment horizontal="center" vertical="center" wrapText="1"/>
      <protection locked="0"/>
    </xf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164" fontId="27" fillId="0" borderId="6" xfId="0" applyNumberFormat="1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</cellXfs>
  <cellStyles count="6">
    <cellStyle name="Normalno" xfId="0" builtinId="0"/>
    <cellStyle name="Normalno 2" xfId="3" xr:uid="{65151FED-4850-4108-949D-1997A9055401}"/>
    <cellStyle name="Obično 4" xfId="1" xr:uid="{00000000-0005-0000-0000-000001000000}"/>
    <cellStyle name="Obično 4 2" xfId="4" xr:uid="{368A75A2-F522-429F-B118-11D0477DAE3B}"/>
    <cellStyle name="Obično_List7" xfId="2" xr:uid="{00000000-0005-0000-0000-000002000000}"/>
    <cellStyle name="Valuta 2" xfId="5" xr:uid="{84668D0C-CA65-4DD5-8F56-8C2901ACC4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A14" sqref="A14:E14"/>
    </sheetView>
  </sheetViews>
  <sheetFormatPr defaultRowHeight="15" x14ac:dyDescent="0.25"/>
  <cols>
    <col min="5" max="5" width="15" customWidth="1"/>
    <col min="6" max="7" width="23" style="8" customWidth="1"/>
    <col min="8" max="8" width="20" customWidth="1"/>
    <col min="9" max="9" width="22.140625" customWidth="1"/>
    <col min="10" max="10" width="22.140625" style="8" customWidth="1"/>
  </cols>
  <sheetData>
    <row r="1" spans="1:10" s="8" customFormat="1" x14ac:dyDescent="0.25">
      <c r="A1" s="8" t="s">
        <v>20</v>
      </c>
    </row>
    <row r="2" spans="1:10" s="8" customFormat="1" x14ac:dyDescent="0.25">
      <c r="A2" s="8" t="s">
        <v>21</v>
      </c>
    </row>
    <row r="3" spans="1:10" x14ac:dyDescent="0.25">
      <c r="A3" s="8" t="s">
        <v>89</v>
      </c>
    </row>
    <row r="4" spans="1:10" ht="41.25" customHeight="1" x14ac:dyDescent="0.25">
      <c r="A4" s="110" t="s">
        <v>232</v>
      </c>
      <c r="B4" s="110"/>
      <c r="C4" s="110"/>
      <c r="D4" s="110"/>
      <c r="E4" s="110"/>
      <c r="F4" s="110"/>
      <c r="G4" s="110"/>
      <c r="H4" s="110"/>
      <c r="I4" s="110"/>
      <c r="J4"/>
    </row>
    <row r="5" spans="1:10" ht="15.75" customHeight="1" x14ac:dyDescent="0.25">
      <c r="A5" s="110" t="s">
        <v>0</v>
      </c>
      <c r="B5" s="110"/>
      <c r="C5" s="110"/>
      <c r="D5" s="110"/>
      <c r="E5" s="110"/>
      <c r="F5" s="110"/>
      <c r="G5" s="110"/>
      <c r="H5" s="111"/>
      <c r="I5" s="111"/>
      <c r="J5"/>
    </row>
    <row r="6" spans="1:10" x14ac:dyDescent="0.25">
      <c r="A6" s="8" t="s">
        <v>66</v>
      </c>
      <c r="B6" s="8" t="s">
        <v>227</v>
      </c>
      <c r="C6" s="8"/>
      <c r="D6" s="8"/>
      <c r="E6" s="8"/>
      <c r="H6" s="91"/>
      <c r="I6" s="9" t="s">
        <v>225</v>
      </c>
    </row>
    <row r="7" spans="1:10" x14ac:dyDescent="0.25">
      <c r="A7" s="8" t="s">
        <v>67</v>
      </c>
      <c r="B7" s="8" t="s">
        <v>228</v>
      </c>
      <c r="C7" s="8"/>
      <c r="D7" s="8"/>
      <c r="E7" s="8"/>
      <c r="H7" s="9"/>
      <c r="I7" s="8"/>
    </row>
    <row r="8" spans="1:10" ht="33" customHeight="1" x14ac:dyDescent="0.25">
      <c r="A8" s="2"/>
      <c r="B8" s="3"/>
      <c r="C8" s="3"/>
      <c r="D8" s="4"/>
      <c r="E8" s="5"/>
      <c r="F8" s="30" t="s">
        <v>108</v>
      </c>
      <c r="G8" s="28" t="s">
        <v>183</v>
      </c>
      <c r="H8" s="107" t="s">
        <v>224</v>
      </c>
      <c r="I8" s="30" t="s">
        <v>125</v>
      </c>
      <c r="J8" s="30" t="s">
        <v>189</v>
      </c>
    </row>
    <row r="9" spans="1:10" x14ac:dyDescent="0.25">
      <c r="A9" s="112" t="s">
        <v>1</v>
      </c>
      <c r="B9" s="113"/>
      <c r="C9" s="113"/>
      <c r="D9" s="113"/>
      <c r="E9" s="109"/>
      <c r="F9" s="11">
        <v>5088483</v>
      </c>
      <c r="G9" s="11">
        <f>SUM(H9-F9)</f>
        <v>411111</v>
      </c>
      <c r="H9" s="11">
        <f>SUM(H10)</f>
        <v>5499594</v>
      </c>
      <c r="I9" s="12">
        <v>5048747</v>
      </c>
      <c r="J9" s="12">
        <v>5048747</v>
      </c>
    </row>
    <row r="10" spans="1:10" x14ac:dyDescent="0.25">
      <c r="A10" s="112" t="s">
        <v>2</v>
      </c>
      <c r="B10" s="113"/>
      <c r="C10" s="113"/>
      <c r="D10" s="113"/>
      <c r="E10" s="109"/>
      <c r="F10" s="12">
        <v>5088483</v>
      </c>
      <c r="G10" s="11">
        <f>SUM(H10-F10)</f>
        <v>411111</v>
      </c>
      <c r="H10" s="12">
        <v>5499594</v>
      </c>
      <c r="I10" s="12">
        <v>5048747</v>
      </c>
      <c r="J10" s="12">
        <v>5048747</v>
      </c>
    </row>
    <row r="11" spans="1:10" x14ac:dyDescent="0.25">
      <c r="A11" s="108" t="s">
        <v>3</v>
      </c>
      <c r="B11" s="109"/>
      <c r="C11" s="109"/>
      <c r="D11" s="109"/>
      <c r="E11" s="109"/>
      <c r="F11" s="12"/>
      <c r="G11" s="12"/>
      <c r="H11" s="12"/>
      <c r="I11" s="12"/>
      <c r="J11" s="12"/>
    </row>
    <row r="12" spans="1:10" x14ac:dyDescent="0.25">
      <c r="A12" s="13" t="s">
        <v>4</v>
      </c>
      <c r="B12" s="10"/>
      <c r="C12" s="10"/>
      <c r="D12" s="10"/>
      <c r="E12" s="10"/>
      <c r="F12" s="12">
        <v>5085983</v>
      </c>
      <c r="G12" s="11">
        <f t="shared" ref="G12:G15" si="0">SUM(H12-F12)</f>
        <v>0</v>
      </c>
      <c r="H12" s="12">
        <v>5085983</v>
      </c>
      <c r="I12" s="12">
        <v>5048746</v>
      </c>
      <c r="J12" s="12">
        <v>5048746</v>
      </c>
    </row>
    <row r="13" spans="1:10" x14ac:dyDescent="0.25">
      <c r="A13" s="114" t="s">
        <v>5</v>
      </c>
      <c r="B13" s="113"/>
      <c r="C13" s="113"/>
      <c r="D13" s="113"/>
      <c r="E13" s="113"/>
      <c r="F13" s="11">
        <v>5048483</v>
      </c>
      <c r="G13" s="11">
        <f t="shared" si="0"/>
        <v>300611</v>
      </c>
      <c r="H13" s="11">
        <v>5349094</v>
      </c>
      <c r="I13" s="11">
        <v>4991746</v>
      </c>
      <c r="J13" s="11">
        <v>4991746</v>
      </c>
    </row>
    <row r="14" spans="1:10" x14ac:dyDescent="0.25">
      <c r="A14" s="108" t="s">
        <v>6</v>
      </c>
      <c r="B14" s="109"/>
      <c r="C14" s="109"/>
      <c r="D14" s="109"/>
      <c r="E14" s="109"/>
      <c r="F14" s="11">
        <v>35000</v>
      </c>
      <c r="G14" s="11">
        <f t="shared" si="0"/>
        <v>115500</v>
      </c>
      <c r="H14" s="11">
        <v>150500</v>
      </c>
      <c r="I14" s="11">
        <v>42000</v>
      </c>
      <c r="J14" s="11">
        <v>42000</v>
      </c>
    </row>
    <row r="15" spans="1:10" x14ac:dyDescent="0.25">
      <c r="A15" s="114" t="s">
        <v>7</v>
      </c>
      <c r="B15" s="113"/>
      <c r="C15" s="113"/>
      <c r="D15" s="113"/>
      <c r="E15" s="113"/>
      <c r="F15" s="11">
        <v>2500</v>
      </c>
      <c r="G15" s="11">
        <f t="shared" si="0"/>
        <v>0</v>
      </c>
      <c r="H15" s="11">
        <v>2500</v>
      </c>
      <c r="I15" s="11">
        <v>1500</v>
      </c>
      <c r="J15" s="11">
        <v>1500</v>
      </c>
    </row>
    <row r="16" spans="1:10" x14ac:dyDescent="0.25">
      <c r="A16" s="115"/>
      <c r="B16" s="116"/>
      <c r="C16" s="116"/>
      <c r="D16" s="116"/>
      <c r="E16" s="116"/>
      <c r="F16" s="117"/>
      <c r="G16" s="117"/>
      <c r="H16" s="117"/>
      <c r="I16" s="117"/>
      <c r="J16"/>
    </row>
    <row r="17" spans="1:10" ht="31.5" customHeight="1" x14ac:dyDescent="0.25">
      <c r="A17" s="14"/>
      <c r="B17" s="15"/>
      <c r="C17" s="15"/>
      <c r="D17" s="16"/>
      <c r="E17" s="17"/>
      <c r="F17" s="30" t="s">
        <v>188</v>
      </c>
      <c r="G17" s="28" t="s">
        <v>183</v>
      </c>
      <c r="H17" s="30" t="s">
        <v>188</v>
      </c>
      <c r="I17" s="30" t="s">
        <v>125</v>
      </c>
      <c r="J17" s="30" t="s">
        <v>189</v>
      </c>
    </row>
    <row r="18" spans="1:10" x14ac:dyDescent="0.25">
      <c r="A18" s="118" t="s">
        <v>8</v>
      </c>
      <c r="B18" s="119"/>
      <c r="C18" s="119"/>
      <c r="D18" s="119"/>
      <c r="E18" s="120"/>
      <c r="F18" s="18">
        <v>2500</v>
      </c>
      <c r="G18" s="11">
        <f>SUM(H18-F18)</f>
        <v>0</v>
      </c>
      <c r="H18" s="18">
        <v>2500</v>
      </c>
      <c r="I18" s="11">
        <v>1500</v>
      </c>
      <c r="J18" s="11">
        <v>1500</v>
      </c>
    </row>
    <row r="19" spans="1:10" x14ac:dyDescent="0.25">
      <c r="A19" s="121"/>
      <c r="B19" s="116"/>
      <c r="C19" s="116"/>
      <c r="D19" s="116"/>
      <c r="E19" s="116"/>
      <c r="F19" s="117"/>
      <c r="G19" s="117"/>
      <c r="H19" s="117"/>
      <c r="I19" s="117"/>
      <c r="J19"/>
    </row>
    <row r="20" spans="1:10" ht="34.5" customHeight="1" x14ac:dyDescent="0.25">
      <c r="A20" s="14"/>
      <c r="B20" s="15"/>
      <c r="C20" s="15"/>
      <c r="D20" s="16"/>
      <c r="E20" s="17"/>
      <c r="F20" s="30" t="s">
        <v>108</v>
      </c>
      <c r="G20" s="28" t="s">
        <v>183</v>
      </c>
      <c r="H20" s="30" t="s">
        <v>108</v>
      </c>
      <c r="I20" s="30" t="s">
        <v>125</v>
      </c>
      <c r="J20" s="30" t="s">
        <v>189</v>
      </c>
    </row>
    <row r="21" spans="1:10" x14ac:dyDescent="0.25">
      <c r="A21" s="112" t="s">
        <v>9</v>
      </c>
      <c r="B21" s="113"/>
      <c r="C21" s="113"/>
      <c r="D21" s="113"/>
      <c r="E21" s="113"/>
      <c r="F21" s="12"/>
      <c r="G21" s="12"/>
      <c r="H21" s="12"/>
      <c r="I21" s="12"/>
      <c r="J21" s="12"/>
    </row>
    <row r="22" spans="1:10" x14ac:dyDescent="0.25">
      <c r="A22" s="112" t="s">
        <v>10</v>
      </c>
      <c r="B22" s="113"/>
      <c r="C22" s="113"/>
      <c r="D22" s="113"/>
      <c r="E22" s="113"/>
      <c r="F22" s="12"/>
      <c r="G22" s="12"/>
      <c r="H22" s="12"/>
      <c r="I22" s="12"/>
      <c r="J22" s="12"/>
    </row>
    <row r="23" spans="1:10" x14ac:dyDescent="0.25">
      <c r="A23" s="114" t="s">
        <v>11</v>
      </c>
      <c r="B23" s="113"/>
      <c r="C23" s="113"/>
      <c r="D23" s="113"/>
      <c r="E23" s="113"/>
      <c r="F23" s="12"/>
      <c r="G23" s="12"/>
      <c r="H23" s="12"/>
      <c r="I23" s="12"/>
      <c r="J23" s="12"/>
    </row>
    <row r="24" spans="1:10" x14ac:dyDescent="0.25">
      <c r="A24" s="19"/>
      <c r="B24" s="20"/>
      <c r="C24" s="21"/>
      <c r="D24" s="22"/>
      <c r="E24" s="20"/>
      <c r="F24" s="23"/>
      <c r="G24" s="23"/>
      <c r="H24" s="23"/>
      <c r="I24" s="23"/>
      <c r="J24" s="23"/>
    </row>
    <row r="25" spans="1:10" x14ac:dyDescent="0.25">
      <c r="A25" s="114" t="s">
        <v>12</v>
      </c>
      <c r="B25" s="113"/>
      <c r="C25" s="113"/>
      <c r="D25" s="113"/>
      <c r="E25" s="113"/>
      <c r="F25" s="12">
        <v>2500</v>
      </c>
      <c r="G25" s="11">
        <f>SUM(H25-F25)</f>
        <v>0</v>
      </c>
      <c r="H25" s="12">
        <v>2500</v>
      </c>
      <c r="I25" s="12">
        <v>1500</v>
      </c>
      <c r="J25" s="12">
        <v>1500</v>
      </c>
    </row>
    <row r="26" spans="1:10" x14ac:dyDescent="0.25">
      <c r="A26" s="8" t="s">
        <v>223</v>
      </c>
      <c r="B26" s="8" t="s">
        <v>229</v>
      </c>
      <c r="H26" s="8"/>
      <c r="I26" s="8" t="s">
        <v>78</v>
      </c>
    </row>
    <row r="27" spans="1:10" x14ac:dyDescent="0.25">
      <c r="H27" s="24" t="s">
        <v>64</v>
      </c>
      <c r="I27" s="8" t="s">
        <v>75</v>
      </c>
    </row>
    <row r="28" spans="1:10" x14ac:dyDescent="0.25">
      <c r="I28" s="8" t="s">
        <v>170</v>
      </c>
    </row>
  </sheetData>
  <mergeCells count="15">
    <mergeCell ref="A21:E21"/>
    <mergeCell ref="A22:E22"/>
    <mergeCell ref="A23:E23"/>
    <mergeCell ref="A25:E25"/>
    <mergeCell ref="A13:E13"/>
    <mergeCell ref="A14:E14"/>
    <mergeCell ref="A15:E15"/>
    <mergeCell ref="A16:I16"/>
    <mergeCell ref="A18:E18"/>
    <mergeCell ref="A19:I19"/>
    <mergeCell ref="A11:E11"/>
    <mergeCell ref="A4:I4"/>
    <mergeCell ref="A5:I5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workbookViewId="0">
      <selection activeCell="E8" sqref="E8"/>
    </sheetView>
  </sheetViews>
  <sheetFormatPr defaultRowHeight="15" x14ac:dyDescent="0.25"/>
  <cols>
    <col min="1" max="1" width="7.7109375" customWidth="1"/>
    <col min="2" max="2" width="62.5703125" customWidth="1"/>
    <col min="3" max="3" width="14.7109375" style="8" customWidth="1"/>
    <col min="4" max="4" width="16.5703125" style="8" customWidth="1"/>
    <col min="5" max="5" width="14.5703125" customWidth="1"/>
    <col min="6" max="6" width="17.85546875" customWidth="1"/>
    <col min="7" max="7" width="16.28515625" style="8" customWidth="1"/>
    <col min="8" max="8" width="12.85546875" customWidth="1"/>
    <col min="9" max="9" width="16.7109375" customWidth="1"/>
  </cols>
  <sheetData>
    <row r="1" spans="1:7" ht="15.75" x14ac:dyDescent="0.25">
      <c r="A1" s="27" t="s">
        <v>20</v>
      </c>
      <c r="B1" s="27"/>
      <c r="E1" s="1"/>
      <c r="F1" s="1"/>
    </row>
    <row r="2" spans="1:7" ht="15.75" x14ac:dyDescent="0.25">
      <c r="A2" s="27" t="s">
        <v>21</v>
      </c>
      <c r="B2" s="27"/>
      <c r="E2" s="1"/>
      <c r="F2" s="1"/>
    </row>
    <row r="3" spans="1:7" x14ac:dyDescent="0.25">
      <c r="A3" s="8" t="s">
        <v>66</v>
      </c>
      <c r="B3" s="8" t="s">
        <v>227</v>
      </c>
      <c r="E3" s="1"/>
      <c r="F3" s="1"/>
    </row>
    <row r="4" spans="1:7" x14ac:dyDescent="0.25">
      <c r="A4" s="8" t="s">
        <v>67</v>
      </c>
      <c r="B4" s="8" t="s">
        <v>228</v>
      </c>
      <c r="E4" s="1"/>
      <c r="F4" s="1"/>
    </row>
    <row r="5" spans="1:7" ht="19.5" customHeight="1" x14ac:dyDescent="0.4">
      <c r="A5" s="1"/>
      <c r="B5" s="29" t="s">
        <v>13</v>
      </c>
      <c r="C5" s="6"/>
      <c r="D5" s="6"/>
      <c r="E5" s="6"/>
      <c r="F5" s="7"/>
      <c r="G5" s="7"/>
    </row>
    <row r="6" spans="1:7" ht="6" hidden="1" customHeight="1" thickBot="1" x14ac:dyDescent="0.25">
      <c r="A6" s="1"/>
      <c r="B6" s="1"/>
      <c r="E6" s="1"/>
      <c r="F6" s="1"/>
    </row>
    <row r="7" spans="1:7" ht="16.5" customHeight="1" x14ac:dyDescent="0.3">
      <c r="A7" s="74" t="s">
        <v>14</v>
      </c>
      <c r="B7" s="34"/>
      <c r="C7" s="34"/>
      <c r="D7" s="34"/>
      <c r="E7" s="34"/>
      <c r="F7" s="34"/>
      <c r="G7" s="34"/>
    </row>
    <row r="8" spans="1:7" ht="27" customHeight="1" x14ac:dyDescent="0.25">
      <c r="A8" s="75" t="s">
        <v>15</v>
      </c>
      <c r="B8" s="76" t="s">
        <v>16</v>
      </c>
      <c r="C8" s="92" t="s">
        <v>184</v>
      </c>
      <c r="D8" s="77" t="s">
        <v>183</v>
      </c>
      <c r="E8" s="106" t="s">
        <v>217</v>
      </c>
      <c r="F8" s="78" t="s">
        <v>185</v>
      </c>
      <c r="G8" s="78" t="s">
        <v>186</v>
      </c>
    </row>
    <row r="9" spans="1:7" ht="24.75" customHeight="1" x14ac:dyDescent="0.25">
      <c r="A9" s="36">
        <v>6</v>
      </c>
      <c r="B9" s="43" t="s">
        <v>2</v>
      </c>
      <c r="C9" s="44">
        <f>SUM(C11+C27+C35+C38)</f>
        <v>5088484</v>
      </c>
      <c r="D9" s="44">
        <f>SUM(E9-C9)</f>
        <v>75610</v>
      </c>
      <c r="E9" s="44">
        <f>SUM(E11+E27+E35+E38)</f>
        <v>5164094</v>
      </c>
      <c r="F9" s="44">
        <v>5048747</v>
      </c>
      <c r="G9" s="44">
        <v>5048747</v>
      </c>
    </row>
    <row r="10" spans="1:7" s="8" customFormat="1" x14ac:dyDescent="0.25">
      <c r="A10" s="34"/>
      <c r="B10" s="52"/>
      <c r="C10" s="45"/>
      <c r="D10" s="45"/>
      <c r="E10" s="45"/>
      <c r="F10" s="45"/>
      <c r="G10" s="45"/>
    </row>
    <row r="11" spans="1:7" s="8" customFormat="1" x14ac:dyDescent="0.25">
      <c r="A11" s="36">
        <v>63</v>
      </c>
      <c r="B11" s="43" t="s">
        <v>65</v>
      </c>
      <c r="C11" s="44">
        <f>SUM(C12:C25)</f>
        <v>4200159</v>
      </c>
      <c r="D11" s="44">
        <f t="shared" ref="D11:D46" si="0">SUM(E11-C11)</f>
        <v>7797</v>
      </c>
      <c r="E11" s="44">
        <f>SUM(E12:E25)</f>
        <v>4207956</v>
      </c>
      <c r="F11" s="44">
        <v>4162922</v>
      </c>
      <c r="G11" s="44">
        <v>4162922</v>
      </c>
    </row>
    <row r="12" spans="1:7" s="8" customFormat="1" x14ac:dyDescent="0.25">
      <c r="A12" s="34">
        <v>634</v>
      </c>
      <c r="B12" s="52" t="s">
        <v>109</v>
      </c>
      <c r="C12" s="45">
        <v>4150</v>
      </c>
      <c r="D12" s="54">
        <f t="shared" si="0"/>
        <v>5450</v>
      </c>
      <c r="E12" s="45">
        <v>9600</v>
      </c>
      <c r="F12" s="45"/>
      <c r="G12" s="45"/>
    </row>
    <row r="13" spans="1:7" s="8" customFormat="1" x14ac:dyDescent="0.25">
      <c r="A13" s="34">
        <v>636</v>
      </c>
      <c r="B13" s="52" t="s">
        <v>101</v>
      </c>
      <c r="C13" s="45">
        <v>3652500</v>
      </c>
      <c r="D13" s="54">
        <f t="shared" si="0"/>
        <v>0</v>
      </c>
      <c r="E13" s="45">
        <v>3652500</v>
      </c>
      <c r="F13" s="45"/>
      <c r="G13" s="45"/>
    </row>
    <row r="14" spans="1:7" s="8" customFormat="1" x14ac:dyDescent="0.25">
      <c r="A14" s="34">
        <v>636</v>
      </c>
      <c r="B14" s="52" t="s">
        <v>158</v>
      </c>
      <c r="C14" s="45">
        <v>2000</v>
      </c>
      <c r="D14" s="54">
        <f t="shared" si="0"/>
        <v>0</v>
      </c>
      <c r="E14" s="45">
        <v>2000</v>
      </c>
      <c r="F14" s="45"/>
      <c r="G14" s="45"/>
    </row>
    <row r="15" spans="1:7" s="8" customFormat="1" x14ac:dyDescent="0.25">
      <c r="A15" s="34">
        <v>636</v>
      </c>
      <c r="B15" s="52" t="s">
        <v>102</v>
      </c>
      <c r="C15" s="45">
        <v>2000</v>
      </c>
      <c r="D15" s="54">
        <f t="shared" si="0"/>
        <v>0</v>
      </c>
      <c r="E15" s="45">
        <v>2000</v>
      </c>
      <c r="F15" s="45"/>
      <c r="G15" s="45"/>
    </row>
    <row r="16" spans="1:7" s="8" customFormat="1" x14ac:dyDescent="0.25">
      <c r="A16" s="34">
        <v>636</v>
      </c>
      <c r="B16" s="52" t="s">
        <v>104</v>
      </c>
      <c r="C16" s="45">
        <v>374000</v>
      </c>
      <c r="D16" s="54">
        <f t="shared" si="0"/>
        <v>0</v>
      </c>
      <c r="E16" s="45">
        <v>374000</v>
      </c>
      <c r="F16" s="45"/>
      <c r="G16" s="45"/>
    </row>
    <row r="17" spans="1:7" s="8" customFormat="1" x14ac:dyDescent="0.25">
      <c r="A17" s="80">
        <v>636</v>
      </c>
      <c r="B17" s="52" t="s">
        <v>159</v>
      </c>
      <c r="C17" s="45">
        <v>15000</v>
      </c>
      <c r="D17" s="54">
        <f t="shared" si="0"/>
        <v>0</v>
      </c>
      <c r="E17" s="45">
        <v>15000</v>
      </c>
      <c r="F17" s="45"/>
      <c r="G17" s="45"/>
    </row>
    <row r="18" spans="1:7" s="8" customFormat="1" x14ac:dyDescent="0.25">
      <c r="A18" s="80">
        <v>636</v>
      </c>
      <c r="B18" s="52" t="s">
        <v>103</v>
      </c>
      <c r="C18" s="45">
        <v>1000</v>
      </c>
      <c r="D18" s="54">
        <f t="shared" si="0"/>
        <v>770</v>
      </c>
      <c r="E18" s="45">
        <v>1770</v>
      </c>
      <c r="F18" s="45"/>
      <c r="G18" s="45"/>
    </row>
    <row r="19" spans="1:7" s="8" customFormat="1" x14ac:dyDescent="0.25">
      <c r="A19" s="34">
        <v>636</v>
      </c>
      <c r="B19" s="52" t="s">
        <v>135</v>
      </c>
      <c r="C19" s="45">
        <v>65000</v>
      </c>
      <c r="D19" s="54">
        <f t="shared" si="0"/>
        <v>0</v>
      </c>
      <c r="E19" s="45">
        <v>65000</v>
      </c>
      <c r="F19" s="45"/>
      <c r="G19" s="45"/>
    </row>
    <row r="20" spans="1:7" s="8" customFormat="1" x14ac:dyDescent="0.25">
      <c r="A20" s="80">
        <v>636</v>
      </c>
      <c r="B20" s="52" t="s">
        <v>160</v>
      </c>
      <c r="C20" s="45">
        <v>20000</v>
      </c>
      <c r="D20" s="54">
        <f t="shared" si="0"/>
        <v>0</v>
      </c>
      <c r="E20" s="45">
        <v>20000</v>
      </c>
      <c r="F20" s="45"/>
      <c r="G20" s="45"/>
    </row>
    <row r="21" spans="1:7" s="8" customFormat="1" x14ac:dyDescent="0.25">
      <c r="A21" s="80">
        <v>636</v>
      </c>
      <c r="B21" s="52" t="s">
        <v>169</v>
      </c>
      <c r="C21" s="45">
        <v>15000</v>
      </c>
      <c r="D21" s="54">
        <f t="shared" si="0"/>
        <v>0</v>
      </c>
      <c r="E21" s="45">
        <v>15000</v>
      </c>
      <c r="F21" s="45"/>
      <c r="G21" s="45"/>
    </row>
    <row r="22" spans="1:7" s="8" customFormat="1" x14ac:dyDescent="0.25">
      <c r="A22" s="34">
        <v>638</v>
      </c>
      <c r="B22" s="52" t="s">
        <v>161</v>
      </c>
      <c r="C22" s="45">
        <v>11705</v>
      </c>
      <c r="D22" s="54">
        <f t="shared" si="0"/>
        <v>0</v>
      </c>
      <c r="E22" s="45">
        <v>11705</v>
      </c>
      <c r="F22" s="45"/>
      <c r="G22" s="45"/>
    </row>
    <row r="23" spans="1:7" s="8" customFormat="1" x14ac:dyDescent="0.25">
      <c r="A23" s="34">
        <v>638</v>
      </c>
      <c r="B23" s="52" t="s">
        <v>162</v>
      </c>
      <c r="C23" s="45">
        <v>567</v>
      </c>
      <c r="D23" s="54">
        <f t="shared" si="0"/>
        <v>0</v>
      </c>
      <c r="E23" s="45">
        <v>567</v>
      </c>
      <c r="F23" s="45"/>
      <c r="G23" s="45"/>
    </row>
    <row r="24" spans="1:7" s="8" customFormat="1" x14ac:dyDescent="0.25">
      <c r="A24" s="34">
        <v>638</v>
      </c>
      <c r="B24" s="52" t="s">
        <v>163</v>
      </c>
      <c r="C24" s="45">
        <v>5380</v>
      </c>
      <c r="D24" s="54">
        <f t="shared" si="0"/>
        <v>1621</v>
      </c>
      <c r="E24" s="45">
        <v>7001</v>
      </c>
      <c r="F24" s="45"/>
      <c r="G24" s="45"/>
    </row>
    <row r="25" spans="1:7" x14ac:dyDescent="0.25">
      <c r="A25" s="80">
        <v>638</v>
      </c>
      <c r="B25" s="52" t="s">
        <v>153</v>
      </c>
      <c r="C25" s="81">
        <v>31857</v>
      </c>
      <c r="D25" s="54">
        <f t="shared" si="0"/>
        <v>-44</v>
      </c>
      <c r="E25" s="81">
        <v>31813</v>
      </c>
      <c r="F25" s="81"/>
      <c r="G25" s="81"/>
    </row>
    <row r="26" spans="1:7" s="8" customFormat="1" x14ac:dyDescent="0.25">
      <c r="A26" s="34"/>
      <c r="B26" s="52"/>
      <c r="C26" s="34"/>
      <c r="D26" s="34"/>
      <c r="E26" s="34"/>
      <c r="F26" s="34"/>
      <c r="G26" s="34"/>
    </row>
    <row r="27" spans="1:7" x14ac:dyDescent="0.25">
      <c r="A27" s="36">
        <v>65</v>
      </c>
      <c r="B27" s="43" t="s">
        <v>17</v>
      </c>
      <c r="C27" s="44">
        <f>SUM(C28:C33)</f>
        <v>120000</v>
      </c>
      <c r="D27" s="44">
        <f t="shared" si="0"/>
        <v>0</v>
      </c>
      <c r="E27" s="44">
        <f>SUM(E28:E33)</f>
        <v>120000</v>
      </c>
      <c r="F27" s="44">
        <v>117500</v>
      </c>
      <c r="G27" s="44">
        <v>117500</v>
      </c>
    </row>
    <row r="28" spans="1:7" x14ac:dyDescent="0.25">
      <c r="A28" s="34">
        <v>652</v>
      </c>
      <c r="B28" s="52" t="s">
        <v>164</v>
      </c>
      <c r="C28" s="45">
        <v>30000</v>
      </c>
      <c r="D28" s="54">
        <f t="shared" si="0"/>
        <v>0</v>
      </c>
      <c r="E28" s="45">
        <v>30000</v>
      </c>
      <c r="F28" s="45"/>
      <c r="G28" s="45"/>
    </row>
    <row r="29" spans="1:7" s="8" customFormat="1" x14ac:dyDescent="0.25">
      <c r="A29" s="80">
        <v>652</v>
      </c>
      <c r="B29" s="52" t="s">
        <v>165</v>
      </c>
      <c r="C29" s="45">
        <v>45000</v>
      </c>
      <c r="D29" s="54">
        <f t="shared" si="0"/>
        <v>0</v>
      </c>
      <c r="E29" s="45">
        <v>45000</v>
      </c>
      <c r="F29" s="45"/>
      <c r="G29" s="45"/>
    </row>
    <row r="30" spans="1:7" s="8" customFormat="1" x14ac:dyDescent="0.25">
      <c r="A30" s="80">
        <v>652</v>
      </c>
      <c r="B30" s="52" t="s">
        <v>166</v>
      </c>
      <c r="C30" s="45">
        <v>2500</v>
      </c>
      <c r="D30" s="54">
        <f t="shared" si="0"/>
        <v>0</v>
      </c>
      <c r="E30" s="45">
        <v>2500</v>
      </c>
      <c r="F30" s="45"/>
      <c r="G30" s="45"/>
    </row>
    <row r="31" spans="1:7" s="8" customFormat="1" x14ac:dyDescent="0.25">
      <c r="A31" s="80">
        <v>652</v>
      </c>
      <c r="B31" s="52" t="s">
        <v>167</v>
      </c>
      <c r="C31" s="45">
        <v>20000</v>
      </c>
      <c r="D31" s="54">
        <f t="shared" si="0"/>
        <v>0</v>
      </c>
      <c r="E31" s="45">
        <v>20000</v>
      </c>
      <c r="F31" s="45"/>
      <c r="G31" s="45"/>
    </row>
    <row r="32" spans="1:7" s="8" customFormat="1" x14ac:dyDescent="0.25">
      <c r="A32" s="80">
        <v>652</v>
      </c>
      <c r="B32" s="52" t="s">
        <v>168</v>
      </c>
      <c r="C32" s="45">
        <v>20000</v>
      </c>
      <c r="D32" s="54">
        <f t="shared" si="0"/>
        <v>0</v>
      </c>
      <c r="E32" s="45">
        <v>20000</v>
      </c>
      <c r="F32" s="45"/>
      <c r="G32" s="45"/>
    </row>
    <row r="33" spans="1:7" s="8" customFormat="1" x14ac:dyDescent="0.25">
      <c r="A33" s="80">
        <v>652</v>
      </c>
      <c r="B33" s="52" t="s">
        <v>190</v>
      </c>
      <c r="C33" s="45">
        <v>2500</v>
      </c>
      <c r="D33" s="54">
        <f t="shared" si="0"/>
        <v>0</v>
      </c>
      <c r="E33" s="45">
        <v>2500</v>
      </c>
      <c r="F33" s="45"/>
      <c r="G33" s="45"/>
    </row>
    <row r="34" spans="1:7" s="8" customFormat="1" x14ac:dyDescent="0.25">
      <c r="A34" s="34"/>
      <c r="B34" s="52"/>
      <c r="C34" s="45"/>
      <c r="D34" s="45"/>
      <c r="E34" s="45"/>
      <c r="F34" s="45"/>
      <c r="G34" s="45"/>
    </row>
    <row r="35" spans="1:7" s="8" customFormat="1" ht="19.5" customHeight="1" x14ac:dyDescent="0.25">
      <c r="A35" s="36">
        <v>66</v>
      </c>
      <c r="B35" s="83" t="s">
        <v>94</v>
      </c>
      <c r="C35" s="44">
        <f>SUM(C36)</f>
        <v>2000</v>
      </c>
      <c r="D35" s="44">
        <f t="shared" si="0"/>
        <v>0</v>
      </c>
      <c r="E35" s="44">
        <f>SUM(E36)</f>
        <v>2000</v>
      </c>
      <c r="F35" s="44">
        <v>2000</v>
      </c>
      <c r="G35" s="44">
        <v>2000</v>
      </c>
    </row>
    <row r="36" spans="1:7" s="8" customFormat="1" x14ac:dyDescent="0.25">
      <c r="A36" s="34">
        <v>663</v>
      </c>
      <c r="B36" s="79" t="s">
        <v>95</v>
      </c>
      <c r="C36" s="45">
        <v>2000</v>
      </c>
      <c r="D36" s="54">
        <f t="shared" si="0"/>
        <v>0</v>
      </c>
      <c r="E36" s="45">
        <v>2000</v>
      </c>
      <c r="F36" s="45"/>
      <c r="G36" s="45"/>
    </row>
    <row r="37" spans="1:7" s="8" customFormat="1" ht="51.75" customHeight="1" x14ac:dyDescent="0.25">
      <c r="A37" s="34"/>
      <c r="B37" s="52"/>
      <c r="C37" s="45"/>
      <c r="D37" s="45"/>
      <c r="E37" s="45"/>
      <c r="F37" s="45"/>
      <c r="G37" s="45"/>
    </row>
    <row r="38" spans="1:7" x14ac:dyDescent="0.25">
      <c r="A38" s="36">
        <v>67</v>
      </c>
      <c r="B38" s="43" t="s">
        <v>18</v>
      </c>
      <c r="C38" s="44">
        <f>SUM(C39:C44)</f>
        <v>766325</v>
      </c>
      <c r="D38" s="44">
        <f t="shared" si="0"/>
        <v>67813</v>
      </c>
      <c r="E38" s="44">
        <f>SUM(E39:E44)</f>
        <v>834138</v>
      </c>
      <c r="F38" s="44">
        <v>766325</v>
      </c>
      <c r="G38" s="44">
        <v>766325</v>
      </c>
    </row>
    <row r="39" spans="1:7" s="8" customFormat="1" x14ac:dyDescent="0.25">
      <c r="A39" s="8">
        <v>671</v>
      </c>
      <c r="B39" s="82" t="s">
        <v>154</v>
      </c>
      <c r="C39" s="45">
        <v>149232</v>
      </c>
      <c r="D39" s="54">
        <f t="shared" si="0"/>
        <v>0</v>
      </c>
      <c r="E39" s="45">
        <v>149232</v>
      </c>
      <c r="F39" s="45"/>
      <c r="G39" s="45"/>
    </row>
    <row r="40" spans="1:7" s="8" customFormat="1" x14ac:dyDescent="0.25">
      <c r="A40" s="8">
        <v>671</v>
      </c>
      <c r="B40" s="82" t="s">
        <v>155</v>
      </c>
      <c r="C40" s="45">
        <v>533556</v>
      </c>
      <c r="D40" s="54">
        <f t="shared" si="0"/>
        <v>2100</v>
      </c>
      <c r="E40" s="45">
        <v>535656</v>
      </c>
      <c r="F40" s="45"/>
      <c r="G40" s="45"/>
    </row>
    <row r="41" spans="1:7" s="8" customFormat="1" x14ac:dyDescent="0.25">
      <c r="A41" s="82">
        <v>671</v>
      </c>
      <c r="B41" s="82" t="s">
        <v>156</v>
      </c>
      <c r="C41" s="45">
        <v>76537</v>
      </c>
      <c r="D41" s="54">
        <f t="shared" si="0"/>
        <v>49536</v>
      </c>
      <c r="E41" s="45">
        <v>126073</v>
      </c>
      <c r="F41" s="45"/>
      <c r="G41" s="45"/>
    </row>
    <row r="42" spans="1:7" s="8" customFormat="1" x14ac:dyDescent="0.25">
      <c r="A42" s="82">
        <v>671</v>
      </c>
      <c r="B42" s="82" t="s">
        <v>218</v>
      </c>
      <c r="C42" s="45">
        <v>0</v>
      </c>
      <c r="D42" s="54">
        <f t="shared" si="0"/>
        <v>10777</v>
      </c>
      <c r="E42" s="45">
        <v>10777</v>
      </c>
      <c r="F42" s="45"/>
      <c r="G42" s="45"/>
    </row>
    <row r="43" spans="1:7" s="8" customFormat="1" x14ac:dyDescent="0.25">
      <c r="A43" s="82">
        <v>671</v>
      </c>
      <c r="B43" s="82" t="s">
        <v>219</v>
      </c>
      <c r="C43" s="45">
        <v>0</v>
      </c>
      <c r="D43" s="54">
        <f t="shared" si="0"/>
        <v>5400</v>
      </c>
      <c r="E43" s="45">
        <v>5400</v>
      </c>
      <c r="F43" s="45"/>
      <c r="G43" s="45"/>
    </row>
    <row r="44" spans="1:7" s="8" customFormat="1" x14ac:dyDescent="0.25">
      <c r="A44" s="82">
        <v>671</v>
      </c>
      <c r="B44" s="82" t="s">
        <v>157</v>
      </c>
      <c r="C44" s="45">
        <v>7000</v>
      </c>
      <c r="D44" s="54">
        <f t="shared" si="0"/>
        <v>0</v>
      </c>
      <c r="E44" s="45">
        <v>7000</v>
      </c>
      <c r="F44" s="45"/>
      <c r="G44" s="45"/>
    </row>
    <row r="45" spans="1:7" s="8" customFormat="1" x14ac:dyDescent="0.25">
      <c r="A45" s="82">
        <v>671</v>
      </c>
      <c r="B45" s="82" t="s">
        <v>221</v>
      </c>
      <c r="C45" s="45">
        <v>0</v>
      </c>
      <c r="D45" s="54">
        <f t="shared" si="0"/>
        <v>220000</v>
      </c>
      <c r="E45" s="45">
        <v>220000</v>
      </c>
      <c r="F45" s="45"/>
      <c r="G45" s="45"/>
    </row>
    <row r="46" spans="1:7" s="8" customFormat="1" x14ac:dyDescent="0.25">
      <c r="A46" s="82">
        <v>671</v>
      </c>
      <c r="B46" s="82" t="s">
        <v>220</v>
      </c>
      <c r="C46" s="45">
        <v>0</v>
      </c>
      <c r="D46" s="54">
        <f t="shared" si="0"/>
        <v>115500</v>
      </c>
      <c r="E46" s="45">
        <v>115500</v>
      </c>
      <c r="F46" s="45"/>
      <c r="G46" s="45"/>
    </row>
    <row r="47" spans="1:7" x14ac:dyDescent="0.25">
      <c r="A47" s="34"/>
      <c r="B47" s="52"/>
      <c r="E47" s="8"/>
    </row>
    <row r="48" spans="1:7" ht="8.25" customHeight="1" x14ac:dyDescent="0.25">
      <c r="A48" s="34"/>
      <c r="B48" s="52"/>
    </row>
    <row r="49" spans="1:7" x14ac:dyDescent="0.25">
      <c r="A49" s="84"/>
      <c r="B49" s="86" t="s">
        <v>171</v>
      </c>
    </row>
    <row r="50" spans="1:7" x14ac:dyDescent="0.25">
      <c r="A50" s="84" t="s">
        <v>15</v>
      </c>
      <c r="B50" s="84" t="s">
        <v>172</v>
      </c>
    </row>
    <row r="51" spans="1:7" s="8" customFormat="1" x14ac:dyDescent="0.25">
      <c r="A51" s="84"/>
      <c r="B51" s="84"/>
    </row>
    <row r="52" spans="1:7" x14ac:dyDescent="0.25">
      <c r="A52" s="86">
        <v>3</v>
      </c>
      <c r="B52" s="86" t="s">
        <v>26</v>
      </c>
      <c r="C52" s="95">
        <f>SUM(C54+C58+C63+C65)</f>
        <v>5028983</v>
      </c>
      <c r="D52" s="44">
        <f t="shared" ref="D52" si="1">SUM(E52-C52)</f>
        <v>295611</v>
      </c>
      <c r="E52" s="95">
        <f>SUM(E54+E58+E63+E65)</f>
        <v>5324594</v>
      </c>
      <c r="F52" s="95">
        <f>SUM(F54+F58+F63+F65)</f>
        <v>4991747</v>
      </c>
      <c r="G52" s="95">
        <f>SUM(G54+G58+G63+G65)</f>
        <v>4991747</v>
      </c>
    </row>
    <row r="53" spans="1:7" ht="9" customHeight="1" x14ac:dyDescent="0.25">
      <c r="A53" s="84"/>
      <c r="B53" s="84"/>
      <c r="C53" s="44"/>
      <c r="D53" s="45"/>
      <c r="E53" s="44"/>
      <c r="F53" s="44"/>
      <c r="G53" s="44"/>
    </row>
    <row r="54" spans="1:7" x14ac:dyDescent="0.25">
      <c r="A54" s="87">
        <v>31</v>
      </c>
      <c r="B54" s="88" t="s">
        <v>27</v>
      </c>
      <c r="C54" s="95">
        <f>SUM(C55:C57)</f>
        <v>3956237</v>
      </c>
      <c r="D54" s="44">
        <f t="shared" ref="D54:D66" si="2">SUM(E54-C54)</f>
        <v>6977</v>
      </c>
      <c r="E54" s="95">
        <f>SUM(E55:E57)</f>
        <v>3963214</v>
      </c>
      <c r="F54" s="95">
        <v>3919000</v>
      </c>
      <c r="G54" s="95">
        <v>3919000</v>
      </c>
    </row>
    <row r="55" spans="1:7" x14ac:dyDescent="0.25">
      <c r="A55" s="85">
        <v>311</v>
      </c>
      <c r="B55" s="85" t="s">
        <v>121</v>
      </c>
      <c r="C55" s="31">
        <v>3385637</v>
      </c>
      <c r="D55" s="54">
        <f t="shared" si="2"/>
        <v>6027</v>
      </c>
      <c r="E55" s="31">
        <v>3391664</v>
      </c>
      <c r="F55" s="31"/>
      <c r="G55" s="31"/>
    </row>
    <row r="56" spans="1:7" x14ac:dyDescent="0.25">
      <c r="A56" s="85">
        <v>312</v>
      </c>
      <c r="B56" s="85" t="s">
        <v>173</v>
      </c>
      <c r="C56" s="31">
        <v>75500</v>
      </c>
      <c r="D56" s="54">
        <f t="shared" si="2"/>
        <v>0</v>
      </c>
      <c r="E56" s="31">
        <v>75500</v>
      </c>
      <c r="F56" s="31"/>
      <c r="G56" s="31"/>
    </row>
    <row r="57" spans="1:7" x14ac:dyDescent="0.25">
      <c r="A57" s="85">
        <v>313</v>
      </c>
      <c r="B57" s="85" t="s">
        <v>29</v>
      </c>
      <c r="C57" s="31">
        <v>495100</v>
      </c>
      <c r="D57" s="54">
        <f t="shared" si="2"/>
        <v>950</v>
      </c>
      <c r="E57" s="31">
        <v>496050</v>
      </c>
      <c r="F57" s="31"/>
      <c r="G57" s="31"/>
    </row>
    <row r="58" spans="1:7" x14ac:dyDescent="0.25">
      <c r="A58" s="87">
        <v>32</v>
      </c>
      <c r="B58" s="87" t="s">
        <v>30</v>
      </c>
      <c r="C58" s="95">
        <f>SUM(C59:C62)</f>
        <v>558354</v>
      </c>
      <c r="D58" s="44">
        <f t="shared" si="2"/>
        <v>277370</v>
      </c>
      <c r="E58" s="95">
        <f>SUM(E59:E62)</f>
        <v>835724</v>
      </c>
      <c r="F58" s="95">
        <v>558355</v>
      </c>
      <c r="G58" s="95">
        <v>558355</v>
      </c>
    </row>
    <row r="59" spans="1:7" x14ac:dyDescent="0.25">
      <c r="A59" s="85">
        <v>321</v>
      </c>
      <c r="B59" s="85" t="s">
        <v>31</v>
      </c>
      <c r="C59" s="31">
        <v>81500</v>
      </c>
      <c r="D59" s="54">
        <f t="shared" si="2"/>
        <v>0</v>
      </c>
      <c r="E59" s="31">
        <v>81500</v>
      </c>
      <c r="F59" s="31"/>
      <c r="G59" s="31"/>
    </row>
    <row r="60" spans="1:7" x14ac:dyDescent="0.25">
      <c r="A60" s="85">
        <v>322</v>
      </c>
      <c r="B60" s="85" t="s">
        <v>174</v>
      </c>
      <c r="C60" s="31">
        <v>241371</v>
      </c>
      <c r="D60" s="54">
        <f t="shared" si="2"/>
        <v>41171</v>
      </c>
      <c r="E60" s="31">
        <v>282542</v>
      </c>
      <c r="F60" s="31"/>
      <c r="G60" s="31"/>
    </row>
    <row r="61" spans="1:7" x14ac:dyDescent="0.25">
      <c r="A61" s="85">
        <v>323</v>
      </c>
      <c r="B61" s="85" t="s">
        <v>36</v>
      </c>
      <c r="C61" s="31">
        <v>112896</v>
      </c>
      <c r="D61" s="54">
        <f t="shared" si="2"/>
        <v>230613</v>
      </c>
      <c r="E61" s="31">
        <v>343509</v>
      </c>
      <c r="F61" s="31"/>
      <c r="G61" s="31"/>
    </row>
    <row r="62" spans="1:7" x14ac:dyDescent="0.25">
      <c r="A62" s="85">
        <v>329</v>
      </c>
      <c r="B62" s="85" t="s">
        <v>175</v>
      </c>
      <c r="C62" s="31">
        <v>122587</v>
      </c>
      <c r="D62" s="54">
        <f t="shared" si="2"/>
        <v>5586</v>
      </c>
      <c r="E62" s="31">
        <v>128173</v>
      </c>
      <c r="F62" s="31"/>
      <c r="G62" s="31"/>
    </row>
    <row r="63" spans="1:7" x14ac:dyDescent="0.25">
      <c r="A63" s="87">
        <v>34</v>
      </c>
      <c r="B63" s="87" t="s">
        <v>38</v>
      </c>
      <c r="C63" s="95">
        <f>SUM(C64)</f>
        <v>6000</v>
      </c>
      <c r="D63" s="44">
        <f t="shared" si="2"/>
        <v>0</v>
      </c>
      <c r="E63" s="95">
        <f>SUM(E64)</f>
        <v>6000</v>
      </c>
      <c r="F63" s="95">
        <v>6000</v>
      </c>
      <c r="G63" s="95">
        <v>6000</v>
      </c>
    </row>
    <row r="64" spans="1:7" x14ac:dyDescent="0.25">
      <c r="A64" s="85">
        <v>343</v>
      </c>
      <c r="B64" s="85" t="s">
        <v>39</v>
      </c>
      <c r="C64" s="31">
        <v>6000</v>
      </c>
      <c r="D64" s="54">
        <f t="shared" si="2"/>
        <v>0</v>
      </c>
      <c r="E64" s="31">
        <v>6000</v>
      </c>
      <c r="F64" s="31"/>
      <c r="G64" s="31"/>
    </row>
    <row r="65" spans="1:9" x14ac:dyDescent="0.25">
      <c r="A65" s="87">
        <v>37</v>
      </c>
      <c r="B65" s="87" t="s">
        <v>176</v>
      </c>
      <c r="C65" s="95">
        <f>SUM(C66)</f>
        <v>508392</v>
      </c>
      <c r="D65" s="54">
        <f t="shared" si="2"/>
        <v>11264</v>
      </c>
      <c r="E65" s="95">
        <f>SUM(E66)</f>
        <v>519656</v>
      </c>
      <c r="F65" s="95">
        <v>508392</v>
      </c>
      <c r="G65" s="95">
        <v>508392</v>
      </c>
    </row>
    <row r="66" spans="1:9" x14ac:dyDescent="0.25">
      <c r="A66" s="85">
        <v>372</v>
      </c>
      <c r="B66" s="85" t="s">
        <v>177</v>
      </c>
      <c r="C66" s="31">
        <v>508392</v>
      </c>
      <c r="D66" s="54">
        <f t="shared" si="2"/>
        <v>11264</v>
      </c>
      <c r="E66" s="31">
        <v>519656</v>
      </c>
      <c r="F66" s="31"/>
      <c r="G66" s="31"/>
    </row>
    <row r="67" spans="1:9" ht="12.75" customHeight="1" x14ac:dyDescent="0.25">
      <c r="A67" s="85"/>
      <c r="B67" s="85"/>
      <c r="C67" s="31"/>
      <c r="E67" s="31"/>
      <c r="F67" s="31"/>
      <c r="G67" s="31"/>
    </row>
    <row r="68" spans="1:9" ht="15.75" customHeight="1" x14ac:dyDescent="0.25">
      <c r="A68" s="87">
        <v>4</v>
      </c>
      <c r="B68" s="87" t="s">
        <v>178</v>
      </c>
      <c r="C68" s="95">
        <f>SUM(C71)</f>
        <v>59500</v>
      </c>
      <c r="D68" s="44">
        <f>SUM(D69+D71)</f>
        <v>115500</v>
      </c>
      <c r="E68" s="95">
        <f>SUM(E69+E71)</f>
        <v>175000</v>
      </c>
      <c r="F68" s="95">
        <f>SUM(F71)</f>
        <v>57000</v>
      </c>
      <c r="G68" s="95">
        <f>SUM(G71)</f>
        <v>57000</v>
      </c>
    </row>
    <row r="69" spans="1:9" s="8" customFormat="1" ht="15.75" customHeight="1" x14ac:dyDescent="0.25">
      <c r="A69" s="87">
        <v>41</v>
      </c>
      <c r="B69" s="87" t="s">
        <v>222</v>
      </c>
      <c r="C69" s="95">
        <f>SUM(C70)</f>
        <v>0</v>
      </c>
      <c r="D69" s="54">
        <f>SUM(E69-C69)</f>
        <v>115500</v>
      </c>
      <c r="E69" s="95">
        <f>SUM(E70)</f>
        <v>115500</v>
      </c>
      <c r="F69" s="95"/>
      <c r="G69" s="95"/>
    </row>
    <row r="70" spans="1:9" s="32" customFormat="1" ht="15.75" customHeight="1" x14ac:dyDescent="0.25">
      <c r="A70" s="85">
        <v>412</v>
      </c>
      <c r="B70" s="85" t="s">
        <v>145</v>
      </c>
      <c r="C70" s="96">
        <v>0</v>
      </c>
      <c r="D70" s="54">
        <f>SUM(E70-C70)</f>
        <v>115500</v>
      </c>
      <c r="E70" s="96">
        <v>115500</v>
      </c>
      <c r="F70" s="96"/>
      <c r="G70" s="96"/>
    </row>
    <row r="71" spans="1:9" ht="16.5" customHeight="1" x14ac:dyDescent="0.25">
      <c r="A71" s="87">
        <v>42</v>
      </c>
      <c r="B71" s="87" t="s">
        <v>179</v>
      </c>
      <c r="C71" s="95">
        <f>SUM(C72:C73)</f>
        <v>59500</v>
      </c>
      <c r="D71" s="44">
        <f t="shared" ref="D71:D73" si="3">SUM(E71-C71)</f>
        <v>0</v>
      </c>
      <c r="E71" s="95">
        <f>SUM(E72:E73)</f>
        <v>59500</v>
      </c>
      <c r="F71" s="95">
        <v>57000</v>
      </c>
      <c r="G71" s="95">
        <v>57000</v>
      </c>
    </row>
    <row r="72" spans="1:9" x14ac:dyDescent="0.25">
      <c r="A72" s="85">
        <v>422</v>
      </c>
      <c r="B72" s="85" t="s">
        <v>180</v>
      </c>
      <c r="C72" s="96">
        <v>55000</v>
      </c>
      <c r="D72" s="54">
        <f t="shared" si="3"/>
        <v>0</v>
      </c>
      <c r="E72" s="96">
        <v>55000</v>
      </c>
      <c r="F72" s="31"/>
      <c r="G72" s="31"/>
    </row>
    <row r="73" spans="1:9" x14ac:dyDescent="0.25">
      <c r="A73" s="85">
        <v>424</v>
      </c>
      <c r="B73" s="85" t="s">
        <v>181</v>
      </c>
      <c r="C73" s="96">
        <v>4500</v>
      </c>
      <c r="D73" s="54">
        <f t="shared" si="3"/>
        <v>0</v>
      </c>
      <c r="E73" s="96">
        <v>4500</v>
      </c>
      <c r="F73" s="31"/>
      <c r="G73" s="31"/>
    </row>
    <row r="74" spans="1:9" s="8" customFormat="1" x14ac:dyDescent="0.25">
      <c r="A74" s="85"/>
      <c r="B74" s="85"/>
      <c r="C74" s="31"/>
      <c r="E74" s="31"/>
      <c r="F74" s="31"/>
      <c r="G74" s="31"/>
    </row>
    <row r="75" spans="1:9" x14ac:dyDescent="0.25">
      <c r="A75" s="85"/>
      <c r="B75" s="89" t="s">
        <v>182</v>
      </c>
      <c r="C75" s="95">
        <f>SUM(C52+C68)</f>
        <v>5088483</v>
      </c>
      <c r="D75" s="44">
        <f t="shared" ref="D75" si="4">SUM(E75-C75)</f>
        <v>411111</v>
      </c>
      <c r="E75" s="95">
        <f>SUM(E52+E68)</f>
        <v>5499594</v>
      </c>
      <c r="F75" s="95">
        <f>SUM(F52+F68)</f>
        <v>5048747</v>
      </c>
      <c r="G75" s="95">
        <f>SUM(G52+G68)</f>
        <v>5048747</v>
      </c>
    </row>
    <row r="76" spans="1:9" ht="7.5" customHeight="1" x14ac:dyDescent="0.25"/>
    <row r="77" spans="1:9" ht="22.5" x14ac:dyDescent="0.25">
      <c r="A77" s="126" t="s">
        <v>191</v>
      </c>
      <c r="B77" s="126"/>
      <c r="C77" s="126"/>
      <c r="D77" s="97" t="s">
        <v>108</v>
      </c>
      <c r="E77" s="97" t="s">
        <v>183</v>
      </c>
      <c r="F77" s="126" t="s">
        <v>226</v>
      </c>
      <c r="G77" s="126"/>
      <c r="H77" s="97" t="s">
        <v>192</v>
      </c>
      <c r="I77" s="97" t="s">
        <v>193</v>
      </c>
    </row>
    <row r="78" spans="1:9" x14ac:dyDescent="0.25">
      <c r="A78" s="98" t="s">
        <v>194</v>
      </c>
      <c r="B78" s="128" t="s">
        <v>195</v>
      </c>
      <c r="C78" s="128"/>
      <c r="D78" s="99">
        <v>88916.57</v>
      </c>
      <c r="E78" s="99">
        <f>SUM(F78-D78)</f>
        <v>67334.429999999993</v>
      </c>
      <c r="F78" s="127">
        <v>156251</v>
      </c>
      <c r="G78" s="127"/>
      <c r="H78" s="99">
        <v>83536.87</v>
      </c>
      <c r="I78" s="99">
        <v>83536.87</v>
      </c>
    </row>
    <row r="79" spans="1:9" x14ac:dyDescent="0.25">
      <c r="A79" s="98">
        <v>32</v>
      </c>
      <c r="B79" s="122" t="s">
        <v>196</v>
      </c>
      <c r="C79" s="122"/>
      <c r="D79" s="99">
        <v>45000</v>
      </c>
      <c r="E79" s="104">
        <f t="shared" ref="E79:E86" si="5">SUM(F79-D79)</f>
        <v>0</v>
      </c>
      <c r="F79" s="123">
        <v>45000</v>
      </c>
      <c r="G79" s="123"/>
      <c r="H79" s="99">
        <v>42500</v>
      </c>
      <c r="I79" s="99">
        <v>42500</v>
      </c>
    </row>
    <row r="80" spans="1:9" x14ac:dyDescent="0.25">
      <c r="A80" s="98" t="s">
        <v>197</v>
      </c>
      <c r="B80" s="122" t="s">
        <v>198</v>
      </c>
      <c r="C80" s="122"/>
      <c r="D80" s="99">
        <v>75000</v>
      </c>
      <c r="E80" s="104">
        <f t="shared" si="5"/>
        <v>0</v>
      </c>
      <c r="F80" s="123">
        <v>75000</v>
      </c>
      <c r="G80" s="123"/>
      <c r="H80" s="99">
        <v>75000</v>
      </c>
      <c r="I80" s="99">
        <v>75000</v>
      </c>
    </row>
    <row r="81" spans="1:9" x14ac:dyDescent="0.25">
      <c r="A81" s="98" t="s">
        <v>199</v>
      </c>
      <c r="B81" s="122" t="s">
        <v>200</v>
      </c>
      <c r="C81" s="122"/>
      <c r="D81" s="99">
        <v>682787.81</v>
      </c>
      <c r="E81" s="104">
        <f t="shared" si="5"/>
        <v>337600.18999999994</v>
      </c>
      <c r="F81" s="123">
        <v>1020388</v>
      </c>
      <c r="G81" s="123"/>
      <c r="H81" s="99">
        <v>682787.81</v>
      </c>
      <c r="I81" s="99">
        <v>682787.81</v>
      </c>
    </row>
    <row r="82" spans="1:9" x14ac:dyDescent="0.25">
      <c r="A82" s="98" t="s">
        <v>201</v>
      </c>
      <c r="B82" s="122" t="s">
        <v>202</v>
      </c>
      <c r="C82" s="122"/>
      <c r="D82" s="99">
        <v>31857.13</v>
      </c>
      <c r="E82" s="104">
        <f t="shared" si="5"/>
        <v>-44.130000000001019</v>
      </c>
      <c r="F82" s="123">
        <v>31813</v>
      </c>
      <c r="G82" s="123"/>
      <c r="H82" s="99">
        <v>0</v>
      </c>
      <c r="I82" s="99">
        <v>0</v>
      </c>
    </row>
    <row r="83" spans="1:9" x14ac:dyDescent="0.25">
      <c r="A83" s="98" t="s">
        <v>203</v>
      </c>
      <c r="B83" s="122" t="s">
        <v>204</v>
      </c>
      <c r="C83" s="122"/>
      <c r="D83" s="99">
        <v>3768771.65</v>
      </c>
      <c r="E83" s="104">
        <f t="shared" si="5"/>
        <v>0</v>
      </c>
      <c r="F83" s="123">
        <v>3768771.65</v>
      </c>
      <c r="G83" s="123"/>
      <c r="H83" s="99">
        <v>3768771.65</v>
      </c>
      <c r="I83" s="99">
        <v>3768771.65</v>
      </c>
    </row>
    <row r="84" spans="1:9" x14ac:dyDescent="0.25">
      <c r="A84" s="98" t="s">
        <v>205</v>
      </c>
      <c r="B84" s="122" t="s">
        <v>206</v>
      </c>
      <c r="C84" s="122"/>
      <c r="D84" s="99">
        <v>390000</v>
      </c>
      <c r="E84" s="104">
        <f t="shared" si="5"/>
        <v>770</v>
      </c>
      <c r="F84" s="123">
        <v>390770</v>
      </c>
      <c r="G84" s="123"/>
      <c r="H84" s="99">
        <v>390000</v>
      </c>
      <c r="I84" s="99">
        <v>390000</v>
      </c>
    </row>
    <row r="85" spans="1:9" x14ac:dyDescent="0.25">
      <c r="A85" s="98" t="s">
        <v>207</v>
      </c>
      <c r="B85" s="122" t="s">
        <v>208</v>
      </c>
      <c r="C85" s="122"/>
      <c r="D85" s="99">
        <v>4150</v>
      </c>
      <c r="E85" s="104">
        <f t="shared" si="5"/>
        <v>5450</v>
      </c>
      <c r="F85" s="123">
        <v>9600</v>
      </c>
      <c r="G85" s="123"/>
      <c r="H85" s="99">
        <v>4150</v>
      </c>
      <c r="I85" s="99">
        <v>4150</v>
      </c>
    </row>
    <row r="86" spans="1:9" x14ac:dyDescent="0.25">
      <c r="A86" s="98" t="s">
        <v>209</v>
      </c>
      <c r="B86" s="122" t="s">
        <v>210</v>
      </c>
      <c r="C86" s="122"/>
      <c r="D86" s="99">
        <v>2000</v>
      </c>
      <c r="E86" s="104">
        <f t="shared" si="5"/>
        <v>0</v>
      </c>
      <c r="F86" s="123">
        <v>2000</v>
      </c>
      <c r="G86" s="123"/>
      <c r="H86" s="99">
        <v>2000</v>
      </c>
      <c r="I86" s="99">
        <v>2000</v>
      </c>
    </row>
    <row r="87" spans="1:9" x14ac:dyDescent="0.25">
      <c r="A87" s="100" t="s">
        <v>182</v>
      </c>
      <c r="B87" s="124"/>
      <c r="C87" s="124"/>
      <c r="D87" s="101">
        <f>SUM(D78:D86)</f>
        <v>5088483.16</v>
      </c>
      <c r="E87" s="104">
        <f>SUM(E78:E86)</f>
        <v>411110.48999999993</v>
      </c>
      <c r="F87" s="125">
        <f>SUM(F78:G86)</f>
        <v>5499593.6500000004</v>
      </c>
      <c r="G87" s="125"/>
      <c r="H87" s="101">
        <v>5048746.33</v>
      </c>
      <c r="I87" s="101">
        <v>5048746.33</v>
      </c>
    </row>
    <row r="89" spans="1:9" x14ac:dyDescent="0.25">
      <c r="A89" s="8"/>
      <c r="B89" s="8" t="s">
        <v>230</v>
      </c>
      <c r="E89" s="8"/>
      <c r="F89" s="8"/>
      <c r="G89" s="8" t="s">
        <v>212</v>
      </c>
      <c r="H89" s="8"/>
    </row>
    <row r="90" spans="1:9" x14ac:dyDescent="0.25">
      <c r="A90" s="8"/>
      <c r="B90" s="8"/>
      <c r="E90" s="8"/>
      <c r="F90" s="8"/>
      <c r="G90" s="8" t="s">
        <v>211</v>
      </c>
      <c r="H90" s="8"/>
    </row>
    <row r="91" spans="1:9" x14ac:dyDescent="0.25">
      <c r="A91" s="8"/>
      <c r="B91" s="8"/>
      <c r="E91" s="8"/>
      <c r="F91" s="8"/>
      <c r="G91" s="8" t="s">
        <v>213</v>
      </c>
      <c r="H91" s="8"/>
    </row>
    <row r="92" spans="1:9" x14ac:dyDescent="0.25">
      <c r="A92" s="8"/>
      <c r="B92" s="8"/>
      <c r="E92" s="8"/>
      <c r="F92" s="8"/>
      <c r="H92" s="8"/>
    </row>
  </sheetData>
  <mergeCells count="22">
    <mergeCell ref="B86:C86"/>
    <mergeCell ref="F86:G86"/>
    <mergeCell ref="B87:C87"/>
    <mergeCell ref="F87:G87"/>
    <mergeCell ref="A77:C77"/>
    <mergeCell ref="F77:G77"/>
    <mergeCell ref="F78:G78"/>
    <mergeCell ref="B79:C79"/>
    <mergeCell ref="B78:C78"/>
    <mergeCell ref="F79:G79"/>
    <mergeCell ref="B83:C83"/>
    <mergeCell ref="F83:G83"/>
    <mergeCell ref="B84:C84"/>
    <mergeCell ref="F84:G84"/>
    <mergeCell ref="B85:C85"/>
    <mergeCell ref="F85:G85"/>
    <mergeCell ref="B80:C80"/>
    <mergeCell ref="F80:G80"/>
    <mergeCell ref="B81:C81"/>
    <mergeCell ref="F81:G81"/>
    <mergeCell ref="B82:C82"/>
    <mergeCell ref="F82:G8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7EA8-6010-488C-BF6E-B3BAC981F6B5}">
  <dimension ref="A1"/>
  <sheetViews>
    <sheetView workbookViewId="0">
      <selection activeCell="E27" sqref="E27"/>
    </sheetView>
  </sheetViews>
  <sheetFormatPr defaultRowHeight="15" x14ac:dyDescent="0.25"/>
  <cols>
    <col min="3" max="3" width="21.28515625" customWidth="1"/>
    <col min="4" max="4" width="14.7109375" customWidth="1"/>
    <col min="5" max="5" width="16.5703125" customWidth="1"/>
    <col min="8" max="8" width="13.5703125" customWidth="1"/>
    <col min="9" max="9" width="13" customWidth="1"/>
    <col min="10" max="10" width="13.140625" customWidth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7"/>
  <sheetViews>
    <sheetView workbookViewId="0">
      <selection activeCell="C217" sqref="C217"/>
    </sheetView>
  </sheetViews>
  <sheetFormatPr defaultRowHeight="15" x14ac:dyDescent="0.25"/>
  <cols>
    <col min="1" max="1" width="8.28515625" customWidth="1"/>
    <col min="2" max="2" width="8" customWidth="1"/>
    <col min="3" max="3" width="55.28515625" customWidth="1"/>
    <col min="4" max="4" width="11.28515625" style="8" customWidth="1"/>
    <col min="5" max="5" width="10.5703125" style="8" customWidth="1"/>
    <col min="6" max="6" width="11.28515625" customWidth="1"/>
    <col min="7" max="7" width="11.42578125" customWidth="1"/>
    <col min="8" max="8" width="12.7109375" style="8" customWidth="1"/>
  </cols>
  <sheetData>
    <row r="1" spans="1:11" ht="6" customHeight="1" x14ac:dyDescent="0.25"/>
    <row r="2" spans="1:11" ht="15" customHeight="1" x14ac:dyDescent="0.25">
      <c r="A2" s="9" t="s">
        <v>20</v>
      </c>
      <c r="B2" s="9"/>
      <c r="C2" s="9"/>
      <c r="F2" s="8"/>
      <c r="G2" s="8"/>
    </row>
    <row r="3" spans="1:11" ht="15" customHeight="1" x14ac:dyDescent="0.25">
      <c r="A3" s="8" t="s">
        <v>21</v>
      </c>
      <c r="B3" s="8"/>
      <c r="C3" s="8"/>
      <c r="F3" s="8"/>
      <c r="G3" s="8"/>
    </row>
    <row r="4" spans="1:11" ht="15" customHeight="1" x14ac:dyDescent="0.25">
      <c r="A4" s="8" t="s">
        <v>66</v>
      </c>
      <c r="B4" s="8" t="s">
        <v>227</v>
      </c>
      <c r="C4" s="8"/>
      <c r="F4" s="8"/>
      <c r="G4" s="8"/>
    </row>
    <row r="5" spans="1:11" ht="13.5" customHeight="1" x14ac:dyDescent="0.25">
      <c r="A5" s="8" t="s">
        <v>67</v>
      </c>
      <c r="B5" s="8" t="s">
        <v>228</v>
      </c>
      <c r="C5" s="8"/>
      <c r="F5" s="8"/>
      <c r="G5" s="8"/>
    </row>
    <row r="6" spans="1:11" s="8" customFormat="1" ht="27" customHeight="1" x14ac:dyDescent="0.25">
      <c r="C6" s="9"/>
      <c r="D6" s="25"/>
      <c r="E6" s="90"/>
      <c r="F6" s="25"/>
      <c r="G6" s="26"/>
      <c r="H6" s="26"/>
    </row>
    <row r="7" spans="1:11" ht="38.25" customHeight="1" x14ac:dyDescent="0.5">
      <c r="A7" s="35" t="s">
        <v>113</v>
      </c>
      <c r="B7" s="34"/>
      <c r="C7" s="34"/>
      <c r="D7" s="34"/>
      <c r="E7" s="34"/>
      <c r="F7" s="34"/>
      <c r="G7" s="34"/>
      <c r="H7" s="34"/>
    </row>
    <row r="8" spans="1:11" ht="33" customHeight="1" x14ac:dyDescent="0.5">
      <c r="A8" s="35" t="s">
        <v>114</v>
      </c>
      <c r="B8" s="34"/>
      <c r="C8" s="34"/>
      <c r="D8" s="34"/>
      <c r="E8" s="34"/>
      <c r="F8" s="34"/>
      <c r="G8" s="34"/>
      <c r="H8" s="34"/>
    </row>
    <row r="9" spans="1:11" ht="21.75" customHeight="1" x14ac:dyDescent="0.25">
      <c r="A9" s="36" t="s">
        <v>22</v>
      </c>
      <c r="B9" s="34"/>
      <c r="C9" s="34"/>
      <c r="D9" s="38"/>
      <c r="E9" s="37"/>
      <c r="F9" s="38"/>
      <c r="G9" s="38" t="s">
        <v>23</v>
      </c>
      <c r="H9" s="38" t="s">
        <v>23</v>
      </c>
    </row>
    <row r="10" spans="1:11" ht="26.25" customHeight="1" x14ac:dyDescent="0.25">
      <c r="A10" s="38" t="s">
        <v>24</v>
      </c>
      <c r="B10" s="39" t="s">
        <v>15</v>
      </c>
      <c r="C10" s="38" t="s">
        <v>25</v>
      </c>
      <c r="D10" s="38" t="s">
        <v>108</v>
      </c>
      <c r="E10" s="37" t="s">
        <v>183</v>
      </c>
      <c r="F10" s="105" t="s">
        <v>217</v>
      </c>
      <c r="G10" s="38" t="s">
        <v>126</v>
      </c>
      <c r="H10" s="38" t="s">
        <v>187</v>
      </c>
    </row>
    <row r="11" spans="1:11" s="8" customFormat="1" ht="7.5" customHeight="1" x14ac:dyDescent="0.25">
      <c r="A11" s="40"/>
      <c r="B11" s="40"/>
      <c r="C11" s="40"/>
      <c r="D11" s="41"/>
      <c r="E11" s="41"/>
      <c r="F11" s="41"/>
      <c r="G11" s="41"/>
      <c r="H11" s="41"/>
    </row>
    <row r="12" spans="1:11" s="8" customFormat="1" x14ac:dyDescent="0.25">
      <c r="A12" s="42" t="s">
        <v>32</v>
      </c>
      <c r="B12" s="43" t="s">
        <v>46</v>
      </c>
      <c r="C12" s="36"/>
      <c r="D12" s="44">
        <f>SUM(D15+D25+D32)</f>
        <v>4335288</v>
      </c>
      <c r="E12" s="44">
        <f>SUM(D12-F12)</f>
        <v>-2100</v>
      </c>
      <c r="F12" s="44">
        <f>SUM(F15+F25+F32)</f>
        <v>4337388</v>
      </c>
      <c r="G12" s="44"/>
      <c r="H12" s="44"/>
    </row>
    <row r="13" spans="1:11" x14ac:dyDescent="0.25">
      <c r="A13" s="34" t="s">
        <v>33</v>
      </c>
      <c r="B13" s="34" t="s">
        <v>34</v>
      </c>
      <c r="C13" s="34"/>
      <c r="D13" s="45"/>
      <c r="E13" s="45"/>
      <c r="F13" s="45"/>
      <c r="G13" s="45"/>
      <c r="H13" s="45"/>
    </row>
    <row r="14" spans="1:11" s="8" customFormat="1" x14ac:dyDescent="0.25">
      <c r="A14" s="34">
        <v>48005</v>
      </c>
      <c r="B14" s="34" t="s">
        <v>96</v>
      </c>
      <c r="C14" s="34"/>
      <c r="D14" s="45"/>
      <c r="E14" s="45"/>
      <c r="F14" s="45"/>
      <c r="G14" s="45"/>
      <c r="H14" s="45"/>
      <c r="K14" s="31"/>
    </row>
    <row r="15" spans="1:11" x14ac:dyDescent="0.25">
      <c r="A15" s="34"/>
      <c r="B15" s="34">
        <v>3</v>
      </c>
      <c r="C15" s="34" t="s">
        <v>26</v>
      </c>
      <c r="D15" s="45">
        <f>SUM(D16+D21)</f>
        <v>149232</v>
      </c>
      <c r="E15" s="45">
        <f>SUM(F15-D15)</f>
        <v>0</v>
      </c>
      <c r="F15" s="45">
        <f>SUM(F16+F21)</f>
        <v>149232</v>
      </c>
      <c r="G15" s="45">
        <f>SUM(G16+G21)</f>
        <v>149232</v>
      </c>
      <c r="H15" s="45">
        <f>SUM(H16+H21)</f>
        <v>149232</v>
      </c>
    </row>
    <row r="16" spans="1:11" x14ac:dyDescent="0.25">
      <c r="A16" s="34"/>
      <c r="B16" s="34">
        <v>32</v>
      </c>
      <c r="C16" s="34" t="s">
        <v>30</v>
      </c>
      <c r="D16" s="45">
        <f>SUM(D17:D20)</f>
        <v>143232</v>
      </c>
      <c r="E16" s="45">
        <f>SUM(F16-D16)</f>
        <v>0</v>
      </c>
      <c r="F16" s="45">
        <f>SUM(F17:F20)</f>
        <v>143232</v>
      </c>
      <c r="G16" s="45">
        <v>143232</v>
      </c>
      <c r="H16" s="45">
        <v>143232</v>
      </c>
    </row>
    <row r="17" spans="1:8" x14ac:dyDescent="0.25">
      <c r="A17" s="34"/>
      <c r="B17" s="34">
        <v>321</v>
      </c>
      <c r="C17" s="34" t="s">
        <v>31</v>
      </c>
      <c r="D17" s="45">
        <v>9000</v>
      </c>
      <c r="E17" s="45">
        <f t="shared" ref="E17:E22" si="0">SUM(F17-D17)</f>
        <v>0</v>
      </c>
      <c r="F17" s="45">
        <v>9000</v>
      </c>
      <c r="G17" s="45"/>
      <c r="H17" s="45"/>
    </row>
    <row r="18" spans="1:8" x14ac:dyDescent="0.25">
      <c r="A18" s="34"/>
      <c r="B18" s="34">
        <v>322</v>
      </c>
      <c r="C18" s="34" t="s">
        <v>35</v>
      </c>
      <c r="D18" s="45">
        <v>40500</v>
      </c>
      <c r="E18" s="45">
        <f t="shared" si="0"/>
        <v>0</v>
      </c>
      <c r="F18" s="45">
        <v>40500</v>
      </c>
      <c r="G18" s="45"/>
      <c r="H18" s="45"/>
    </row>
    <row r="19" spans="1:8" x14ac:dyDescent="0.25">
      <c r="A19" s="34"/>
      <c r="B19" s="34">
        <v>323</v>
      </c>
      <c r="C19" s="34" t="s">
        <v>36</v>
      </c>
      <c r="D19" s="45">
        <v>72732</v>
      </c>
      <c r="E19" s="45">
        <f t="shared" si="0"/>
        <v>0</v>
      </c>
      <c r="F19" s="45">
        <v>72732</v>
      </c>
      <c r="G19" s="45"/>
      <c r="H19" s="45"/>
    </row>
    <row r="20" spans="1:8" x14ac:dyDescent="0.25">
      <c r="A20" s="34"/>
      <c r="B20" s="34">
        <v>329</v>
      </c>
      <c r="C20" s="34" t="s">
        <v>37</v>
      </c>
      <c r="D20" s="45">
        <v>21000</v>
      </c>
      <c r="E20" s="45">
        <f t="shared" si="0"/>
        <v>0</v>
      </c>
      <c r="F20" s="45">
        <v>21000</v>
      </c>
      <c r="G20" s="45"/>
      <c r="H20" s="45"/>
    </row>
    <row r="21" spans="1:8" x14ac:dyDescent="0.25">
      <c r="A21" s="34"/>
      <c r="B21" s="34">
        <v>34</v>
      </c>
      <c r="C21" s="34" t="s">
        <v>38</v>
      </c>
      <c r="D21" s="45">
        <f>SUM(D22)</f>
        <v>6000</v>
      </c>
      <c r="E21" s="45">
        <f t="shared" si="0"/>
        <v>0</v>
      </c>
      <c r="F21" s="45">
        <f>SUM(F22)</f>
        <v>6000</v>
      </c>
      <c r="G21" s="45">
        <v>6000</v>
      </c>
      <c r="H21" s="45">
        <v>6000</v>
      </c>
    </row>
    <row r="22" spans="1:8" x14ac:dyDescent="0.25">
      <c r="A22" s="34"/>
      <c r="B22" s="34">
        <v>343</v>
      </c>
      <c r="C22" s="34" t="s">
        <v>39</v>
      </c>
      <c r="D22" s="45">
        <v>6000</v>
      </c>
      <c r="E22" s="45">
        <f t="shared" si="0"/>
        <v>0</v>
      </c>
      <c r="F22" s="45">
        <v>6000</v>
      </c>
      <c r="G22" s="45"/>
      <c r="H22" s="45"/>
    </row>
    <row r="23" spans="1:8" s="8" customFormat="1" x14ac:dyDescent="0.25">
      <c r="A23" s="34" t="s">
        <v>47</v>
      </c>
      <c r="B23" s="34" t="s">
        <v>48</v>
      </c>
      <c r="C23" s="34"/>
      <c r="D23" s="45"/>
      <c r="E23" s="45"/>
      <c r="F23" s="45"/>
      <c r="G23" s="45"/>
      <c r="H23" s="45"/>
    </row>
    <row r="24" spans="1:8" s="8" customFormat="1" x14ac:dyDescent="0.25">
      <c r="A24" s="34">
        <v>48005</v>
      </c>
      <c r="B24" s="34" t="s">
        <v>96</v>
      </c>
      <c r="C24" s="34"/>
      <c r="D24" s="45"/>
      <c r="E24" s="45"/>
      <c r="F24" s="45"/>
      <c r="G24" s="45"/>
      <c r="H24" s="45"/>
    </row>
    <row r="25" spans="1:8" s="8" customFormat="1" x14ac:dyDescent="0.25">
      <c r="A25" s="34"/>
      <c r="B25" s="34">
        <v>3</v>
      </c>
      <c r="C25" s="34" t="s">
        <v>26</v>
      </c>
      <c r="D25" s="45">
        <f>SUM(D26+D28:E28)</f>
        <v>533556</v>
      </c>
      <c r="E25" s="45">
        <f t="shared" ref="E25:E29" si="1">SUM(F25-D25)</f>
        <v>2100</v>
      </c>
      <c r="F25" s="45">
        <f>SUM(F26+F28:G28)</f>
        <v>535656</v>
      </c>
      <c r="G25" s="45">
        <f>SUM(G26+G28)</f>
        <v>533556</v>
      </c>
      <c r="H25" s="45">
        <f>SUM(H26+H28)</f>
        <v>533556</v>
      </c>
    </row>
    <row r="26" spans="1:8" s="8" customFormat="1" x14ac:dyDescent="0.25">
      <c r="A26" s="34"/>
      <c r="B26" s="34">
        <v>32</v>
      </c>
      <c r="C26" s="34" t="s">
        <v>30</v>
      </c>
      <c r="D26" s="45">
        <f>SUM(D27)</f>
        <v>25164</v>
      </c>
      <c r="E26" s="45">
        <f t="shared" si="1"/>
        <v>-9164</v>
      </c>
      <c r="F26" s="45">
        <f>SUM(F27)</f>
        <v>16000</v>
      </c>
      <c r="G26" s="45">
        <v>25164</v>
      </c>
      <c r="H26" s="45">
        <v>25164</v>
      </c>
    </row>
    <row r="27" spans="1:8" s="8" customFormat="1" x14ac:dyDescent="0.25">
      <c r="A27" s="34"/>
      <c r="B27" s="34">
        <v>323</v>
      </c>
      <c r="C27" s="34" t="s">
        <v>36</v>
      </c>
      <c r="D27" s="45">
        <v>25164</v>
      </c>
      <c r="E27" s="45">
        <f t="shared" si="1"/>
        <v>-9164</v>
      </c>
      <c r="F27" s="45">
        <v>16000</v>
      </c>
      <c r="G27" s="45"/>
      <c r="H27" s="45"/>
    </row>
    <row r="28" spans="1:8" s="8" customFormat="1" x14ac:dyDescent="0.25">
      <c r="A28" s="34"/>
      <c r="B28" s="34">
        <v>37</v>
      </c>
      <c r="C28" s="34" t="s">
        <v>49</v>
      </c>
      <c r="D28" s="45">
        <f>SUM(D29)</f>
        <v>508392</v>
      </c>
      <c r="E28" s="45">
        <f t="shared" si="1"/>
        <v>11264</v>
      </c>
      <c r="F28" s="45">
        <f>SUM(F29)</f>
        <v>519656</v>
      </c>
      <c r="G28" s="45">
        <v>508392</v>
      </c>
      <c r="H28" s="45">
        <v>508392</v>
      </c>
    </row>
    <row r="29" spans="1:8" s="8" customFormat="1" x14ac:dyDescent="0.25">
      <c r="A29" s="34"/>
      <c r="B29" s="34">
        <v>372</v>
      </c>
      <c r="C29" s="34" t="s">
        <v>40</v>
      </c>
      <c r="D29" s="45">
        <v>508392</v>
      </c>
      <c r="E29" s="45">
        <f t="shared" si="1"/>
        <v>11264</v>
      </c>
      <c r="F29" s="45">
        <v>519656</v>
      </c>
      <c r="G29" s="45"/>
      <c r="H29" s="45"/>
    </row>
    <row r="30" spans="1:8" s="8" customFormat="1" x14ac:dyDescent="0.25">
      <c r="A30" s="34" t="s">
        <v>110</v>
      </c>
      <c r="B30" s="34" t="s">
        <v>111</v>
      </c>
      <c r="C30" s="34"/>
      <c r="D30" s="45"/>
      <c r="E30" s="46"/>
      <c r="F30" s="45"/>
      <c r="G30" s="45"/>
      <c r="H30" s="45"/>
    </row>
    <row r="31" spans="1:8" s="8" customFormat="1" x14ac:dyDescent="0.25">
      <c r="A31" s="34">
        <v>53082</v>
      </c>
      <c r="B31" s="34" t="s">
        <v>112</v>
      </c>
      <c r="C31" s="34"/>
      <c r="D31" s="45"/>
      <c r="E31" s="46"/>
      <c r="F31" s="45"/>
      <c r="G31" s="45"/>
      <c r="H31" s="45"/>
    </row>
    <row r="32" spans="1:8" s="8" customFormat="1" x14ac:dyDescent="0.25">
      <c r="A32" s="34"/>
      <c r="B32" s="34">
        <v>3</v>
      </c>
      <c r="C32" s="34" t="s">
        <v>26</v>
      </c>
      <c r="D32" s="45">
        <f>SUM(D33+D37)</f>
        <v>3652500</v>
      </c>
      <c r="E32" s="45">
        <f t="shared" ref="E32:E39" si="2">SUM(F32-D32)</f>
        <v>0</v>
      </c>
      <c r="F32" s="45">
        <f>SUM(F33+F37)</f>
        <v>3652500</v>
      </c>
      <c r="G32" s="45">
        <f>SUM(G33+G37)</f>
        <v>3652500</v>
      </c>
      <c r="H32" s="45">
        <f>SUM(H33+H37)</f>
        <v>3652500</v>
      </c>
    </row>
    <row r="33" spans="1:8" s="8" customFormat="1" x14ac:dyDescent="0.25">
      <c r="A33" s="34"/>
      <c r="B33" s="34">
        <v>31</v>
      </c>
      <c r="C33" s="34" t="s">
        <v>27</v>
      </c>
      <c r="D33" s="45">
        <f>SUM(D34:D36)</f>
        <v>3570000</v>
      </c>
      <c r="E33" s="45">
        <f t="shared" si="2"/>
        <v>0</v>
      </c>
      <c r="F33" s="45">
        <f>SUM(F34:F36)</f>
        <v>3570000</v>
      </c>
      <c r="G33" s="45">
        <v>3570000</v>
      </c>
      <c r="H33" s="45">
        <v>3570000</v>
      </c>
    </row>
    <row r="34" spans="1:8" s="8" customFormat="1" x14ac:dyDescent="0.25">
      <c r="A34" s="34"/>
      <c r="B34" s="34">
        <v>311</v>
      </c>
      <c r="C34" s="34" t="s">
        <v>52</v>
      </c>
      <c r="D34" s="45">
        <v>3055000</v>
      </c>
      <c r="E34" s="45">
        <f t="shared" si="2"/>
        <v>0</v>
      </c>
      <c r="F34" s="45">
        <v>3055000</v>
      </c>
      <c r="G34" s="45"/>
      <c r="H34" s="45"/>
    </row>
    <row r="35" spans="1:8" s="8" customFormat="1" x14ac:dyDescent="0.25">
      <c r="A35" s="34"/>
      <c r="B35" s="34">
        <v>312</v>
      </c>
      <c r="C35" s="34" t="s">
        <v>28</v>
      </c>
      <c r="D35" s="45">
        <v>65000</v>
      </c>
      <c r="E35" s="45">
        <f t="shared" si="2"/>
        <v>0</v>
      </c>
      <c r="F35" s="45">
        <v>65000</v>
      </c>
      <c r="G35" s="45"/>
      <c r="H35" s="45"/>
    </row>
    <row r="36" spans="1:8" s="8" customFormat="1" x14ac:dyDescent="0.25">
      <c r="A36" s="34"/>
      <c r="B36" s="34">
        <v>313</v>
      </c>
      <c r="C36" s="34" t="s">
        <v>29</v>
      </c>
      <c r="D36" s="45">
        <v>450000</v>
      </c>
      <c r="E36" s="45">
        <f t="shared" si="2"/>
        <v>0</v>
      </c>
      <c r="F36" s="45">
        <v>450000</v>
      </c>
      <c r="G36" s="45"/>
      <c r="H36" s="45"/>
    </row>
    <row r="37" spans="1:8" s="8" customFormat="1" x14ac:dyDescent="0.25">
      <c r="A37" s="34"/>
      <c r="B37" s="34">
        <v>32</v>
      </c>
      <c r="C37" s="34" t="s">
        <v>30</v>
      </c>
      <c r="D37" s="45">
        <f>SUM(D38:D39)</f>
        <v>82500</v>
      </c>
      <c r="E37" s="45">
        <f t="shared" si="2"/>
        <v>0</v>
      </c>
      <c r="F37" s="45">
        <f>SUM(F38:F39)</f>
        <v>82500</v>
      </c>
      <c r="G37" s="45">
        <v>82500</v>
      </c>
      <c r="H37" s="45">
        <v>82500</v>
      </c>
    </row>
    <row r="38" spans="1:8" s="8" customFormat="1" x14ac:dyDescent="0.25">
      <c r="A38" s="34"/>
      <c r="B38" s="34">
        <v>321</v>
      </c>
      <c r="C38" s="34" t="s">
        <v>31</v>
      </c>
      <c r="D38" s="45">
        <v>60000</v>
      </c>
      <c r="E38" s="45">
        <f t="shared" si="2"/>
        <v>0</v>
      </c>
      <c r="F38" s="45">
        <v>60000</v>
      </c>
      <c r="G38" s="45"/>
      <c r="H38" s="45"/>
    </row>
    <row r="39" spans="1:8" s="8" customFormat="1" x14ac:dyDescent="0.25">
      <c r="A39" s="34"/>
      <c r="B39" s="34">
        <v>329</v>
      </c>
      <c r="C39" s="34" t="s">
        <v>37</v>
      </c>
      <c r="D39" s="45">
        <v>22500</v>
      </c>
      <c r="E39" s="45">
        <f t="shared" si="2"/>
        <v>0</v>
      </c>
      <c r="F39" s="45">
        <v>22500</v>
      </c>
      <c r="G39" s="45"/>
      <c r="H39" s="45"/>
    </row>
    <row r="40" spans="1:8" s="8" customFormat="1" ht="7.5" customHeight="1" x14ac:dyDescent="0.25">
      <c r="A40" s="40"/>
      <c r="B40" s="40"/>
      <c r="C40" s="40"/>
      <c r="D40" s="41"/>
      <c r="E40" s="41"/>
      <c r="F40" s="41"/>
      <c r="G40" s="41"/>
      <c r="H40" s="41"/>
    </row>
    <row r="41" spans="1:8" x14ac:dyDescent="0.25">
      <c r="A41" s="47">
        <v>2102</v>
      </c>
      <c r="B41" s="43" t="s">
        <v>41</v>
      </c>
      <c r="C41" s="36"/>
      <c r="D41" s="44">
        <f>SUM(D44)</f>
        <v>76537</v>
      </c>
      <c r="E41" s="44">
        <f t="shared" ref="E41:E47" si="3">SUM(F41-D41)</f>
        <v>49536</v>
      </c>
      <c r="F41" s="44">
        <f>SUM(F44)</f>
        <v>126073</v>
      </c>
      <c r="G41" s="44"/>
      <c r="H41" s="44"/>
    </row>
    <row r="42" spans="1:8" x14ac:dyDescent="0.25">
      <c r="A42" s="48" t="s">
        <v>42</v>
      </c>
      <c r="B42" s="34" t="s">
        <v>43</v>
      </c>
      <c r="C42" s="34"/>
      <c r="D42" s="45"/>
      <c r="E42" s="45">
        <f t="shared" si="3"/>
        <v>0</v>
      </c>
      <c r="F42" s="45"/>
      <c r="G42" s="45"/>
      <c r="H42" s="45"/>
    </row>
    <row r="43" spans="1:8" s="8" customFormat="1" x14ac:dyDescent="0.25">
      <c r="A43" s="49">
        <v>11001</v>
      </c>
      <c r="B43" s="34" t="s">
        <v>97</v>
      </c>
      <c r="C43" s="34"/>
      <c r="D43" s="45"/>
      <c r="E43" s="45">
        <f t="shared" si="3"/>
        <v>0</v>
      </c>
      <c r="F43" s="45"/>
      <c r="G43" s="45"/>
      <c r="H43" s="45"/>
    </row>
    <row r="44" spans="1:8" x14ac:dyDescent="0.25">
      <c r="A44" s="48"/>
      <c r="B44" s="34">
        <v>3</v>
      </c>
      <c r="C44" s="34" t="s">
        <v>26</v>
      </c>
      <c r="D44" s="45">
        <f>SUM(D45)</f>
        <v>76537</v>
      </c>
      <c r="E44" s="45">
        <f t="shared" si="3"/>
        <v>49536</v>
      </c>
      <c r="F44" s="45">
        <f>SUM(F45)</f>
        <v>126073</v>
      </c>
      <c r="G44" s="45">
        <f>SUM(G45)</f>
        <v>76537</v>
      </c>
      <c r="H44" s="45">
        <f>SUM(H45)</f>
        <v>76537</v>
      </c>
    </row>
    <row r="45" spans="1:8" x14ac:dyDescent="0.25">
      <c r="A45" s="48"/>
      <c r="B45" s="34">
        <v>32</v>
      </c>
      <c r="C45" s="34" t="s">
        <v>30</v>
      </c>
      <c r="D45" s="45">
        <f>SUM(D46:D47)</f>
        <v>76537</v>
      </c>
      <c r="E45" s="45">
        <f t="shared" si="3"/>
        <v>49536</v>
      </c>
      <c r="F45" s="45">
        <f>SUM(F46:F47)</f>
        <v>126073</v>
      </c>
      <c r="G45" s="45">
        <v>76537</v>
      </c>
      <c r="H45" s="45">
        <v>76537</v>
      </c>
    </row>
    <row r="46" spans="1:8" x14ac:dyDescent="0.25">
      <c r="A46" s="48"/>
      <c r="B46" s="34">
        <v>322</v>
      </c>
      <c r="C46" s="34" t="s">
        <v>35</v>
      </c>
      <c r="D46" s="45">
        <v>70600</v>
      </c>
      <c r="E46" s="45">
        <f t="shared" si="3"/>
        <v>49400</v>
      </c>
      <c r="F46" s="45">
        <v>120000</v>
      </c>
      <c r="G46" s="45"/>
      <c r="H46" s="45"/>
    </row>
    <row r="47" spans="1:8" x14ac:dyDescent="0.25">
      <c r="A47" s="48"/>
      <c r="B47" s="34">
        <v>329</v>
      </c>
      <c r="C47" s="34" t="s">
        <v>50</v>
      </c>
      <c r="D47" s="45">
        <v>5937</v>
      </c>
      <c r="E47" s="45">
        <f t="shared" si="3"/>
        <v>136</v>
      </c>
      <c r="F47" s="45">
        <v>6073</v>
      </c>
      <c r="G47" s="45"/>
      <c r="H47" s="45"/>
    </row>
    <row r="48" spans="1:8" s="8" customFormat="1" ht="9" customHeight="1" x14ac:dyDescent="0.25">
      <c r="A48" s="50"/>
      <c r="B48" s="40"/>
      <c r="C48" s="40"/>
      <c r="D48" s="41"/>
      <c r="E48" s="41"/>
      <c r="F48" s="41"/>
      <c r="G48" s="41"/>
      <c r="H48" s="41"/>
    </row>
    <row r="49" spans="1:8" s="8" customFormat="1" ht="16.5" customHeight="1" x14ac:dyDescent="0.25">
      <c r="A49" s="42" t="s">
        <v>115</v>
      </c>
      <c r="B49" s="43" t="s">
        <v>116</v>
      </c>
      <c r="C49" s="36"/>
      <c r="D49" s="44">
        <f>SUM(D52+D62+D66+D70+D75+D79+D88+D93+D100+D104+D108+D113+D118+D124+D129+D134)</f>
        <v>559355</v>
      </c>
      <c r="E49" s="44">
        <f t="shared" ref="E49:E54" si="4">SUM(F49-D49)</f>
        <v>16996.979999999981</v>
      </c>
      <c r="F49" s="44">
        <f>SUM(F52+F57+F62+F66+F70+F75+F79+F88+F93+F100+F104+F108+F113+F118+F124+F129+F134)</f>
        <v>576351.98</v>
      </c>
      <c r="G49" s="44"/>
      <c r="H49" s="44"/>
    </row>
    <row r="50" spans="1:8" s="8" customFormat="1" ht="15.75" customHeight="1" x14ac:dyDescent="0.25">
      <c r="A50" s="51" t="s">
        <v>117</v>
      </c>
      <c r="B50" s="52"/>
      <c r="C50" s="53"/>
      <c r="D50" s="54"/>
      <c r="E50" s="45">
        <f t="shared" si="4"/>
        <v>0</v>
      </c>
      <c r="F50" s="54"/>
      <c r="G50" s="54"/>
      <c r="H50" s="54"/>
    </row>
    <row r="51" spans="1:8" s="8" customFormat="1" x14ac:dyDescent="0.25">
      <c r="A51" s="55" t="s">
        <v>118</v>
      </c>
      <c r="B51" s="53" t="s">
        <v>119</v>
      </c>
      <c r="C51" s="53"/>
      <c r="D51" s="54"/>
      <c r="E51" s="45">
        <f t="shared" si="4"/>
        <v>0</v>
      </c>
      <c r="F51" s="54"/>
      <c r="G51" s="54"/>
      <c r="H51" s="54"/>
    </row>
    <row r="52" spans="1:8" s="8" customFormat="1" x14ac:dyDescent="0.25">
      <c r="A52" s="55"/>
      <c r="B52" s="34">
        <v>3</v>
      </c>
      <c r="C52" s="34" t="s">
        <v>26</v>
      </c>
      <c r="D52" s="54">
        <f>SUM(D53)</f>
        <v>4150</v>
      </c>
      <c r="E52" s="45">
        <f t="shared" si="4"/>
        <v>5450</v>
      </c>
      <c r="F52" s="54">
        <f>SUM(F53)</f>
        <v>9600</v>
      </c>
      <c r="G52" s="54">
        <f>SUM(G53)</f>
        <v>4150</v>
      </c>
      <c r="H52" s="54">
        <f>SUM(H53)</f>
        <v>4150</v>
      </c>
    </row>
    <row r="53" spans="1:8" s="8" customFormat="1" x14ac:dyDescent="0.25">
      <c r="A53" s="51"/>
      <c r="B53" s="34">
        <v>32</v>
      </c>
      <c r="C53" s="34" t="s">
        <v>30</v>
      </c>
      <c r="D53" s="54">
        <f>SUM(D54)</f>
        <v>4150</v>
      </c>
      <c r="E53" s="45">
        <f t="shared" si="4"/>
        <v>5450</v>
      </c>
      <c r="F53" s="54">
        <f>SUM(F54)</f>
        <v>9600</v>
      </c>
      <c r="G53" s="54">
        <v>4150</v>
      </c>
      <c r="H53" s="54">
        <v>4150</v>
      </c>
    </row>
    <row r="54" spans="1:8" s="8" customFormat="1" x14ac:dyDescent="0.25">
      <c r="A54" s="51"/>
      <c r="B54" s="34">
        <v>329</v>
      </c>
      <c r="C54" s="34" t="s">
        <v>50</v>
      </c>
      <c r="D54" s="54">
        <v>4150</v>
      </c>
      <c r="E54" s="45">
        <f t="shared" si="4"/>
        <v>5450</v>
      </c>
      <c r="F54" s="54">
        <v>9600</v>
      </c>
      <c r="G54" s="54"/>
      <c r="H54" s="54"/>
    </row>
    <row r="55" spans="1:8" s="8" customFormat="1" x14ac:dyDescent="0.25">
      <c r="A55" s="51" t="s">
        <v>214</v>
      </c>
      <c r="B55" s="34"/>
      <c r="C55" s="34"/>
      <c r="D55" s="54"/>
      <c r="E55" s="45"/>
      <c r="F55" s="54"/>
      <c r="G55" s="54"/>
      <c r="H55" s="54"/>
    </row>
    <row r="56" spans="1:8" s="8" customFormat="1" x14ac:dyDescent="0.25">
      <c r="A56" s="102" t="s">
        <v>150</v>
      </c>
      <c r="B56" s="34" t="s">
        <v>146</v>
      </c>
      <c r="C56" s="34"/>
      <c r="D56" s="54"/>
      <c r="E56" s="45"/>
      <c r="F56" s="54"/>
      <c r="G56" s="54"/>
      <c r="H56" s="54"/>
    </row>
    <row r="57" spans="1:8" s="8" customFormat="1" x14ac:dyDescent="0.25">
      <c r="A57" s="51"/>
      <c r="B57" s="80">
        <v>3</v>
      </c>
      <c r="C57" s="80" t="s">
        <v>26</v>
      </c>
      <c r="D57" s="54">
        <v>0</v>
      </c>
      <c r="E57" s="45">
        <f t="shared" ref="E57:E59" si="5">SUM(F57-D57)</f>
        <v>10776.98</v>
      </c>
      <c r="F57" s="54">
        <f>SUM(F58)</f>
        <v>10776.98</v>
      </c>
      <c r="G57" s="54"/>
      <c r="H57" s="54"/>
    </row>
    <row r="58" spans="1:8" s="8" customFormat="1" x14ac:dyDescent="0.25">
      <c r="A58" s="51"/>
      <c r="B58" s="80">
        <v>32</v>
      </c>
      <c r="C58" s="80" t="s">
        <v>30</v>
      </c>
      <c r="D58" s="54">
        <v>0</v>
      </c>
      <c r="E58" s="45">
        <f t="shared" si="5"/>
        <v>10776.98</v>
      </c>
      <c r="F58" s="54">
        <f>SUM(F59)</f>
        <v>10776.98</v>
      </c>
      <c r="G58" s="54"/>
      <c r="H58" s="54"/>
    </row>
    <row r="59" spans="1:8" s="8" customFormat="1" x14ac:dyDescent="0.25">
      <c r="A59" s="51"/>
      <c r="B59" s="80">
        <v>323</v>
      </c>
      <c r="C59" s="80" t="s">
        <v>36</v>
      </c>
      <c r="D59" s="54">
        <v>0</v>
      </c>
      <c r="E59" s="45">
        <f t="shared" si="5"/>
        <v>10776.98</v>
      </c>
      <c r="F59" s="54">
        <v>10776.98</v>
      </c>
      <c r="G59" s="54"/>
      <c r="H59" s="54"/>
    </row>
    <row r="60" spans="1:8" s="8" customFormat="1" x14ac:dyDescent="0.25">
      <c r="A60" s="56" t="s">
        <v>127</v>
      </c>
      <c r="B60" s="34" t="s">
        <v>51</v>
      </c>
      <c r="C60" s="34"/>
      <c r="D60" s="45"/>
      <c r="E60" s="45"/>
      <c r="F60" s="45"/>
      <c r="G60" s="45"/>
      <c r="H60" s="45"/>
    </row>
    <row r="61" spans="1:8" s="8" customFormat="1" x14ac:dyDescent="0.25">
      <c r="A61" s="55" t="s">
        <v>98</v>
      </c>
      <c r="B61" s="34" t="s">
        <v>69</v>
      </c>
      <c r="C61" s="34"/>
      <c r="D61" s="45"/>
      <c r="E61" s="45"/>
      <c r="F61" s="45"/>
      <c r="G61" s="45"/>
      <c r="H61" s="45"/>
    </row>
    <row r="62" spans="1:8" s="8" customFormat="1" x14ac:dyDescent="0.25">
      <c r="A62" s="56"/>
      <c r="B62" s="34">
        <v>3</v>
      </c>
      <c r="C62" s="34" t="s">
        <v>2</v>
      </c>
      <c r="D62" s="45">
        <f>SUM(D63)</f>
        <v>30000</v>
      </c>
      <c r="E62" s="45">
        <f t="shared" ref="E62:E64" si="6">SUM(F62-D62)</f>
        <v>0</v>
      </c>
      <c r="F62" s="45">
        <f>SUM(F63)</f>
        <v>30000</v>
      </c>
      <c r="G62" s="45">
        <f>SUM(G63)</f>
        <v>30000</v>
      </c>
      <c r="H62" s="45">
        <f>SUM(H63)</f>
        <v>30000</v>
      </c>
    </row>
    <row r="63" spans="1:8" s="8" customFormat="1" x14ac:dyDescent="0.25">
      <c r="A63" s="56"/>
      <c r="B63" s="34">
        <v>32</v>
      </c>
      <c r="C63" s="34" t="s">
        <v>30</v>
      </c>
      <c r="D63" s="45">
        <f>SUM(D64)</f>
        <v>30000</v>
      </c>
      <c r="E63" s="45">
        <f t="shared" si="6"/>
        <v>0</v>
      </c>
      <c r="F63" s="45">
        <f>SUM(F64)</f>
        <v>30000</v>
      </c>
      <c r="G63" s="45">
        <v>30000</v>
      </c>
      <c r="H63" s="45">
        <v>30000</v>
      </c>
    </row>
    <row r="64" spans="1:8" s="8" customFormat="1" x14ac:dyDescent="0.25">
      <c r="A64" s="56"/>
      <c r="B64" s="34">
        <v>322</v>
      </c>
      <c r="C64" s="34" t="s">
        <v>35</v>
      </c>
      <c r="D64" s="45">
        <v>30000</v>
      </c>
      <c r="E64" s="45">
        <f t="shared" si="6"/>
        <v>0</v>
      </c>
      <c r="F64" s="45">
        <v>30000</v>
      </c>
      <c r="G64" s="45"/>
      <c r="H64" s="45"/>
    </row>
    <row r="65" spans="1:8" s="8" customFormat="1" x14ac:dyDescent="0.25">
      <c r="A65" s="55" t="s">
        <v>99</v>
      </c>
      <c r="B65" s="34" t="s">
        <v>68</v>
      </c>
      <c r="C65" s="34"/>
      <c r="D65" s="45"/>
      <c r="E65" s="45"/>
      <c r="F65" s="45"/>
      <c r="G65" s="45"/>
      <c r="H65" s="45"/>
    </row>
    <row r="66" spans="1:8" s="8" customFormat="1" x14ac:dyDescent="0.25">
      <c r="A66" s="56"/>
      <c r="B66" s="34">
        <v>3</v>
      </c>
      <c r="C66" s="34" t="s">
        <v>2</v>
      </c>
      <c r="D66" s="45">
        <f>SUM(D67)</f>
        <v>15000</v>
      </c>
      <c r="E66" s="45">
        <f t="shared" ref="E66:E68" si="7">SUM(F66-D66)</f>
        <v>0</v>
      </c>
      <c r="F66" s="45">
        <f>SUM(F67)</f>
        <v>15000</v>
      </c>
      <c r="G66" s="45">
        <f>SUM(G67)</f>
        <v>15000</v>
      </c>
      <c r="H66" s="45">
        <f>SUM(H67)</f>
        <v>15000</v>
      </c>
    </row>
    <row r="67" spans="1:8" s="8" customFormat="1" x14ac:dyDescent="0.25">
      <c r="A67" s="56"/>
      <c r="B67" s="34">
        <v>32</v>
      </c>
      <c r="C67" s="34" t="s">
        <v>31</v>
      </c>
      <c r="D67" s="45">
        <f>SUM(D68)</f>
        <v>15000</v>
      </c>
      <c r="E67" s="45">
        <f t="shared" si="7"/>
        <v>0</v>
      </c>
      <c r="F67" s="45">
        <f>SUM(F68)</f>
        <v>15000</v>
      </c>
      <c r="G67" s="45">
        <v>15000</v>
      </c>
      <c r="H67" s="45">
        <v>15000</v>
      </c>
    </row>
    <row r="68" spans="1:8" s="8" customFormat="1" x14ac:dyDescent="0.25">
      <c r="A68" s="56"/>
      <c r="B68" s="34">
        <v>322</v>
      </c>
      <c r="C68" s="34" t="s">
        <v>35</v>
      </c>
      <c r="D68" s="45">
        <v>15000</v>
      </c>
      <c r="E68" s="45">
        <f t="shared" si="7"/>
        <v>0</v>
      </c>
      <c r="F68" s="45">
        <v>15000</v>
      </c>
      <c r="G68" s="45"/>
      <c r="H68" s="45"/>
    </row>
    <row r="69" spans="1:8" s="8" customFormat="1" x14ac:dyDescent="0.25">
      <c r="A69" s="55" t="s">
        <v>100</v>
      </c>
      <c r="B69" s="34" t="s">
        <v>72</v>
      </c>
      <c r="C69" s="34"/>
      <c r="D69" s="45"/>
      <c r="E69" s="45"/>
      <c r="F69" s="45"/>
      <c r="G69" s="45"/>
      <c r="H69" s="45"/>
    </row>
    <row r="70" spans="1:8" s="8" customFormat="1" x14ac:dyDescent="0.25">
      <c r="A70" s="56"/>
      <c r="B70" s="34">
        <v>3</v>
      </c>
      <c r="C70" s="34" t="s">
        <v>2</v>
      </c>
      <c r="D70" s="45">
        <f>SUM(D71)</f>
        <v>1000</v>
      </c>
      <c r="E70" s="45">
        <f t="shared" ref="E70:E72" si="8">SUM(F70-D70)</f>
        <v>0</v>
      </c>
      <c r="F70" s="45">
        <f>SUM(F71)</f>
        <v>1000</v>
      </c>
      <c r="G70" s="45">
        <f>SUM(G71)</f>
        <v>1000</v>
      </c>
      <c r="H70" s="45">
        <f>SUM(H71)</f>
        <v>1000</v>
      </c>
    </row>
    <row r="71" spans="1:8" s="8" customFormat="1" x14ac:dyDescent="0.25">
      <c r="A71" s="56"/>
      <c r="B71" s="34">
        <v>32</v>
      </c>
      <c r="C71" s="34" t="s">
        <v>31</v>
      </c>
      <c r="D71" s="45">
        <f>SUM(D72)</f>
        <v>1000</v>
      </c>
      <c r="E71" s="45">
        <f t="shared" si="8"/>
        <v>0</v>
      </c>
      <c r="F71" s="45">
        <f>SUM(F72)</f>
        <v>1000</v>
      </c>
      <c r="G71" s="45">
        <v>1000</v>
      </c>
      <c r="H71" s="45">
        <v>1000</v>
      </c>
    </row>
    <row r="72" spans="1:8" s="8" customFormat="1" x14ac:dyDescent="0.25">
      <c r="A72" s="56"/>
      <c r="B72" s="34">
        <v>322</v>
      </c>
      <c r="C72" s="34" t="s">
        <v>35</v>
      </c>
      <c r="D72" s="45">
        <v>1000</v>
      </c>
      <c r="E72" s="45">
        <f t="shared" si="8"/>
        <v>0</v>
      </c>
      <c r="F72" s="45">
        <v>1000</v>
      </c>
      <c r="G72" s="45"/>
      <c r="H72" s="45"/>
    </row>
    <row r="73" spans="1:8" s="8" customFormat="1" x14ac:dyDescent="0.25">
      <c r="A73" s="34" t="s">
        <v>128</v>
      </c>
      <c r="B73" s="34" t="s">
        <v>44</v>
      </c>
      <c r="C73" s="34"/>
      <c r="D73" s="45"/>
      <c r="E73" s="45"/>
      <c r="F73" s="45"/>
      <c r="G73" s="45"/>
      <c r="H73" s="45"/>
    </row>
    <row r="74" spans="1:8" s="8" customFormat="1" x14ac:dyDescent="0.25">
      <c r="A74" s="34">
        <v>47300</v>
      </c>
      <c r="B74" s="34" t="s">
        <v>69</v>
      </c>
      <c r="C74" s="34"/>
      <c r="D74" s="45"/>
      <c r="E74" s="45"/>
      <c r="F74" s="45"/>
      <c r="G74" s="45"/>
      <c r="H74" s="45"/>
    </row>
    <row r="75" spans="1:8" s="8" customFormat="1" x14ac:dyDescent="0.25">
      <c r="A75" s="34"/>
      <c r="B75" s="34">
        <v>3</v>
      </c>
      <c r="C75" s="34" t="s">
        <v>26</v>
      </c>
      <c r="D75" s="45">
        <f>SUM(D76)</f>
        <v>45000</v>
      </c>
      <c r="E75" s="45">
        <f t="shared" ref="E75:E77" si="9">SUM(F75-D75)</f>
        <v>0</v>
      </c>
      <c r="F75" s="45">
        <f>SUM(F76)</f>
        <v>45000</v>
      </c>
      <c r="G75" s="45">
        <f>SUM(G76)</f>
        <v>45000</v>
      </c>
      <c r="H75" s="45">
        <f>SUM(H76)</f>
        <v>45000</v>
      </c>
    </row>
    <row r="76" spans="1:8" s="8" customFormat="1" x14ac:dyDescent="0.25">
      <c r="A76" s="34"/>
      <c r="B76" s="34">
        <v>32</v>
      </c>
      <c r="C76" s="34" t="s">
        <v>30</v>
      </c>
      <c r="D76" s="45">
        <f>SUM(D77)</f>
        <v>45000</v>
      </c>
      <c r="E76" s="45">
        <f t="shared" si="9"/>
        <v>0</v>
      </c>
      <c r="F76" s="45">
        <f>SUM(F77)</f>
        <v>45000</v>
      </c>
      <c r="G76" s="45">
        <v>45000</v>
      </c>
      <c r="H76" s="45">
        <v>45000</v>
      </c>
    </row>
    <row r="77" spans="1:8" s="8" customFormat="1" x14ac:dyDescent="0.25">
      <c r="A77" s="57"/>
      <c r="B77" s="34">
        <v>322</v>
      </c>
      <c r="C77" s="34" t="s">
        <v>35</v>
      </c>
      <c r="D77" s="45">
        <v>45000</v>
      </c>
      <c r="E77" s="45">
        <f t="shared" si="9"/>
        <v>0</v>
      </c>
      <c r="F77" s="45">
        <v>45000</v>
      </c>
      <c r="G77" s="45"/>
      <c r="H77" s="45"/>
    </row>
    <row r="78" spans="1:8" s="8" customFormat="1" x14ac:dyDescent="0.25">
      <c r="A78" s="55" t="s">
        <v>99</v>
      </c>
      <c r="B78" s="34" t="s">
        <v>68</v>
      </c>
      <c r="C78" s="34"/>
      <c r="D78" s="45"/>
      <c r="E78" s="45"/>
      <c r="F78" s="45"/>
      <c r="G78" s="45"/>
      <c r="H78" s="45"/>
    </row>
    <row r="79" spans="1:8" s="8" customFormat="1" x14ac:dyDescent="0.25">
      <c r="A79" s="34"/>
      <c r="B79" s="34">
        <v>3</v>
      </c>
      <c r="C79" s="34" t="s">
        <v>26</v>
      </c>
      <c r="D79" s="45">
        <f>SUM(D80+D84)</f>
        <v>374000</v>
      </c>
      <c r="E79" s="45">
        <f t="shared" ref="E79:E86" si="10">SUM(F79-D79)</f>
        <v>0</v>
      </c>
      <c r="F79" s="45">
        <f>SUM(F80+F84)</f>
        <v>374000</v>
      </c>
      <c r="G79" s="45">
        <f>SUM(G80+G84)</f>
        <v>374000</v>
      </c>
      <c r="H79" s="45">
        <f>SUM(H80+H84)</f>
        <v>374000</v>
      </c>
    </row>
    <row r="80" spans="1:8" s="8" customFormat="1" x14ac:dyDescent="0.25">
      <c r="A80" s="34"/>
      <c r="B80" s="34">
        <v>31</v>
      </c>
      <c r="C80" s="34" t="s">
        <v>27</v>
      </c>
      <c r="D80" s="45">
        <f>SUM(D81:D83)</f>
        <v>349000</v>
      </c>
      <c r="E80" s="45">
        <f t="shared" si="10"/>
        <v>0</v>
      </c>
      <c r="F80" s="45">
        <f>SUM(F81:F83)</f>
        <v>349000</v>
      </c>
      <c r="G80" s="45">
        <v>349000</v>
      </c>
      <c r="H80" s="45">
        <v>349000</v>
      </c>
    </row>
    <row r="81" spans="1:8" s="8" customFormat="1" x14ac:dyDescent="0.25">
      <c r="A81" s="34"/>
      <c r="B81" s="34">
        <v>311</v>
      </c>
      <c r="C81" s="34" t="s">
        <v>52</v>
      </c>
      <c r="D81" s="45">
        <v>300000</v>
      </c>
      <c r="E81" s="45">
        <f t="shared" si="10"/>
        <v>0</v>
      </c>
      <c r="F81" s="45">
        <v>300000</v>
      </c>
      <c r="G81" s="45"/>
      <c r="H81" s="45"/>
    </row>
    <row r="82" spans="1:8" s="8" customFormat="1" x14ac:dyDescent="0.25">
      <c r="A82" s="34"/>
      <c r="B82" s="34">
        <v>312</v>
      </c>
      <c r="C82" s="34" t="s">
        <v>76</v>
      </c>
      <c r="D82" s="45">
        <v>9000</v>
      </c>
      <c r="E82" s="45">
        <f t="shared" si="10"/>
        <v>0</v>
      </c>
      <c r="F82" s="45">
        <v>9000</v>
      </c>
      <c r="G82" s="45"/>
      <c r="H82" s="45"/>
    </row>
    <row r="83" spans="1:8" s="8" customFormat="1" x14ac:dyDescent="0.25">
      <c r="A83" s="34"/>
      <c r="B83" s="34">
        <v>313</v>
      </c>
      <c r="C83" s="34" t="s">
        <v>29</v>
      </c>
      <c r="D83" s="45">
        <v>40000</v>
      </c>
      <c r="E83" s="45">
        <f t="shared" si="10"/>
        <v>0</v>
      </c>
      <c r="F83" s="45">
        <v>40000</v>
      </c>
      <c r="G83" s="45"/>
      <c r="H83" s="45"/>
    </row>
    <row r="84" spans="1:8" s="8" customFormat="1" x14ac:dyDescent="0.25">
      <c r="A84" s="34"/>
      <c r="B84" s="34">
        <v>32</v>
      </c>
      <c r="C84" s="34" t="s">
        <v>31</v>
      </c>
      <c r="D84" s="45">
        <f>SUM(D85:D86)</f>
        <v>25000</v>
      </c>
      <c r="E84" s="45">
        <f t="shared" si="10"/>
        <v>0</v>
      </c>
      <c r="F84" s="45">
        <f>SUM(F85:F86)</f>
        <v>25000</v>
      </c>
      <c r="G84" s="45">
        <v>25000</v>
      </c>
      <c r="H84" s="45">
        <v>25000</v>
      </c>
    </row>
    <row r="85" spans="1:8" s="8" customFormat="1" x14ac:dyDescent="0.25">
      <c r="A85" s="34"/>
      <c r="B85" s="34">
        <v>321</v>
      </c>
      <c r="C85" s="34" t="s">
        <v>31</v>
      </c>
      <c r="D85" s="45">
        <v>10000</v>
      </c>
      <c r="E85" s="45">
        <f t="shared" si="10"/>
        <v>0</v>
      </c>
      <c r="F85" s="45">
        <v>10000</v>
      </c>
      <c r="G85" s="45"/>
      <c r="H85" s="45"/>
    </row>
    <row r="86" spans="1:8" x14ac:dyDescent="0.25">
      <c r="A86" s="34"/>
      <c r="B86" s="34">
        <v>322</v>
      </c>
      <c r="C86" s="34" t="s">
        <v>35</v>
      </c>
      <c r="D86" s="45">
        <v>15000</v>
      </c>
      <c r="E86" s="45">
        <f t="shared" si="10"/>
        <v>0</v>
      </c>
      <c r="F86" s="45">
        <v>15000</v>
      </c>
      <c r="G86" s="45"/>
      <c r="H86" s="45"/>
    </row>
    <row r="87" spans="1:8" s="8" customFormat="1" x14ac:dyDescent="0.25">
      <c r="A87" s="55" t="s">
        <v>100</v>
      </c>
      <c r="B87" s="34" t="s">
        <v>72</v>
      </c>
      <c r="C87" s="34"/>
      <c r="D87" s="45"/>
      <c r="E87" s="45"/>
      <c r="F87" s="45"/>
      <c r="G87" s="45"/>
      <c r="H87" s="45"/>
    </row>
    <row r="88" spans="1:8" s="8" customFormat="1" x14ac:dyDescent="0.25">
      <c r="A88" s="34"/>
      <c r="B88" s="34">
        <v>3</v>
      </c>
      <c r="C88" s="34" t="s">
        <v>26</v>
      </c>
      <c r="D88" s="45">
        <f>SUM(D89)</f>
        <v>0</v>
      </c>
      <c r="E88" s="45">
        <f t="shared" ref="E88:E90" si="11">SUM(F88-D88)</f>
        <v>770</v>
      </c>
      <c r="F88" s="45">
        <f>SUM(F89)</f>
        <v>770</v>
      </c>
      <c r="G88" s="45">
        <f>SUM(G89)</f>
        <v>0</v>
      </c>
      <c r="H88" s="45">
        <f>SUM(H89)</f>
        <v>0</v>
      </c>
    </row>
    <row r="89" spans="1:8" s="8" customFormat="1" x14ac:dyDescent="0.25">
      <c r="A89" s="34"/>
      <c r="B89" s="34">
        <v>32</v>
      </c>
      <c r="C89" s="34" t="s">
        <v>30</v>
      </c>
      <c r="D89" s="45">
        <v>0</v>
      </c>
      <c r="E89" s="45">
        <f t="shared" si="11"/>
        <v>770</v>
      </c>
      <c r="F89" s="45">
        <f>SUM(F90)</f>
        <v>770</v>
      </c>
      <c r="G89" s="45">
        <v>0</v>
      </c>
      <c r="H89" s="45">
        <v>0</v>
      </c>
    </row>
    <row r="90" spans="1:8" s="8" customFormat="1" x14ac:dyDescent="0.25">
      <c r="A90" s="57"/>
      <c r="B90" s="34">
        <v>322</v>
      </c>
      <c r="C90" s="34" t="s">
        <v>35</v>
      </c>
      <c r="D90" s="45">
        <v>0</v>
      </c>
      <c r="E90" s="45">
        <f t="shared" si="11"/>
        <v>770</v>
      </c>
      <c r="F90" s="45">
        <v>770</v>
      </c>
      <c r="G90" s="45"/>
      <c r="H90" s="45"/>
    </row>
    <row r="91" spans="1:8" s="8" customFormat="1" x14ac:dyDescent="0.25">
      <c r="A91" s="57" t="s">
        <v>105</v>
      </c>
      <c r="B91" s="34" t="s">
        <v>107</v>
      </c>
      <c r="C91" s="34"/>
      <c r="D91" s="45"/>
      <c r="E91" s="45"/>
      <c r="F91" s="45"/>
      <c r="G91" s="45"/>
      <c r="H91" s="45"/>
    </row>
    <row r="92" spans="1:8" s="8" customFormat="1" x14ac:dyDescent="0.25">
      <c r="A92" s="57">
        <v>53082</v>
      </c>
      <c r="B92" s="34" t="s">
        <v>106</v>
      </c>
      <c r="C92" s="34"/>
      <c r="D92" s="45"/>
      <c r="E92" s="45"/>
      <c r="F92" s="45"/>
      <c r="G92" s="45"/>
      <c r="H92" s="45"/>
    </row>
    <row r="93" spans="1:8" s="8" customFormat="1" x14ac:dyDescent="0.25">
      <c r="A93" s="57"/>
      <c r="B93" s="34">
        <v>3</v>
      </c>
      <c r="C93" s="34" t="s">
        <v>26</v>
      </c>
      <c r="D93" s="45">
        <f>SUM(D94)</f>
        <v>65000</v>
      </c>
      <c r="E93" s="45">
        <f t="shared" ref="E93:E97" si="12">SUM(F93-D93)</f>
        <v>0</v>
      </c>
      <c r="F93" s="45">
        <f>SUM(F94)</f>
        <v>65000</v>
      </c>
      <c r="G93" s="45">
        <f>SUM(G94+G96)</f>
        <v>65000</v>
      </c>
      <c r="H93" s="45">
        <f>SUM(H94+H96)</f>
        <v>65000</v>
      </c>
    </row>
    <row r="94" spans="1:8" s="8" customFormat="1" x14ac:dyDescent="0.25">
      <c r="A94" s="57"/>
      <c r="B94" s="34">
        <v>32</v>
      </c>
      <c r="C94" s="34" t="s">
        <v>30</v>
      </c>
      <c r="D94" s="45">
        <f>SUM(D95)</f>
        <v>65000</v>
      </c>
      <c r="E94" s="45">
        <f t="shared" si="12"/>
        <v>0</v>
      </c>
      <c r="F94" s="45">
        <f>SUM(F95)</f>
        <v>65000</v>
      </c>
      <c r="G94" s="45">
        <v>65000</v>
      </c>
      <c r="H94" s="45">
        <v>65000</v>
      </c>
    </row>
    <row r="95" spans="1:8" s="8" customFormat="1" x14ac:dyDescent="0.25">
      <c r="A95" s="57"/>
      <c r="B95" s="34">
        <v>329</v>
      </c>
      <c r="C95" s="34" t="s">
        <v>50</v>
      </c>
      <c r="D95" s="45">
        <v>65000</v>
      </c>
      <c r="E95" s="45">
        <f t="shared" si="12"/>
        <v>0</v>
      </c>
      <c r="F95" s="45">
        <v>65000</v>
      </c>
      <c r="G95" s="45"/>
      <c r="H95" s="45"/>
    </row>
    <row r="96" spans="1:8" s="8" customFormat="1" x14ac:dyDescent="0.25">
      <c r="A96" s="34"/>
      <c r="B96" s="34">
        <v>37</v>
      </c>
      <c r="C96" s="34" t="s">
        <v>49</v>
      </c>
      <c r="D96" s="45">
        <v>0</v>
      </c>
      <c r="E96" s="45">
        <f t="shared" si="12"/>
        <v>0</v>
      </c>
      <c r="F96" s="45">
        <v>0</v>
      </c>
      <c r="G96" s="45">
        <v>0</v>
      </c>
      <c r="H96" s="45">
        <v>0</v>
      </c>
    </row>
    <row r="97" spans="1:8" s="8" customFormat="1" x14ac:dyDescent="0.25">
      <c r="A97" s="34"/>
      <c r="B97" s="34">
        <v>372</v>
      </c>
      <c r="C97" s="34" t="s">
        <v>40</v>
      </c>
      <c r="D97" s="45">
        <v>0</v>
      </c>
      <c r="E97" s="45">
        <f t="shared" si="12"/>
        <v>0</v>
      </c>
      <c r="F97" s="45">
        <v>0</v>
      </c>
      <c r="G97" s="45"/>
      <c r="H97" s="45"/>
    </row>
    <row r="98" spans="1:8" s="8" customFormat="1" x14ac:dyDescent="0.25">
      <c r="A98" s="57" t="s">
        <v>57</v>
      </c>
      <c r="B98" s="34" t="s">
        <v>58</v>
      </c>
      <c r="C98" s="34"/>
      <c r="D98" s="45"/>
      <c r="E98" s="45"/>
      <c r="F98" s="45"/>
      <c r="G98" s="45"/>
      <c r="H98" s="45"/>
    </row>
    <row r="99" spans="1:8" s="8" customFormat="1" x14ac:dyDescent="0.25">
      <c r="A99" s="57">
        <v>32300</v>
      </c>
      <c r="B99" s="34" t="s">
        <v>70</v>
      </c>
      <c r="C99" s="34"/>
      <c r="D99" s="45"/>
      <c r="E99" s="45"/>
      <c r="F99" s="45"/>
      <c r="G99" s="45"/>
      <c r="H99" s="45"/>
    </row>
    <row r="100" spans="1:8" s="8" customFormat="1" x14ac:dyDescent="0.25">
      <c r="A100" s="57"/>
      <c r="B100" s="34">
        <v>3</v>
      </c>
      <c r="C100" s="34" t="s">
        <v>26</v>
      </c>
      <c r="D100" s="45">
        <f>SUM(D101)</f>
        <v>2500</v>
      </c>
      <c r="E100" s="45">
        <f t="shared" ref="E100:E102" si="13">SUM(F100-D100)</f>
        <v>0</v>
      </c>
      <c r="F100" s="45">
        <f>SUM(F101)</f>
        <v>2500</v>
      </c>
      <c r="G100" s="45">
        <f>SUM(G101)</f>
        <v>2500</v>
      </c>
      <c r="H100" s="45">
        <f>SUM(H101)</f>
        <v>2500</v>
      </c>
    </row>
    <row r="101" spans="1:8" s="8" customFormat="1" x14ac:dyDescent="0.25">
      <c r="A101" s="57"/>
      <c r="B101" s="34">
        <v>32</v>
      </c>
      <c r="C101" s="34" t="s">
        <v>30</v>
      </c>
      <c r="D101" s="45">
        <f>SUM(D102)</f>
        <v>2500</v>
      </c>
      <c r="E101" s="45">
        <f t="shared" si="13"/>
        <v>0</v>
      </c>
      <c r="F101" s="45">
        <f>SUM(F102)</f>
        <v>2500</v>
      </c>
      <c r="G101" s="45">
        <v>2500</v>
      </c>
      <c r="H101" s="45">
        <v>2500</v>
      </c>
    </row>
    <row r="102" spans="1:8" s="8" customFormat="1" x14ac:dyDescent="0.25">
      <c r="A102" s="57"/>
      <c r="B102" s="34">
        <v>329</v>
      </c>
      <c r="C102" s="34" t="s">
        <v>50</v>
      </c>
      <c r="D102" s="45">
        <v>2500</v>
      </c>
      <c r="E102" s="45">
        <f t="shared" si="13"/>
        <v>0</v>
      </c>
      <c r="F102" s="45">
        <v>2500</v>
      </c>
      <c r="G102" s="45"/>
      <c r="H102" s="45"/>
    </row>
    <row r="103" spans="1:8" s="8" customFormat="1" x14ac:dyDescent="0.25">
      <c r="A103" s="57">
        <v>62001</v>
      </c>
      <c r="B103" s="34" t="s">
        <v>136</v>
      </c>
      <c r="C103" s="34"/>
      <c r="D103" s="45"/>
      <c r="E103" s="45"/>
      <c r="F103" s="45"/>
      <c r="G103" s="45"/>
      <c r="H103" s="45"/>
    </row>
    <row r="104" spans="1:8" s="8" customFormat="1" x14ac:dyDescent="0.25">
      <c r="A104" s="57"/>
      <c r="B104" s="34">
        <v>3</v>
      </c>
      <c r="C104" s="34" t="s">
        <v>26</v>
      </c>
      <c r="D104" s="45">
        <f>SUM(D105)</f>
        <v>0</v>
      </c>
      <c r="E104" s="45">
        <f t="shared" ref="E104:E106" si="14">SUM(F104-D104)</f>
        <v>0</v>
      </c>
      <c r="F104" s="45">
        <f>SUM(F105)</f>
        <v>0</v>
      </c>
      <c r="G104" s="45">
        <f>SUM(G105)</f>
        <v>0</v>
      </c>
      <c r="H104" s="45">
        <f>SUM(H105)</f>
        <v>0</v>
      </c>
    </row>
    <row r="105" spans="1:8" s="8" customFormat="1" x14ac:dyDescent="0.25">
      <c r="A105" s="57"/>
      <c r="B105" s="34">
        <v>32</v>
      </c>
      <c r="C105" s="34" t="s">
        <v>30</v>
      </c>
      <c r="D105" s="45">
        <v>0</v>
      </c>
      <c r="E105" s="45">
        <f t="shared" si="14"/>
        <v>0</v>
      </c>
      <c r="F105" s="45">
        <v>0</v>
      </c>
      <c r="G105" s="45">
        <v>0</v>
      </c>
      <c r="H105" s="45">
        <v>0</v>
      </c>
    </row>
    <row r="106" spans="1:8" s="8" customFormat="1" x14ac:dyDescent="0.25">
      <c r="A106" s="57"/>
      <c r="B106" s="34">
        <v>323</v>
      </c>
      <c r="C106" s="34" t="s">
        <v>36</v>
      </c>
      <c r="D106" s="45">
        <v>0</v>
      </c>
      <c r="E106" s="45">
        <f t="shared" si="14"/>
        <v>0</v>
      </c>
      <c r="F106" s="45">
        <v>0</v>
      </c>
      <c r="G106" s="45"/>
      <c r="H106" s="45"/>
    </row>
    <row r="107" spans="1:8" s="8" customFormat="1" x14ac:dyDescent="0.25">
      <c r="A107" s="57">
        <v>62300</v>
      </c>
      <c r="B107" s="34" t="s">
        <v>80</v>
      </c>
      <c r="C107" s="34"/>
      <c r="D107" s="45"/>
      <c r="E107" s="45"/>
      <c r="F107" s="45"/>
      <c r="G107" s="45"/>
      <c r="H107" s="45"/>
    </row>
    <row r="108" spans="1:8" s="8" customFormat="1" x14ac:dyDescent="0.25">
      <c r="A108" s="57"/>
      <c r="B108" s="34">
        <v>3</v>
      </c>
      <c r="C108" s="34" t="s">
        <v>26</v>
      </c>
      <c r="D108" s="45">
        <f>SUM(D109)</f>
        <v>2000</v>
      </c>
      <c r="E108" s="45">
        <f t="shared" ref="E108:E110" si="15">SUM(F108-D108)</f>
        <v>0</v>
      </c>
      <c r="F108" s="45">
        <f>SUM(F109)</f>
        <v>2000</v>
      </c>
      <c r="G108" s="45">
        <f>SUM(G109)</f>
        <v>2000</v>
      </c>
      <c r="H108" s="45">
        <f>SUM(H109)</f>
        <v>2000</v>
      </c>
    </row>
    <row r="109" spans="1:8" s="8" customFormat="1" x14ac:dyDescent="0.25">
      <c r="A109" s="57"/>
      <c r="B109" s="34">
        <v>32</v>
      </c>
      <c r="C109" s="34" t="s">
        <v>30</v>
      </c>
      <c r="D109" s="45">
        <f>SUM(D110)</f>
        <v>2000</v>
      </c>
      <c r="E109" s="45">
        <f t="shared" si="15"/>
        <v>0</v>
      </c>
      <c r="F109" s="45">
        <f>SUM(F110)</f>
        <v>2000</v>
      </c>
      <c r="G109" s="45">
        <v>2000</v>
      </c>
      <c r="H109" s="45">
        <v>2000</v>
      </c>
    </row>
    <row r="110" spans="1:8" s="8" customFormat="1" x14ac:dyDescent="0.25">
      <c r="A110" s="57"/>
      <c r="B110" s="34">
        <v>321</v>
      </c>
      <c r="C110" s="34" t="s">
        <v>31</v>
      </c>
      <c r="D110" s="45">
        <v>2000</v>
      </c>
      <c r="E110" s="45">
        <f t="shared" si="15"/>
        <v>0</v>
      </c>
      <c r="F110" s="45">
        <v>2000</v>
      </c>
      <c r="G110" s="45"/>
      <c r="H110" s="45"/>
    </row>
    <row r="111" spans="1:8" s="8" customFormat="1" x14ac:dyDescent="0.25">
      <c r="A111" s="57" t="s">
        <v>129</v>
      </c>
      <c r="B111" s="34" t="s">
        <v>130</v>
      </c>
      <c r="C111" s="34"/>
      <c r="D111" s="45"/>
      <c r="E111" s="45"/>
      <c r="F111" s="45"/>
      <c r="G111" s="45"/>
      <c r="H111" s="45"/>
    </row>
    <row r="112" spans="1:8" s="8" customFormat="1" x14ac:dyDescent="0.25">
      <c r="A112" s="57">
        <v>53082</v>
      </c>
      <c r="B112" s="34" t="s">
        <v>106</v>
      </c>
      <c r="C112" s="34"/>
      <c r="D112" s="45"/>
      <c r="E112" s="45"/>
      <c r="F112" s="45"/>
      <c r="G112" s="45"/>
      <c r="H112" s="45"/>
    </row>
    <row r="113" spans="1:8" s="8" customFormat="1" x14ac:dyDescent="0.25">
      <c r="A113" s="57"/>
      <c r="B113" s="34">
        <v>3</v>
      </c>
      <c r="C113" s="34" t="s">
        <v>26</v>
      </c>
      <c r="D113" s="45">
        <f>SUM(D114)</f>
        <v>0</v>
      </c>
      <c r="E113" s="45">
        <f t="shared" ref="E113:E115" si="16">SUM(F113-D113)</f>
        <v>0</v>
      </c>
      <c r="F113" s="45">
        <f>SUM(F114)</f>
        <v>0</v>
      </c>
      <c r="G113" s="45">
        <f>SUM(G114)</f>
        <v>0</v>
      </c>
      <c r="H113" s="45">
        <f>SUM(H114)</f>
        <v>0</v>
      </c>
    </row>
    <row r="114" spans="1:8" s="8" customFormat="1" x14ac:dyDescent="0.25">
      <c r="A114" s="57"/>
      <c r="B114" s="34">
        <v>32</v>
      </c>
      <c r="C114" s="34" t="s">
        <v>30</v>
      </c>
      <c r="D114" s="45">
        <f>SUM(D115)</f>
        <v>0</v>
      </c>
      <c r="E114" s="45">
        <f t="shared" si="16"/>
        <v>0</v>
      </c>
      <c r="F114" s="45">
        <f>SUM(F115)</f>
        <v>0</v>
      </c>
      <c r="G114" s="45">
        <v>0</v>
      </c>
      <c r="H114" s="45">
        <v>0</v>
      </c>
    </row>
    <row r="115" spans="1:8" s="8" customFormat="1" x14ac:dyDescent="0.25">
      <c r="A115" s="57"/>
      <c r="B115" s="34">
        <v>329</v>
      </c>
      <c r="C115" s="34" t="s">
        <v>50</v>
      </c>
      <c r="D115" s="45">
        <v>0</v>
      </c>
      <c r="E115" s="45">
        <f t="shared" si="16"/>
        <v>0</v>
      </c>
      <c r="F115" s="45">
        <v>0</v>
      </c>
      <c r="G115" s="45"/>
      <c r="H115" s="45"/>
    </row>
    <row r="116" spans="1:8" s="8" customFormat="1" x14ac:dyDescent="0.25">
      <c r="A116" s="57" t="s">
        <v>82</v>
      </c>
      <c r="B116" s="34" t="s">
        <v>83</v>
      </c>
      <c r="C116" s="34"/>
      <c r="D116" s="45"/>
      <c r="E116" s="45"/>
      <c r="F116" s="45"/>
      <c r="G116" s="45"/>
      <c r="H116" s="45"/>
    </row>
    <row r="117" spans="1:8" s="8" customFormat="1" x14ac:dyDescent="0.25">
      <c r="A117" s="57">
        <v>53080</v>
      </c>
      <c r="B117" s="34" t="s">
        <v>81</v>
      </c>
      <c r="C117" s="34"/>
      <c r="D117" s="45"/>
      <c r="E117" s="45"/>
      <c r="F117" s="45"/>
      <c r="G117" s="45"/>
      <c r="H117" s="45"/>
    </row>
    <row r="118" spans="1:8" s="8" customFormat="1" x14ac:dyDescent="0.25">
      <c r="A118" s="57"/>
      <c r="B118" s="34">
        <v>3</v>
      </c>
      <c r="C118" s="34" t="s">
        <v>26</v>
      </c>
      <c r="D118" s="45">
        <f>SUM(D119)</f>
        <v>2000</v>
      </c>
      <c r="E118" s="45">
        <f t="shared" ref="E118:E121" si="17">SUM(F118-D118)</f>
        <v>0</v>
      </c>
      <c r="F118" s="45">
        <f>SUM(F119)</f>
        <v>2000</v>
      </c>
      <c r="G118" s="45">
        <f>SUM(G119)</f>
        <v>2000</v>
      </c>
      <c r="H118" s="45">
        <f>SUM(H119)</f>
        <v>2000</v>
      </c>
    </row>
    <row r="119" spans="1:8" s="8" customFormat="1" x14ac:dyDescent="0.25">
      <c r="A119" s="57"/>
      <c r="B119" s="34">
        <v>32</v>
      </c>
      <c r="C119" s="34" t="s">
        <v>30</v>
      </c>
      <c r="D119" s="45">
        <f>SUM(D120:D121)</f>
        <v>2000</v>
      </c>
      <c r="E119" s="45">
        <f t="shared" si="17"/>
        <v>0</v>
      </c>
      <c r="F119" s="45">
        <f>SUM(F120:F121)</f>
        <v>2000</v>
      </c>
      <c r="G119" s="45">
        <v>2000</v>
      </c>
      <c r="H119" s="45">
        <v>2000</v>
      </c>
    </row>
    <row r="120" spans="1:8" s="8" customFormat="1" x14ac:dyDescent="0.25">
      <c r="A120" s="57"/>
      <c r="B120" s="34">
        <v>321</v>
      </c>
      <c r="C120" s="34" t="s">
        <v>31</v>
      </c>
      <c r="D120" s="45">
        <v>500</v>
      </c>
      <c r="E120" s="45">
        <f t="shared" si="17"/>
        <v>0</v>
      </c>
      <c r="F120" s="45">
        <v>500</v>
      </c>
      <c r="G120" s="45"/>
      <c r="H120" s="45"/>
    </row>
    <row r="121" spans="1:8" s="8" customFormat="1" x14ac:dyDescent="0.25">
      <c r="A121" s="57"/>
      <c r="B121" s="34">
        <v>329</v>
      </c>
      <c r="C121" s="34" t="s">
        <v>50</v>
      </c>
      <c r="D121" s="45">
        <v>1500</v>
      </c>
      <c r="E121" s="45">
        <f t="shared" si="17"/>
        <v>0</v>
      </c>
      <c r="F121" s="45">
        <v>1500</v>
      </c>
      <c r="G121" s="45"/>
      <c r="H121" s="45"/>
    </row>
    <row r="122" spans="1:8" s="8" customFormat="1" x14ac:dyDescent="0.25">
      <c r="A122" s="57" t="s">
        <v>91</v>
      </c>
      <c r="B122" s="34" t="s">
        <v>92</v>
      </c>
      <c r="C122" s="34"/>
      <c r="D122" s="45"/>
      <c r="E122" s="45"/>
      <c r="F122" s="45"/>
      <c r="G122" s="45"/>
      <c r="H122" s="45"/>
    </row>
    <row r="123" spans="1:8" s="8" customFormat="1" x14ac:dyDescent="0.25">
      <c r="A123" s="57">
        <v>11001</v>
      </c>
      <c r="B123" s="34" t="s">
        <v>90</v>
      </c>
      <c r="C123" s="34"/>
      <c r="D123" s="45"/>
      <c r="E123" s="45"/>
      <c r="F123" s="45"/>
      <c r="G123" s="45"/>
      <c r="H123" s="45"/>
    </row>
    <row r="124" spans="1:8" s="8" customFormat="1" x14ac:dyDescent="0.25">
      <c r="A124" s="57"/>
      <c r="B124" s="34">
        <v>3</v>
      </c>
      <c r="C124" s="34" t="s">
        <v>26</v>
      </c>
      <c r="D124" s="45">
        <f>SUM(D125)</f>
        <v>7000</v>
      </c>
      <c r="E124" s="45">
        <f t="shared" ref="E124:E127" si="18">SUM(F124-D124)</f>
        <v>0</v>
      </c>
      <c r="F124" s="45">
        <f>SUM(F125)</f>
        <v>7000</v>
      </c>
      <c r="G124" s="45">
        <f>SUM(G125)</f>
        <v>7000</v>
      </c>
      <c r="H124" s="45">
        <f>SUM(H125)</f>
        <v>7000</v>
      </c>
    </row>
    <row r="125" spans="1:8" s="8" customFormat="1" x14ac:dyDescent="0.25">
      <c r="A125" s="57"/>
      <c r="B125" s="34">
        <v>32</v>
      </c>
      <c r="C125" s="34" t="s">
        <v>30</v>
      </c>
      <c r="D125" s="45">
        <f>SUM(D126:D127)</f>
        <v>7000</v>
      </c>
      <c r="E125" s="45">
        <f t="shared" si="18"/>
        <v>0</v>
      </c>
      <c r="F125" s="45">
        <f>SUM(F126:F127)</f>
        <v>7000</v>
      </c>
      <c r="G125" s="45">
        <v>7000</v>
      </c>
      <c r="H125" s="45">
        <v>7000</v>
      </c>
    </row>
    <row r="126" spans="1:8" s="8" customFormat="1" x14ac:dyDescent="0.25">
      <c r="A126" s="57"/>
      <c r="B126" s="34">
        <v>322</v>
      </c>
      <c r="C126" s="34" t="s">
        <v>35</v>
      </c>
      <c r="D126" s="45">
        <v>3000</v>
      </c>
      <c r="E126" s="45">
        <f t="shared" si="18"/>
        <v>0</v>
      </c>
      <c r="F126" s="45">
        <v>3000</v>
      </c>
      <c r="G126" s="45"/>
      <c r="H126" s="45"/>
    </row>
    <row r="127" spans="1:8" s="8" customFormat="1" x14ac:dyDescent="0.25">
      <c r="A127" s="57"/>
      <c r="B127" s="34">
        <v>323</v>
      </c>
      <c r="C127" s="34" t="s">
        <v>36</v>
      </c>
      <c r="D127" s="45">
        <v>4000</v>
      </c>
      <c r="E127" s="45">
        <f t="shared" si="18"/>
        <v>0</v>
      </c>
      <c r="F127" s="45">
        <v>4000</v>
      </c>
      <c r="G127" s="45"/>
      <c r="H127" s="45"/>
    </row>
    <row r="128" spans="1:8" s="8" customFormat="1" x14ac:dyDescent="0.25">
      <c r="A128" s="57">
        <v>55254</v>
      </c>
      <c r="B128" s="34" t="s">
        <v>68</v>
      </c>
      <c r="C128" s="34"/>
      <c r="D128" s="45"/>
      <c r="E128" s="45"/>
      <c r="F128" s="45"/>
      <c r="G128" s="45"/>
      <c r="H128" s="45"/>
    </row>
    <row r="129" spans="1:8" s="8" customFormat="1" x14ac:dyDescent="0.25">
      <c r="A129" s="34"/>
      <c r="B129" s="34">
        <v>3</v>
      </c>
      <c r="C129" s="53" t="s">
        <v>26</v>
      </c>
      <c r="D129" s="54">
        <f>SUM(D130)</f>
        <v>0</v>
      </c>
      <c r="E129" s="45">
        <f t="shared" ref="E129:E131" si="19">SUM(F129-D129)</f>
        <v>0</v>
      </c>
      <c r="F129" s="54">
        <f>SUM(F130)</f>
        <v>0</v>
      </c>
      <c r="G129" s="54">
        <f>SUM(G130)</f>
        <v>0</v>
      </c>
      <c r="H129" s="54">
        <f>SUM(H130)</f>
        <v>0</v>
      </c>
    </row>
    <row r="130" spans="1:8" s="8" customFormat="1" x14ac:dyDescent="0.25">
      <c r="A130" s="34"/>
      <c r="B130" s="34">
        <v>32</v>
      </c>
      <c r="C130" s="53" t="s">
        <v>30</v>
      </c>
      <c r="D130" s="54">
        <f>SUM(D131)</f>
        <v>0</v>
      </c>
      <c r="E130" s="45">
        <f t="shared" si="19"/>
        <v>0</v>
      </c>
      <c r="F130" s="54">
        <f>SUM(F131)</f>
        <v>0</v>
      </c>
      <c r="G130" s="54">
        <v>0</v>
      </c>
      <c r="H130" s="54">
        <v>0</v>
      </c>
    </row>
    <row r="131" spans="1:8" s="8" customFormat="1" ht="15" customHeight="1" x14ac:dyDescent="0.25">
      <c r="A131" s="34"/>
      <c r="B131" s="34">
        <v>323</v>
      </c>
      <c r="C131" s="34" t="s">
        <v>36</v>
      </c>
      <c r="D131" s="54">
        <v>0</v>
      </c>
      <c r="E131" s="45">
        <f t="shared" si="19"/>
        <v>0</v>
      </c>
      <c r="F131" s="54">
        <v>0</v>
      </c>
      <c r="G131" s="54"/>
      <c r="H131" s="54"/>
    </row>
    <row r="132" spans="1:8" s="8" customFormat="1" ht="14.25" customHeight="1" x14ac:dyDescent="0.25">
      <c r="A132" s="57" t="s">
        <v>73</v>
      </c>
      <c r="B132" s="34" t="s">
        <v>74</v>
      </c>
      <c r="C132" s="34"/>
      <c r="D132" s="45"/>
      <c r="E132" s="46"/>
      <c r="F132" s="45"/>
      <c r="G132" s="45"/>
      <c r="H132" s="45"/>
    </row>
    <row r="133" spans="1:8" s="8" customFormat="1" ht="14.25" customHeight="1" x14ac:dyDescent="0.25">
      <c r="A133" s="57">
        <v>53060</v>
      </c>
      <c r="B133" s="34" t="s">
        <v>93</v>
      </c>
      <c r="C133" s="34"/>
      <c r="D133" s="45"/>
      <c r="E133" s="46"/>
      <c r="F133" s="45"/>
      <c r="G133" s="45"/>
      <c r="H133" s="45"/>
    </row>
    <row r="134" spans="1:8" s="8" customFormat="1" ht="14.25" customHeight="1" x14ac:dyDescent="0.25">
      <c r="A134" s="57"/>
      <c r="B134" s="34">
        <v>3</v>
      </c>
      <c r="C134" s="34" t="s">
        <v>26</v>
      </c>
      <c r="D134" s="45">
        <f>SUM(D135)</f>
        <v>11705</v>
      </c>
      <c r="E134" s="45">
        <f t="shared" ref="E134:E135" si="20">SUM(F134-D134)</f>
        <v>0</v>
      </c>
      <c r="F134" s="45">
        <f>SUM(F135)</f>
        <v>11705</v>
      </c>
      <c r="G134" s="45">
        <f>SUM(G135)</f>
        <v>11705</v>
      </c>
      <c r="H134" s="45">
        <f>SUM(H135)</f>
        <v>11705</v>
      </c>
    </row>
    <row r="135" spans="1:8" s="8" customFormat="1" ht="14.25" customHeight="1" x14ac:dyDescent="0.25">
      <c r="A135" s="57"/>
      <c r="B135" s="34">
        <v>32</v>
      </c>
      <c r="C135" s="34" t="s">
        <v>30</v>
      </c>
      <c r="D135" s="45">
        <v>11705</v>
      </c>
      <c r="E135" s="45">
        <f t="shared" si="20"/>
        <v>0</v>
      </c>
      <c r="F135" s="45">
        <v>11705</v>
      </c>
      <c r="G135" s="45">
        <v>11705</v>
      </c>
      <c r="H135" s="45">
        <v>11705</v>
      </c>
    </row>
    <row r="136" spans="1:8" s="8" customFormat="1" ht="14.25" customHeight="1" x14ac:dyDescent="0.25">
      <c r="A136" s="57"/>
      <c r="B136" s="34">
        <v>322</v>
      </c>
      <c r="C136" s="34" t="s">
        <v>35</v>
      </c>
      <c r="D136" s="45">
        <v>11705</v>
      </c>
      <c r="E136" s="45">
        <v>0</v>
      </c>
      <c r="F136" s="45">
        <f>SUM(D136:E136)</f>
        <v>11705</v>
      </c>
      <c r="G136" s="45"/>
      <c r="H136" s="45"/>
    </row>
    <row r="137" spans="1:8" s="8" customFormat="1" ht="9" customHeight="1" x14ac:dyDescent="0.25">
      <c r="A137" s="40"/>
      <c r="B137" s="40"/>
      <c r="C137" s="40"/>
      <c r="D137" s="41"/>
      <c r="E137" s="41"/>
      <c r="F137" s="41"/>
      <c r="G137" s="41"/>
      <c r="H137" s="41"/>
    </row>
    <row r="138" spans="1:8" ht="16.5" customHeight="1" x14ac:dyDescent="0.25">
      <c r="A138" s="58">
        <v>2302</v>
      </c>
      <c r="B138" s="43" t="s">
        <v>116</v>
      </c>
      <c r="C138" s="34"/>
      <c r="D138" s="44">
        <f>SUM(D147+D152)</f>
        <v>20567</v>
      </c>
      <c r="E138" s="44">
        <f t="shared" ref="E138" si="21">SUM(F138-D138)</f>
        <v>5400</v>
      </c>
      <c r="F138" s="44">
        <f>SUM(F141+F147+F152)</f>
        <v>25967</v>
      </c>
      <c r="G138" s="45"/>
      <c r="H138" s="45"/>
    </row>
    <row r="139" spans="1:8" s="8" customFormat="1" ht="16.5" customHeight="1" x14ac:dyDescent="0.25">
      <c r="A139" s="60" t="s">
        <v>215</v>
      </c>
      <c r="B139" s="53" t="s">
        <v>216</v>
      </c>
      <c r="C139" s="53"/>
      <c r="D139" s="54"/>
      <c r="E139" s="54"/>
      <c r="F139" s="54"/>
      <c r="G139" s="54"/>
      <c r="H139" s="54"/>
    </row>
    <row r="140" spans="1:8" s="8" customFormat="1" ht="16.5" customHeight="1" x14ac:dyDescent="0.25">
      <c r="A140" s="62">
        <v>11001</v>
      </c>
      <c r="B140" s="53" t="s">
        <v>146</v>
      </c>
      <c r="C140" s="53"/>
      <c r="D140" s="54"/>
      <c r="E140" s="54"/>
      <c r="F140" s="54"/>
      <c r="G140" s="54"/>
      <c r="H140" s="54"/>
    </row>
    <row r="141" spans="1:8" s="8" customFormat="1" ht="16.5" customHeight="1" x14ac:dyDescent="0.25">
      <c r="A141" s="62"/>
      <c r="B141" s="53">
        <v>3</v>
      </c>
      <c r="C141" s="53" t="s">
        <v>26</v>
      </c>
      <c r="D141" s="54">
        <f>SUM(D142)</f>
        <v>0</v>
      </c>
      <c r="E141" s="45">
        <f t="shared" ref="E141:E142" si="22">SUM(F141-D141)</f>
        <v>5400</v>
      </c>
      <c r="F141" s="54">
        <f>SUM(F142)</f>
        <v>5400</v>
      </c>
      <c r="G141" s="54"/>
      <c r="H141" s="54"/>
    </row>
    <row r="142" spans="1:8" s="8" customFormat="1" ht="16.5" customHeight="1" x14ac:dyDescent="0.25">
      <c r="A142" s="62"/>
      <c r="B142" s="53">
        <v>31</v>
      </c>
      <c r="C142" s="53" t="s">
        <v>27</v>
      </c>
      <c r="D142" s="54">
        <f>SUM(D143:D144)</f>
        <v>0</v>
      </c>
      <c r="E142" s="45">
        <f t="shared" si="22"/>
        <v>5400</v>
      </c>
      <c r="F142" s="54">
        <f>SUM(F143:F144)</f>
        <v>5400</v>
      </c>
      <c r="G142" s="54"/>
      <c r="H142" s="54"/>
    </row>
    <row r="143" spans="1:8" s="8" customFormat="1" ht="16.5" customHeight="1" x14ac:dyDescent="0.25">
      <c r="A143" s="62"/>
      <c r="B143" s="53">
        <v>311</v>
      </c>
      <c r="C143" s="53" t="s">
        <v>52</v>
      </c>
      <c r="D143" s="54">
        <v>0</v>
      </c>
      <c r="E143" s="45">
        <v>0</v>
      </c>
      <c r="F143" s="54">
        <v>4635</v>
      </c>
      <c r="G143" s="54"/>
      <c r="H143" s="54"/>
    </row>
    <row r="144" spans="1:8" s="8" customFormat="1" ht="16.5" customHeight="1" x14ac:dyDescent="0.25">
      <c r="A144" s="62"/>
      <c r="B144" s="103">
        <v>313</v>
      </c>
      <c r="C144" s="103" t="s">
        <v>29</v>
      </c>
      <c r="D144" s="54">
        <v>0</v>
      </c>
      <c r="E144" s="45">
        <v>0</v>
      </c>
      <c r="F144" s="54">
        <v>765</v>
      </c>
      <c r="G144" s="54"/>
      <c r="H144" s="54"/>
    </row>
    <row r="145" spans="1:8" x14ac:dyDescent="0.25">
      <c r="A145" s="60" t="s">
        <v>131</v>
      </c>
      <c r="B145" s="53" t="s">
        <v>132</v>
      </c>
      <c r="C145" s="53"/>
      <c r="D145" s="54"/>
      <c r="E145" s="61"/>
      <c r="F145" s="54"/>
      <c r="G145" s="54"/>
      <c r="H145" s="54"/>
    </row>
    <row r="146" spans="1:8" s="8" customFormat="1" x14ac:dyDescent="0.25">
      <c r="A146" s="62">
        <v>53060</v>
      </c>
      <c r="B146" s="53" t="s">
        <v>93</v>
      </c>
      <c r="C146" s="53"/>
      <c r="D146" s="54"/>
      <c r="E146" s="61"/>
      <c r="F146" s="54"/>
      <c r="G146" s="54"/>
      <c r="H146" s="54"/>
    </row>
    <row r="147" spans="1:8" s="8" customFormat="1" x14ac:dyDescent="0.25">
      <c r="A147" s="60"/>
      <c r="B147" s="34">
        <v>3</v>
      </c>
      <c r="C147" s="34" t="s">
        <v>26</v>
      </c>
      <c r="D147" s="54">
        <f>SUM(D148)</f>
        <v>567</v>
      </c>
      <c r="E147" s="45">
        <f t="shared" ref="E147:E149" si="23">SUM(F147-D147)</f>
        <v>0</v>
      </c>
      <c r="F147" s="54">
        <f>SUM(F148)</f>
        <v>567</v>
      </c>
      <c r="G147" s="54">
        <f>SUM(G148)</f>
        <v>567</v>
      </c>
      <c r="H147" s="54">
        <f>SUM(H148)</f>
        <v>567</v>
      </c>
    </row>
    <row r="148" spans="1:8" s="8" customFormat="1" ht="17.25" customHeight="1" x14ac:dyDescent="0.25">
      <c r="A148" s="60"/>
      <c r="B148" s="34">
        <v>32</v>
      </c>
      <c r="C148" s="34" t="s">
        <v>30</v>
      </c>
      <c r="D148" s="54">
        <f>SUM(D149)</f>
        <v>567</v>
      </c>
      <c r="E148" s="45">
        <f t="shared" si="23"/>
        <v>0</v>
      </c>
      <c r="F148" s="54">
        <f>SUM(F149)</f>
        <v>567</v>
      </c>
      <c r="G148" s="54">
        <v>567</v>
      </c>
      <c r="H148" s="54">
        <v>567</v>
      </c>
    </row>
    <row r="149" spans="1:8" s="8" customFormat="1" ht="14.25" customHeight="1" x14ac:dyDescent="0.25">
      <c r="A149" s="60"/>
      <c r="B149" s="34">
        <v>322</v>
      </c>
      <c r="C149" s="34" t="s">
        <v>35</v>
      </c>
      <c r="D149" s="54">
        <v>567</v>
      </c>
      <c r="E149" s="45">
        <f t="shared" si="23"/>
        <v>0</v>
      </c>
      <c r="F149" s="54">
        <v>567</v>
      </c>
      <c r="G149" s="54"/>
      <c r="H149" s="54"/>
    </row>
    <row r="150" spans="1:8" s="8" customFormat="1" x14ac:dyDescent="0.25">
      <c r="A150" s="57" t="s">
        <v>122</v>
      </c>
      <c r="B150" s="34" t="s">
        <v>123</v>
      </c>
      <c r="C150" s="34"/>
      <c r="D150" s="46"/>
      <c r="E150" s="46"/>
      <c r="F150" s="46"/>
      <c r="G150" s="46"/>
      <c r="H150" s="46"/>
    </row>
    <row r="151" spans="1:8" s="8" customFormat="1" x14ac:dyDescent="0.25">
      <c r="A151" s="57">
        <v>53082</v>
      </c>
      <c r="B151" s="34" t="s">
        <v>124</v>
      </c>
      <c r="C151" s="34"/>
      <c r="D151" s="46"/>
      <c r="E151" s="46"/>
      <c r="F151" s="46"/>
      <c r="G151" s="46"/>
      <c r="H151" s="46"/>
    </row>
    <row r="152" spans="1:8" s="8" customFormat="1" x14ac:dyDescent="0.25">
      <c r="A152" s="57"/>
      <c r="B152" s="34">
        <v>4</v>
      </c>
      <c r="C152" s="34" t="s">
        <v>88</v>
      </c>
      <c r="D152" s="46">
        <f>SUM(D153)</f>
        <v>20000</v>
      </c>
      <c r="E152" s="45">
        <f t="shared" ref="E152:E154" si="24">SUM(F152-D152)</f>
        <v>0</v>
      </c>
      <c r="F152" s="46">
        <f>SUM(F153)</f>
        <v>20000</v>
      </c>
      <c r="G152" s="46">
        <f>SUM(G153)</f>
        <v>20000</v>
      </c>
      <c r="H152" s="46">
        <f>SUM(H153)</f>
        <v>20000</v>
      </c>
    </row>
    <row r="153" spans="1:8" s="8" customFormat="1" ht="16.5" customHeight="1" x14ac:dyDescent="0.25">
      <c r="A153" s="57"/>
      <c r="B153" s="34">
        <v>42</v>
      </c>
      <c r="C153" s="34" t="s">
        <v>55</v>
      </c>
      <c r="D153" s="46">
        <f>SUM(D154)</f>
        <v>20000</v>
      </c>
      <c r="E153" s="45">
        <f t="shared" si="24"/>
        <v>0</v>
      </c>
      <c r="F153" s="46">
        <f>SUM(F154)</f>
        <v>20000</v>
      </c>
      <c r="G153" s="46">
        <v>20000</v>
      </c>
      <c r="H153" s="46">
        <v>20000</v>
      </c>
    </row>
    <row r="154" spans="1:8" x14ac:dyDescent="0.25">
      <c r="A154" s="57"/>
      <c r="B154" s="34">
        <v>422</v>
      </c>
      <c r="C154" s="34" t="s">
        <v>56</v>
      </c>
      <c r="D154" s="46">
        <v>20000</v>
      </c>
      <c r="E154" s="45">
        <f t="shared" si="24"/>
        <v>0</v>
      </c>
      <c r="F154" s="46">
        <v>20000</v>
      </c>
      <c r="G154" s="46"/>
      <c r="H154" s="46"/>
    </row>
    <row r="155" spans="1:8" ht="9" customHeight="1" x14ac:dyDescent="0.25">
      <c r="A155" s="63"/>
      <c r="B155" s="40"/>
      <c r="C155" s="40"/>
      <c r="D155" s="41"/>
      <c r="E155" s="41"/>
      <c r="F155" s="41"/>
      <c r="G155" s="41"/>
      <c r="H155" s="41"/>
    </row>
    <row r="156" spans="1:8" ht="15.75" customHeight="1" x14ac:dyDescent="0.25">
      <c r="A156" s="47">
        <v>2401</v>
      </c>
      <c r="B156" s="43" t="s">
        <v>59</v>
      </c>
      <c r="C156" s="36"/>
      <c r="D156" s="44">
        <f>SUM(D159+D164)</f>
        <v>20000</v>
      </c>
      <c r="E156" s="44">
        <f t="shared" ref="E156" si="25">SUM(F156-D156)</f>
        <v>220000</v>
      </c>
      <c r="F156" s="44">
        <f>SUM(F159+F164)</f>
        <v>240000</v>
      </c>
      <c r="G156" s="44"/>
      <c r="H156" s="44"/>
    </row>
    <row r="157" spans="1:8" s="8" customFormat="1" ht="15.75" customHeight="1" x14ac:dyDescent="0.25">
      <c r="A157" s="64" t="s">
        <v>137</v>
      </c>
      <c r="B157" s="52" t="s">
        <v>138</v>
      </c>
      <c r="C157" s="53"/>
      <c r="D157" s="54"/>
      <c r="E157" s="54"/>
      <c r="F157" s="54"/>
      <c r="G157" s="54"/>
      <c r="H157" s="54"/>
    </row>
    <row r="158" spans="1:8" s="8" customFormat="1" ht="15.75" customHeight="1" x14ac:dyDescent="0.25">
      <c r="A158" s="65">
        <v>48005</v>
      </c>
      <c r="B158" s="52" t="s">
        <v>139</v>
      </c>
      <c r="C158" s="53"/>
      <c r="D158" s="54"/>
      <c r="E158" s="54"/>
      <c r="F158" s="54"/>
      <c r="G158" s="54"/>
      <c r="H158" s="54"/>
    </row>
    <row r="159" spans="1:8" s="8" customFormat="1" ht="15.75" customHeight="1" x14ac:dyDescent="0.25">
      <c r="A159" s="64"/>
      <c r="B159" s="34">
        <v>3</v>
      </c>
      <c r="C159" s="53" t="s">
        <v>26</v>
      </c>
      <c r="D159" s="54">
        <f>SUM(D160)</f>
        <v>0</v>
      </c>
      <c r="E159" s="45">
        <f t="shared" ref="E159:E161" si="26">SUM(F159-D159)</f>
        <v>220000</v>
      </c>
      <c r="F159" s="54">
        <f>SUM(F160)</f>
        <v>220000</v>
      </c>
      <c r="G159" s="54">
        <f>SUM(G160)</f>
        <v>0</v>
      </c>
      <c r="H159" s="54">
        <f>SUM(H160)</f>
        <v>0</v>
      </c>
    </row>
    <row r="160" spans="1:8" s="8" customFormat="1" ht="15.75" customHeight="1" x14ac:dyDescent="0.25">
      <c r="A160" s="64"/>
      <c r="B160" s="34">
        <v>32</v>
      </c>
      <c r="C160" s="53" t="s">
        <v>30</v>
      </c>
      <c r="D160" s="54">
        <f>SUM(D161)</f>
        <v>0</v>
      </c>
      <c r="E160" s="45">
        <f t="shared" si="26"/>
        <v>220000</v>
      </c>
      <c r="F160" s="54">
        <f>SUM(F161)</f>
        <v>220000</v>
      </c>
      <c r="G160" s="54">
        <v>0</v>
      </c>
      <c r="H160" s="54">
        <v>0</v>
      </c>
    </row>
    <row r="161" spans="1:8" s="8" customFormat="1" ht="15.75" customHeight="1" x14ac:dyDescent="0.25">
      <c r="A161" s="64"/>
      <c r="B161" s="34">
        <v>323</v>
      </c>
      <c r="C161" s="34" t="s">
        <v>36</v>
      </c>
      <c r="D161" s="54">
        <v>0</v>
      </c>
      <c r="E161" s="45">
        <f t="shared" si="26"/>
        <v>220000</v>
      </c>
      <c r="F161" s="54">
        <v>220000</v>
      </c>
      <c r="G161" s="54"/>
      <c r="H161" s="54"/>
    </row>
    <row r="162" spans="1:8" x14ac:dyDescent="0.25">
      <c r="A162" s="34" t="s">
        <v>60</v>
      </c>
      <c r="B162" s="34" t="s">
        <v>61</v>
      </c>
      <c r="C162" s="36"/>
      <c r="D162" s="44"/>
      <c r="E162" s="54"/>
      <c r="F162" s="44"/>
      <c r="G162" s="44"/>
      <c r="H162" s="44"/>
    </row>
    <row r="163" spans="1:8" x14ac:dyDescent="0.25">
      <c r="A163" s="34">
        <v>32300</v>
      </c>
      <c r="B163" s="34" t="s">
        <v>71</v>
      </c>
      <c r="C163" s="36"/>
      <c r="D163" s="44"/>
      <c r="E163" s="54"/>
      <c r="F163" s="44"/>
      <c r="G163" s="44"/>
      <c r="H163" s="44"/>
    </row>
    <row r="164" spans="1:8" x14ac:dyDescent="0.25">
      <c r="A164" s="34"/>
      <c r="B164" s="34">
        <v>3</v>
      </c>
      <c r="C164" s="53" t="s">
        <v>26</v>
      </c>
      <c r="D164" s="54">
        <f>SUM(D165)</f>
        <v>20000</v>
      </c>
      <c r="E164" s="45">
        <f t="shared" ref="E164:E166" si="27">SUM(F164-D164)</f>
        <v>0</v>
      </c>
      <c r="F164" s="54">
        <f>SUM(F165)</f>
        <v>20000</v>
      </c>
      <c r="G164" s="54">
        <f>SUM(G165)</f>
        <v>20000</v>
      </c>
      <c r="H164" s="54">
        <f>SUM(H165)</f>
        <v>20000</v>
      </c>
    </row>
    <row r="165" spans="1:8" ht="14.25" customHeight="1" x14ac:dyDescent="0.25">
      <c r="A165" s="34"/>
      <c r="B165" s="34">
        <v>32</v>
      </c>
      <c r="C165" s="53" t="s">
        <v>30</v>
      </c>
      <c r="D165" s="54">
        <f>SUM(D166)</f>
        <v>20000</v>
      </c>
      <c r="E165" s="45">
        <f t="shared" si="27"/>
        <v>0</v>
      </c>
      <c r="F165" s="54">
        <f>SUM(F166)</f>
        <v>20000</v>
      </c>
      <c r="G165" s="54">
        <v>20000</v>
      </c>
      <c r="H165" s="54">
        <v>20000</v>
      </c>
    </row>
    <row r="166" spans="1:8" x14ac:dyDescent="0.25">
      <c r="A166" s="34"/>
      <c r="B166" s="34">
        <v>323</v>
      </c>
      <c r="C166" s="53" t="s">
        <v>62</v>
      </c>
      <c r="D166" s="54">
        <v>20000</v>
      </c>
      <c r="E166" s="45">
        <f t="shared" si="27"/>
        <v>0</v>
      </c>
      <c r="F166" s="54">
        <v>20000</v>
      </c>
      <c r="G166" s="54"/>
      <c r="H166" s="54"/>
    </row>
    <row r="167" spans="1:8" ht="7.5" customHeight="1" x14ac:dyDescent="0.25">
      <c r="A167" s="40"/>
      <c r="B167" s="40"/>
      <c r="C167" s="66"/>
      <c r="D167" s="67"/>
      <c r="E167" s="67"/>
      <c r="F167" s="67"/>
      <c r="G167" s="67"/>
      <c r="H167" s="67"/>
    </row>
    <row r="168" spans="1:8" s="8" customFormat="1" x14ac:dyDescent="0.25">
      <c r="A168" s="58">
        <v>2403</v>
      </c>
      <c r="B168" s="68" t="s">
        <v>140</v>
      </c>
      <c r="C168" s="69"/>
      <c r="D168" s="59"/>
      <c r="E168" s="44">
        <f t="shared" ref="E168" si="28">SUM(F168-D168)</f>
        <v>115500</v>
      </c>
      <c r="F168" s="59">
        <f>SUM(F171)</f>
        <v>115500</v>
      </c>
      <c r="G168" s="59"/>
      <c r="H168" s="59"/>
    </row>
    <row r="169" spans="1:8" s="32" customFormat="1" x14ac:dyDescent="0.25">
      <c r="A169" s="60" t="s">
        <v>141</v>
      </c>
      <c r="B169" s="70" t="s">
        <v>142</v>
      </c>
      <c r="C169" s="71"/>
      <c r="D169" s="61"/>
      <c r="E169" s="61"/>
      <c r="F169" s="61"/>
      <c r="G169" s="61"/>
      <c r="H169" s="61"/>
    </row>
    <row r="170" spans="1:8" s="32" customFormat="1" x14ac:dyDescent="0.25">
      <c r="A170" s="62">
        <v>48006</v>
      </c>
      <c r="B170" s="70" t="s">
        <v>143</v>
      </c>
      <c r="C170" s="71"/>
      <c r="D170" s="61"/>
      <c r="E170" s="61"/>
      <c r="F170" s="61"/>
      <c r="G170" s="61"/>
      <c r="H170" s="61"/>
    </row>
    <row r="171" spans="1:8" s="32" customFormat="1" x14ac:dyDescent="0.25">
      <c r="A171" s="60"/>
      <c r="B171" s="70">
        <v>4</v>
      </c>
      <c r="C171" s="57" t="s">
        <v>88</v>
      </c>
      <c r="D171" s="61">
        <f>SUM(D172)</f>
        <v>0</v>
      </c>
      <c r="E171" s="45">
        <f t="shared" ref="E171:E173" si="29">SUM(F171-D171)</f>
        <v>115500</v>
      </c>
      <c r="F171" s="61">
        <f>SUM(F172)</f>
        <v>115500</v>
      </c>
      <c r="G171" s="61">
        <f>SUM(G172)</f>
        <v>0</v>
      </c>
      <c r="H171" s="61">
        <f>SUM(H172)</f>
        <v>0</v>
      </c>
    </row>
    <row r="172" spans="1:8" s="32" customFormat="1" x14ac:dyDescent="0.25">
      <c r="A172" s="60"/>
      <c r="B172" s="70">
        <v>41</v>
      </c>
      <c r="C172" s="57" t="s">
        <v>144</v>
      </c>
      <c r="D172" s="61">
        <f>SUM(D173)</f>
        <v>0</v>
      </c>
      <c r="E172" s="45">
        <f t="shared" si="29"/>
        <v>115500</v>
      </c>
      <c r="F172" s="61">
        <f>SUM(F173)</f>
        <v>115500</v>
      </c>
      <c r="G172" s="61">
        <v>0</v>
      </c>
      <c r="H172" s="61">
        <v>0</v>
      </c>
    </row>
    <row r="173" spans="1:8" s="32" customFormat="1" x14ac:dyDescent="0.25">
      <c r="A173" s="60"/>
      <c r="B173" s="70">
        <v>412</v>
      </c>
      <c r="C173" s="57" t="s">
        <v>145</v>
      </c>
      <c r="D173" s="61">
        <v>0</v>
      </c>
      <c r="E173" s="45">
        <f t="shared" si="29"/>
        <v>115500</v>
      </c>
      <c r="F173" s="61">
        <v>115500</v>
      </c>
      <c r="G173" s="61"/>
      <c r="H173" s="61"/>
    </row>
    <row r="174" spans="1:8" s="8" customFormat="1" ht="9" customHeight="1" x14ac:dyDescent="0.25">
      <c r="A174" s="40"/>
      <c r="B174" s="40"/>
      <c r="C174" s="66"/>
      <c r="D174" s="67"/>
      <c r="E174" s="67"/>
      <c r="F174" s="67"/>
      <c r="G174" s="67"/>
      <c r="H174" s="67"/>
    </row>
    <row r="175" spans="1:8" x14ac:dyDescent="0.25">
      <c r="A175" s="47">
        <v>2405</v>
      </c>
      <c r="B175" s="43" t="s">
        <v>63</v>
      </c>
      <c r="C175" s="36"/>
      <c r="D175" s="44">
        <f>SUM(D178+D182+D187+D191+D196)</f>
        <v>39500</v>
      </c>
      <c r="E175" s="44">
        <f t="shared" ref="E175" si="30">SUM(F175-D175)</f>
        <v>0</v>
      </c>
      <c r="F175" s="44">
        <f>SUM(F178+F182+F187+F191+F196)</f>
        <v>39500</v>
      </c>
      <c r="G175" s="54"/>
      <c r="H175" s="54"/>
    </row>
    <row r="176" spans="1:8" x14ac:dyDescent="0.25">
      <c r="A176" s="34" t="s">
        <v>53</v>
      </c>
      <c r="B176" s="34" t="s">
        <v>54</v>
      </c>
      <c r="C176" s="34"/>
      <c r="D176" s="45"/>
      <c r="E176" s="45"/>
      <c r="F176" s="45"/>
      <c r="G176" s="45"/>
      <c r="H176" s="45"/>
    </row>
    <row r="177" spans="1:8" x14ac:dyDescent="0.25">
      <c r="A177" s="65">
        <v>32300</v>
      </c>
      <c r="B177" s="34" t="s">
        <v>70</v>
      </c>
      <c r="C177" s="34"/>
      <c r="D177" s="45"/>
      <c r="E177" s="45"/>
      <c r="F177" s="45"/>
      <c r="G177" s="45"/>
      <c r="H177" s="45"/>
    </row>
    <row r="178" spans="1:8" x14ac:dyDescent="0.25">
      <c r="A178" s="34"/>
      <c r="B178" s="34">
        <v>4</v>
      </c>
      <c r="C178" s="34" t="s">
        <v>88</v>
      </c>
      <c r="D178" s="45">
        <f>SUM(D179)</f>
        <v>20000</v>
      </c>
      <c r="E178" s="45">
        <f t="shared" ref="E178:E180" si="31">SUM(F178-D178)</f>
        <v>0</v>
      </c>
      <c r="F178" s="45">
        <f>SUM(F179)</f>
        <v>20000</v>
      </c>
      <c r="G178" s="45">
        <f>SUM(G179)</f>
        <v>20000</v>
      </c>
      <c r="H178" s="45">
        <f>SUM(H179)</f>
        <v>20000</v>
      </c>
    </row>
    <row r="179" spans="1:8" s="8" customFormat="1" x14ac:dyDescent="0.25">
      <c r="A179" s="34"/>
      <c r="B179" s="34">
        <v>42</v>
      </c>
      <c r="C179" s="34" t="s">
        <v>55</v>
      </c>
      <c r="D179" s="45">
        <f>SUM(D180)</f>
        <v>20000</v>
      </c>
      <c r="E179" s="45">
        <f t="shared" si="31"/>
        <v>0</v>
      </c>
      <c r="F179" s="45">
        <f>SUM(F180)</f>
        <v>20000</v>
      </c>
      <c r="G179" s="45">
        <v>20000</v>
      </c>
      <c r="H179" s="45">
        <v>20000</v>
      </c>
    </row>
    <row r="180" spans="1:8" s="8" customFormat="1" x14ac:dyDescent="0.25">
      <c r="A180" s="34"/>
      <c r="B180" s="34">
        <v>422</v>
      </c>
      <c r="C180" s="34" t="s">
        <v>56</v>
      </c>
      <c r="D180" s="45">
        <v>20000</v>
      </c>
      <c r="E180" s="45">
        <f t="shared" si="31"/>
        <v>0</v>
      </c>
      <c r="F180" s="45">
        <v>20000</v>
      </c>
      <c r="G180" s="45"/>
      <c r="H180" s="45"/>
    </row>
    <row r="181" spans="1:8" s="8" customFormat="1" x14ac:dyDescent="0.25">
      <c r="A181" s="62">
        <v>48006</v>
      </c>
      <c r="B181" s="70" t="s">
        <v>143</v>
      </c>
      <c r="C181" s="71"/>
      <c r="D181" s="45"/>
      <c r="E181" s="45"/>
      <c r="F181" s="45"/>
      <c r="G181" s="45"/>
      <c r="H181" s="45"/>
    </row>
    <row r="182" spans="1:8" s="8" customFormat="1" x14ac:dyDescent="0.25">
      <c r="A182" s="62"/>
      <c r="B182" s="34">
        <v>4</v>
      </c>
      <c r="C182" s="34" t="s">
        <v>88</v>
      </c>
      <c r="D182" s="45">
        <f>SUM(D183)</f>
        <v>0</v>
      </c>
      <c r="E182" s="45">
        <f t="shared" ref="E182:E184" si="32">SUM(F182-D182)</f>
        <v>0</v>
      </c>
      <c r="F182" s="45">
        <f>SUM(F183)</f>
        <v>0</v>
      </c>
      <c r="G182" s="45">
        <f>SUM(G183)</f>
        <v>0</v>
      </c>
      <c r="H182" s="45">
        <f>SUM(H183)</f>
        <v>0</v>
      </c>
    </row>
    <row r="183" spans="1:8" s="8" customFormat="1" x14ac:dyDescent="0.25">
      <c r="A183" s="62"/>
      <c r="B183" s="34">
        <v>42</v>
      </c>
      <c r="C183" s="34" t="s">
        <v>55</v>
      </c>
      <c r="D183" s="45">
        <f>SUM(D184)</f>
        <v>0</v>
      </c>
      <c r="E183" s="45">
        <f t="shared" si="32"/>
        <v>0</v>
      </c>
      <c r="F183" s="45">
        <f>SUM(F184)</f>
        <v>0</v>
      </c>
      <c r="G183" s="45">
        <v>0</v>
      </c>
      <c r="H183" s="45">
        <v>0</v>
      </c>
    </row>
    <row r="184" spans="1:8" s="8" customFormat="1" x14ac:dyDescent="0.25">
      <c r="A184" s="34"/>
      <c r="B184" s="34">
        <v>422</v>
      </c>
      <c r="C184" s="34" t="s">
        <v>56</v>
      </c>
      <c r="D184" s="45">
        <v>0</v>
      </c>
      <c r="E184" s="45">
        <f t="shared" si="32"/>
        <v>0</v>
      </c>
      <c r="F184" s="45">
        <v>0</v>
      </c>
      <c r="G184" s="45"/>
      <c r="H184" s="45"/>
    </row>
    <row r="185" spans="1:8" s="8" customFormat="1" x14ac:dyDescent="0.25">
      <c r="A185" s="34" t="s">
        <v>85</v>
      </c>
      <c r="B185" s="34" t="s">
        <v>86</v>
      </c>
      <c r="C185" s="34"/>
      <c r="D185" s="45"/>
      <c r="E185" s="45"/>
      <c r="F185" s="45"/>
      <c r="G185" s="45"/>
      <c r="H185" s="45"/>
    </row>
    <row r="186" spans="1:8" s="8" customFormat="1" x14ac:dyDescent="0.25">
      <c r="A186" s="34">
        <v>32300</v>
      </c>
      <c r="B186" s="34" t="s">
        <v>70</v>
      </c>
      <c r="C186" s="34"/>
      <c r="D186" s="45"/>
      <c r="E186" s="45"/>
      <c r="F186" s="45"/>
      <c r="G186" s="45"/>
      <c r="H186" s="45"/>
    </row>
    <row r="187" spans="1:8" s="8" customFormat="1" x14ac:dyDescent="0.25">
      <c r="A187" s="34"/>
      <c r="B187" s="34">
        <v>4</v>
      </c>
      <c r="C187" s="34" t="s">
        <v>88</v>
      </c>
      <c r="D187" s="45">
        <f>SUM(D188)</f>
        <v>2500</v>
      </c>
      <c r="E187" s="45">
        <f t="shared" ref="E187:E189" si="33">SUM(F187-D187)</f>
        <v>0</v>
      </c>
      <c r="F187" s="45">
        <f>SUM(F188)</f>
        <v>2500</v>
      </c>
      <c r="G187" s="45">
        <f>SUM(G188)</f>
        <v>0</v>
      </c>
      <c r="H187" s="45">
        <f>SUM(H188)</f>
        <v>0</v>
      </c>
    </row>
    <row r="188" spans="1:8" x14ac:dyDescent="0.25">
      <c r="A188" s="34"/>
      <c r="B188" s="34">
        <v>42</v>
      </c>
      <c r="C188" s="34" t="s">
        <v>55</v>
      </c>
      <c r="D188" s="45">
        <f>SUM(D189)</f>
        <v>2500</v>
      </c>
      <c r="E188" s="45">
        <f t="shared" si="33"/>
        <v>0</v>
      </c>
      <c r="F188" s="45">
        <f>SUM(F189)</f>
        <v>2500</v>
      </c>
      <c r="G188" s="45">
        <v>0</v>
      </c>
      <c r="H188" s="45">
        <v>0</v>
      </c>
    </row>
    <row r="189" spans="1:8" ht="16.5" customHeight="1" x14ac:dyDescent="0.25">
      <c r="A189" s="34"/>
      <c r="B189" s="34">
        <v>424</v>
      </c>
      <c r="C189" s="34" t="s">
        <v>87</v>
      </c>
      <c r="D189" s="45">
        <v>2500</v>
      </c>
      <c r="E189" s="45">
        <f t="shared" si="33"/>
        <v>0</v>
      </c>
      <c r="F189" s="45">
        <v>2500</v>
      </c>
      <c r="G189" s="45"/>
      <c r="H189" s="45"/>
    </row>
    <row r="190" spans="1:8" s="8" customFormat="1" ht="16.5" customHeight="1" x14ac:dyDescent="0.25">
      <c r="A190" s="34">
        <v>53082</v>
      </c>
      <c r="B190" s="34" t="s">
        <v>84</v>
      </c>
      <c r="C190" s="34"/>
      <c r="D190" s="45"/>
      <c r="E190" s="45"/>
      <c r="F190" s="45"/>
      <c r="G190" s="45"/>
      <c r="H190" s="45"/>
    </row>
    <row r="191" spans="1:8" s="8" customFormat="1" ht="16.5" customHeight="1" x14ac:dyDescent="0.25">
      <c r="A191" s="34"/>
      <c r="B191" s="34">
        <v>4</v>
      </c>
      <c r="C191" s="34" t="s">
        <v>88</v>
      </c>
      <c r="D191" s="45">
        <f>SUM(D192)</f>
        <v>2000</v>
      </c>
      <c r="E191" s="45">
        <f t="shared" ref="E191:E193" si="34">SUM(F191-D191)</f>
        <v>0</v>
      </c>
      <c r="F191" s="45">
        <f>SUM(F192)</f>
        <v>2000</v>
      </c>
      <c r="G191" s="45">
        <f>SUM(G192)</f>
        <v>2000</v>
      </c>
      <c r="H191" s="45">
        <f>SUM(H192)</f>
        <v>2000</v>
      </c>
    </row>
    <row r="192" spans="1:8" s="8" customFormat="1" ht="16.5" customHeight="1" x14ac:dyDescent="0.25">
      <c r="A192" s="34"/>
      <c r="B192" s="34">
        <v>42</v>
      </c>
      <c r="C192" s="34" t="s">
        <v>55</v>
      </c>
      <c r="D192" s="45">
        <f>SUM(D193)</f>
        <v>2000</v>
      </c>
      <c r="E192" s="45">
        <f t="shared" si="34"/>
        <v>0</v>
      </c>
      <c r="F192" s="45">
        <f>SUM(F193)</f>
        <v>2000</v>
      </c>
      <c r="G192" s="45">
        <v>2000</v>
      </c>
      <c r="H192" s="45">
        <v>2000</v>
      </c>
    </row>
    <row r="193" spans="1:8" s="8" customFormat="1" ht="16.5" customHeight="1" x14ac:dyDescent="0.25">
      <c r="A193" s="34"/>
      <c r="B193" s="34">
        <v>424</v>
      </c>
      <c r="C193" s="34" t="s">
        <v>87</v>
      </c>
      <c r="D193" s="45">
        <v>2000</v>
      </c>
      <c r="E193" s="45">
        <f t="shared" si="34"/>
        <v>0</v>
      </c>
      <c r="F193" s="45">
        <v>2000</v>
      </c>
      <c r="G193" s="45"/>
      <c r="H193" s="45"/>
    </row>
    <row r="194" spans="1:8" x14ac:dyDescent="0.25">
      <c r="A194" s="34" t="s">
        <v>133</v>
      </c>
      <c r="B194" s="34" t="s">
        <v>134</v>
      </c>
      <c r="C194" s="34"/>
      <c r="D194" s="45"/>
      <c r="E194" s="45"/>
      <c r="F194" s="45"/>
      <c r="G194" s="45"/>
      <c r="H194" s="45"/>
    </row>
    <row r="195" spans="1:8" x14ac:dyDescent="0.25">
      <c r="A195" s="34">
        <v>53082</v>
      </c>
      <c r="B195" s="34" t="s">
        <v>84</v>
      </c>
      <c r="C195" s="34"/>
      <c r="D195" s="45"/>
      <c r="E195" s="45"/>
      <c r="F195" s="45"/>
      <c r="G195" s="45"/>
      <c r="H195" s="45"/>
    </row>
    <row r="196" spans="1:8" x14ac:dyDescent="0.25">
      <c r="A196" s="34"/>
      <c r="B196" s="34">
        <v>4</v>
      </c>
      <c r="C196" s="34" t="s">
        <v>88</v>
      </c>
      <c r="D196" s="45">
        <f>SUM(D197)</f>
        <v>15000</v>
      </c>
      <c r="E196" s="45">
        <f t="shared" ref="E196:E198" si="35">SUM(F196-D196)</f>
        <v>0</v>
      </c>
      <c r="F196" s="45">
        <f>SUM(F197)</f>
        <v>15000</v>
      </c>
      <c r="G196" s="45">
        <f>SUM(G197)</f>
        <v>15000</v>
      </c>
      <c r="H196" s="45">
        <f>SUM(H197)</f>
        <v>15000</v>
      </c>
    </row>
    <row r="197" spans="1:8" x14ac:dyDescent="0.25">
      <c r="A197" s="34"/>
      <c r="B197" s="34">
        <v>42</v>
      </c>
      <c r="C197" s="34" t="s">
        <v>55</v>
      </c>
      <c r="D197" s="45">
        <f>SUM(D198)</f>
        <v>15000</v>
      </c>
      <c r="E197" s="45">
        <f t="shared" si="35"/>
        <v>0</v>
      </c>
      <c r="F197" s="45">
        <f>SUM(F198)</f>
        <v>15000</v>
      </c>
      <c r="G197" s="45">
        <v>15000</v>
      </c>
      <c r="H197" s="45">
        <v>15000</v>
      </c>
    </row>
    <row r="198" spans="1:8" x14ac:dyDescent="0.25">
      <c r="A198" s="34"/>
      <c r="B198" s="34">
        <v>422</v>
      </c>
      <c r="C198" s="34" t="s">
        <v>56</v>
      </c>
      <c r="D198" s="45">
        <v>15000</v>
      </c>
      <c r="E198" s="45">
        <f t="shared" si="35"/>
        <v>0</v>
      </c>
      <c r="F198" s="45">
        <v>15000</v>
      </c>
      <c r="G198" s="45"/>
      <c r="H198" s="45"/>
    </row>
    <row r="199" spans="1:8" ht="8.25" customHeight="1" x14ac:dyDescent="0.25">
      <c r="A199" s="40"/>
      <c r="B199" s="40"/>
      <c r="C199" s="40"/>
      <c r="D199" s="41"/>
      <c r="E199" s="41"/>
      <c r="F199" s="41"/>
      <c r="G199" s="41"/>
      <c r="H199" s="41"/>
    </row>
    <row r="200" spans="1:8" s="33" customFormat="1" x14ac:dyDescent="0.25">
      <c r="A200" s="58">
        <v>9108</v>
      </c>
      <c r="B200" s="69" t="s">
        <v>147</v>
      </c>
      <c r="C200" s="69"/>
      <c r="D200" s="59">
        <f>SUM(D203+D208)</f>
        <v>37237</v>
      </c>
      <c r="E200" s="44">
        <f t="shared" ref="E200" si="36">SUM(F200-D200)</f>
        <v>1576.9700000000012</v>
      </c>
      <c r="F200" s="59">
        <f>SUM(F203+F208)</f>
        <v>38813.97</v>
      </c>
      <c r="G200" s="59"/>
      <c r="H200" s="59"/>
    </row>
    <row r="201" spans="1:8" x14ac:dyDescent="0.25">
      <c r="A201" s="72" t="s">
        <v>148</v>
      </c>
      <c r="B201" s="57" t="s">
        <v>149</v>
      </c>
      <c r="C201" s="57"/>
      <c r="D201" s="46"/>
      <c r="E201" s="46"/>
      <c r="F201" s="46"/>
      <c r="G201" s="46"/>
      <c r="H201" s="46"/>
    </row>
    <row r="202" spans="1:8" x14ac:dyDescent="0.25">
      <c r="A202" s="73" t="s">
        <v>150</v>
      </c>
      <c r="B202" s="57" t="s">
        <v>146</v>
      </c>
      <c r="C202" s="57"/>
      <c r="D202" s="46"/>
      <c r="E202" s="46"/>
      <c r="F202" s="46"/>
      <c r="G202" s="46"/>
      <c r="H202" s="46"/>
    </row>
    <row r="203" spans="1:8" x14ac:dyDescent="0.25">
      <c r="A203" s="72"/>
      <c r="B203" s="57">
        <v>3</v>
      </c>
      <c r="C203" s="57" t="s">
        <v>26</v>
      </c>
      <c r="D203" s="46">
        <f>SUM(D204)</f>
        <v>5380</v>
      </c>
      <c r="E203" s="45">
        <f t="shared" ref="E203:E206" si="37">SUM(F203-D203)</f>
        <v>1621.2700000000004</v>
      </c>
      <c r="F203" s="46">
        <f>SUM(F204)</f>
        <v>7001.27</v>
      </c>
      <c r="G203" s="46">
        <f>SUM(G204)</f>
        <v>0</v>
      </c>
      <c r="H203" s="46">
        <f>SUM(H204)</f>
        <v>0</v>
      </c>
    </row>
    <row r="204" spans="1:8" x14ac:dyDescent="0.25">
      <c r="A204" s="72"/>
      <c r="B204" s="57">
        <v>31</v>
      </c>
      <c r="C204" s="57" t="s">
        <v>30</v>
      </c>
      <c r="D204" s="46">
        <f>SUM(D205:D206)</f>
        <v>5380</v>
      </c>
      <c r="E204" s="45">
        <f t="shared" si="37"/>
        <v>1621.2700000000004</v>
      </c>
      <c r="F204" s="46">
        <f>SUM(F205:F206)</f>
        <v>7001.27</v>
      </c>
      <c r="G204" s="46">
        <v>0</v>
      </c>
      <c r="H204" s="46">
        <v>0</v>
      </c>
    </row>
    <row r="205" spans="1:8" x14ac:dyDescent="0.25">
      <c r="A205" s="72"/>
      <c r="B205" s="57">
        <v>311</v>
      </c>
      <c r="C205" s="57" t="s">
        <v>121</v>
      </c>
      <c r="D205" s="46">
        <v>4580</v>
      </c>
      <c r="E205" s="45">
        <f t="shared" si="37"/>
        <v>1429.67</v>
      </c>
      <c r="F205" s="46">
        <v>6009.67</v>
      </c>
      <c r="G205" s="46"/>
      <c r="H205" s="46"/>
    </row>
    <row r="206" spans="1:8" x14ac:dyDescent="0.25">
      <c r="A206" s="72"/>
      <c r="B206" s="57">
        <v>313</v>
      </c>
      <c r="C206" s="57" t="s">
        <v>29</v>
      </c>
      <c r="D206" s="46">
        <v>800</v>
      </c>
      <c r="E206" s="45">
        <f t="shared" si="37"/>
        <v>191.60000000000002</v>
      </c>
      <c r="F206" s="46">
        <v>991.6</v>
      </c>
      <c r="G206" s="46"/>
      <c r="H206" s="46"/>
    </row>
    <row r="207" spans="1:8" x14ac:dyDescent="0.25">
      <c r="A207" s="73" t="s">
        <v>120</v>
      </c>
      <c r="B207" s="57" t="s">
        <v>151</v>
      </c>
      <c r="C207" s="57"/>
      <c r="D207" s="46"/>
      <c r="E207" s="46"/>
      <c r="F207" s="46"/>
      <c r="G207" s="46"/>
      <c r="H207" s="46"/>
    </row>
    <row r="208" spans="1:8" s="8" customFormat="1" x14ac:dyDescent="0.25">
      <c r="A208" s="73"/>
      <c r="B208" s="57">
        <v>3</v>
      </c>
      <c r="C208" s="57" t="s">
        <v>26</v>
      </c>
      <c r="D208" s="46">
        <f>SUM(D209)</f>
        <v>31857</v>
      </c>
      <c r="E208" s="45">
        <f t="shared" ref="E208:E213" si="38">SUM(F208-D208)</f>
        <v>-44.299999999999272</v>
      </c>
      <c r="F208" s="46">
        <f>SUM(F209)</f>
        <v>31812.7</v>
      </c>
      <c r="G208" s="46">
        <f>SUM(G209)</f>
        <v>0</v>
      </c>
      <c r="H208" s="46">
        <f>SUM(H209)</f>
        <v>0</v>
      </c>
    </row>
    <row r="209" spans="1:8" x14ac:dyDescent="0.25">
      <c r="A209" s="72"/>
      <c r="B209" s="57">
        <v>31</v>
      </c>
      <c r="C209" s="57" t="s">
        <v>30</v>
      </c>
      <c r="D209" s="46">
        <f>SUM(D210:D212)</f>
        <v>31857</v>
      </c>
      <c r="E209" s="45">
        <f t="shared" si="38"/>
        <v>-44.299999999999272</v>
      </c>
      <c r="F209" s="46">
        <f>SUM(F210:F212)</f>
        <v>31812.7</v>
      </c>
      <c r="G209" s="46">
        <v>0</v>
      </c>
      <c r="H209" s="46">
        <v>0</v>
      </c>
    </row>
    <row r="210" spans="1:8" x14ac:dyDescent="0.25">
      <c r="A210" s="34"/>
      <c r="B210" s="57">
        <v>311</v>
      </c>
      <c r="C210" s="57" t="s">
        <v>121</v>
      </c>
      <c r="D210" s="46">
        <v>26057</v>
      </c>
      <c r="E210" s="45">
        <f t="shared" si="38"/>
        <v>-37.520000000000437</v>
      </c>
      <c r="F210" s="46">
        <v>26019.48</v>
      </c>
      <c r="G210" s="46"/>
      <c r="H210" s="46"/>
    </row>
    <row r="211" spans="1:8" s="8" customFormat="1" x14ac:dyDescent="0.25">
      <c r="A211" s="72"/>
      <c r="B211" s="57">
        <v>312</v>
      </c>
      <c r="C211" s="57" t="s">
        <v>76</v>
      </c>
      <c r="D211" s="46">
        <v>1500</v>
      </c>
      <c r="E211" s="45">
        <f t="shared" si="38"/>
        <v>0</v>
      </c>
      <c r="F211" s="46">
        <v>1500</v>
      </c>
      <c r="G211" s="46"/>
      <c r="H211" s="46"/>
    </row>
    <row r="212" spans="1:8" x14ac:dyDescent="0.25">
      <c r="A212" s="34"/>
      <c r="B212" s="57">
        <v>313</v>
      </c>
      <c r="C212" s="57" t="s">
        <v>29</v>
      </c>
      <c r="D212" s="46">
        <v>4300</v>
      </c>
      <c r="E212" s="45">
        <f t="shared" si="38"/>
        <v>-6.7799999999997453</v>
      </c>
      <c r="F212" s="46">
        <v>4293.22</v>
      </c>
      <c r="G212" s="46"/>
      <c r="H212" s="46"/>
    </row>
    <row r="213" spans="1:8" x14ac:dyDescent="0.25">
      <c r="A213" s="40"/>
      <c r="B213" s="93"/>
      <c r="C213" s="93" t="s">
        <v>19</v>
      </c>
      <c r="D213" s="94">
        <f>SUM(D208+D203+D196+D191+D187+D182+D178+D171+D164+D159+D152+D147+D134+D129+D124+D118+D113+D108+D104+D100+D93+D88+D79+D75+D70+D66+D62+D52+D44+D32+D25+D15)</f>
        <v>5088484</v>
      </c>
      <c r="E213" s="94">
        <f t="shared" si="38"/>
        <v>411109.95000000019</v>
      </c>
      <c r="F213" s="94">
        <f>SUM(F200+F175+F168+F156+F138+F49+F41+F12)</f>
        <v>5499593.9500000002</v>
      </c>
      <c r="G213" s="94">
        <f>SUM(G208+G203+G196+G191+G187+G178+G171+G164+G159+G152+G147+G134+G129+G124++G118+G113+G108+G104+G100+G93+G88+G79+G75+G70+G66+G62+G52+G44+G32+G25+G15)</f>
        <v>5048747</v>
      </c>
      <c r="H213" s="94">
        <f>SUM(H208+H203+H196+H191+H187+H178+H171+H164+H159+H152+H147+H134+H129+H124++H118+H113+H108+H104+H100+H93+H88+H79+H75+H70+H66+H62+H52+H44+H32+H25+H15)</f>
        <v>5048747</v>
      </c>
    </row>
    <row r="214" spans="1:8" ht="40.5" customHeight="1" x14ac:dyDescent="0.25">
      <c r="B214" s="8"/>
      <c r="C214" s="8" t="s">
        <v>77</v>
      </c>
      <c r="F214" s="8" t="s">
        <v>78</v>
      </c>
      <c r="G214" s="8"/>
    </row>
    <row r="215" spans="1:8" x14ac:dyDescent="0.25">
      <c r="B215" s="8"/>
      <c r="C215" s="8" t="s">
        <v>45</v>
      </c>
      <c r="F215" s="8" t="s">
        <v>79</v>
      </c>
      <c r="G215" s="8"/>
    </row>
    <row r="216" spans="1:8" x14ac:dyDescent="0.25">
      <c r="B216" s="8"/>
      <c r="C216" s="8" t="s">
        <v>231</v>
      </c>
      <c r="F216" s="8" t="s">
        <v>152</v>
      </c>
      <c r="G216" s="8"/>
    </row>
    <row r="217" spans="1:8" x14ac:dyDescent="0.25">
      <c r="F217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Sheet1</vt:lpstr>
      <vt:lpstr>Sheet2</vt:lpstr>
      <vt:lpstr>List1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Racunovodstvo</cp:lastModifiedBy>
  <cp:lastPrinted>2022-06-15T09:03:40Z</cp:lastPrinted>
  <dcterms:created xsi:type="dcterms:W3CDTF">2013-12-16T13:28:33Z</dcterms:created>
  <dcterms:modified xsi:type="dcterms:W3CDTF">2022-06-15T09:03:44Z</dcterms:modified>
</cp:coreProperties>
</file>