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Korisnik\Desktop\VRLIKA FP 2024\"/>
    </mc:Choice>
  </mc:AlternateContent>
  <xr:revisionPtr revIDLastSave="0" documentId="13_ncr:1_{C4311A13-FD69-469E-9ECD-095DC838CF3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</sheets>
  <definedNames>
    <definedName name="_xlnm.Print_Titles" localSheetId="1">' Račun prihoda i rashoda'!$32:$32</definedName>
    <definedName name="_xlnm.Print_Titles" localSheetId="3">'POSEBNI DIO'!$5:$5</definedName>
    <definedName name="_xlnm.Print_Titles" localSheetId="2">'Rashodi prema funkcijskoj kl'!$9:$9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3" l="1"/>
  <c r="E34" i="3"/>
  <c r="E71" i="3"/>
  <c r="F45" i="3"/>
  <c r="F34" i="3"/>
  <c r="E7" i="7"/>
  <c r="E6" i="7" s="1"/>
  <c r="E102" i="7"/>
  <c r="E49" i="7"/>
  <c r="E108" i="7"/>
  <c r="E104" i="7"/>
  <c r="E23" i="7"/>
  <c r="E24" i="7"/>
  <c r="E25" i="7"/>
  <c r="E84" i="7"/>
  <c r="E80" i="7" s="1"/>
  <c r="E30" i="7"/>
  <c r="E29" i="7" s="1"/>
  <c r="E17" i="7"/>
  <c r="E16" i="7" s="1"/>
  <c r="E13" i="7"/>
  <c r="E12" i="7" s="1"/>
  <c r="F21" i="3"/>
  <c r="G71" i="3"/>
  <c r="F71" i="3"/>
  <c r="H45" i="3"/>
  <c r="J57" i="3"/>
  <c r="I57" i="3"/>
  <c r="H57" i="3"/>
  <c r="G14" i="3"/>
  <c r="E11" i="3"/>
  <c r="E26" i="3"/>
  <c r="E14" i="3"/>
  <c r="G8" i="1"/>
  <c r="F11" i="1"/>
  <c r="J71" i="3"/>
  <c r="I71" i="3"/>
  <c r="H71" i="3"/>
  <c r="J49" i="7"/>
  <c r="I49" i="7"/>
  <c r="H49" i="7"/>
  <c r="F49" i="7"/>
  <c r="H41" i="7"/>
  <c r="H29" i="7" s="1"/>
  <c r="H7" i="7" s="1"/>
  <c r="G44" i="7"/>
  <c r="G29" i="7"/>
  <c r="F29" i="7"/>
  <c r="G13" i="7"/>
  <c r="G12" i="7" s="1"/>
  <c r="F13" i="7"/>
  <c r="F12" i="7" s="1"/>
  <c r="G17" i="7"/>
  <c r="G16" i="7" s="1"/>
  <c r="F17" i="7"/>
  <c r="F16" i="7" s="1"/>
  <c r="G53" i="7"/>
  <c r="G52" i="7" s="1"/>
  <c r="G51" i="7" s="1"/>
  <c r="G50" i="7" s="1"/>
  <c r="G56" i="7"/>
  <c r="G55" i="7" s="1"/>
  <c r="G54" i="7" s="1"/>
  <c r="G68" i="3"/>
  <c r="G34" i="3"/>
  <c r="G45" i="3"/>
  <c r="G57" i="3"/>
  <c r="F57" i="3"/>
  <c r="F11" i="3"/>
  <c r="G26" i="3"/>
  <c r="F26" i="3"/>
  <c r="G18" i="3"/>
  <c r="F18" i="3"/>
  <c r="G11" i="3"/>
  <c r="G16" i="3"/>
  <c r="F16" i="3"/>
  <c r="G33" i="3" l="1"/>
  <c r="F33" i="3"/>
  <c r="F10" i="3"/>
  <c r="E73" i="7"/>
  <c r="H6" i="7"/>
  <c r="G49" i="7"/>
  <c r="F8" i="7"/>
  <c r="F7" i="7" s="1"/>
  <c r="F6" i="7" s="1"/>
  <c r="G8" i="7"/>
  <c r="G7" i="7" s="1"/>
  <c r="H21" i="3"/>
  <c r="H11" i="3"/>
  <c r="H18" i="3"/>
  <c r="J12" i="7"/>
  <c r="H12" i="1"/>
  <c r="G12" i="1"/>
  <c r="J9" i="1"/>
  <c r="I9" i="1"/>
  <c r="J17" i="7"/>
  <c r="J16" i="7" s="1"/>
  <c r="I17" i="7"/>
  <c r="I16" i="7" s="1"/>
  <c r="H17" i="7"/>
  <c r="H16" i="7" s="1"/>
  <c r="I43" i="7"/>
  <c r="J43" i="7" s="1"/>
  <c r="I42" i="7"/>
  <c r="J42" i="7" s="1"/>
  <c r="I13" i="7"/>
  <c r="I12" i="7" s="1"/>
  <c r="H13" i="7"/>
  <c r="H12" i="7" s="1"/>
  <c r="G21" i="3"/>
  <c r="G10" i="3" s="1"/>
  <c r="E57" i="3"/>
  <c r="E33" i="3"/>
  <c r="E21" i="3"/>
  <c r="E18" i="3"/>
  <c r="E10" i="3" l="1"/>
  <c r="G6" i="7"/>
  <c r="H10" i="3"/>
  <c r="J8" i="7"/>
  <c r="I8" i="7"/>
  <c r="I41" i="7"/>
  <c r="I29" i="7" s="1"/>
  <c r="I7" i="7" l="1"/>
  <c r="I6" i="7" s="1"/>
  <c r="J41" i="7"/>
  <c r="J29" i="7" s="1"/>
  <c r="J7" i="7" s="1"/>
  <c r="J6" i="7" s="1"/>
  <c r="D11" i="5"/>
  <c r="D10" i="5" s="1"/>
  <c r="C11" i="5"/>
  <c r="C10" i="5" s="1"/>
  <c r="I36" i="3"/>
  <c r="I40" i="3"/>
  <c r="J40" i="3" s="1"/>
  <c r="J51" i="3"/>
  <c r="I49" i="3"/>
  <c r="J49" i="3" s="1"/>
  <c r="J48" i="3"/>
  <c r="I47" i="3"/>
  <c r="H34" i="3"/>
  <c r="F13" i="5"/>
  <c r="G13" i="5" s="1"/>
  <c r="G12" i="5"/>
  <c r="I23" i="3"/>
  <c r="I19" i="3"/>
  <c r="J19" i="3" s="1"/>
  <c r="I18" i="3"/>
  <c r="J18" i="3" s="1"/>
  <c r="I17" i="3"/>
  <c r="J17" i="3" s="1"/>
  <c r="I16" i="3"/>
  <c r="J16" i="3" s="1"/>
  <c r="I12" i="3"/>
  <c r="J12" i="3" s="1"/>
  <c r="I11" i="3"/>
  <c r="K13" i="1"/>
  <c r="J13" i="1"/>
  <c r="K9" i="1"/>
  <c r="I12" i="1"/>
  <c r="J12" i="1" s="1"/>
  <c r="K12" i="1" s="1"/>
  <c r="H8" i="1"/>
  <c r="H21" i="1"/>
  <c r="H34" i="1"/>
  <c r="H37" i="1" s="1"/>
  <c r="F37" i="1"/>
  <c r="G34" i="1"/>
  <c r="G37" i="1" s="1"/>
  <c r="I34" i="1" s="1"/>
  <c r="I37" i="1" s="1"/>
  <c r="J34" i="1" s="1"/>
  <c r="J37" i="1" s="1"/>
  <c r="K34" i="1" s="1"/>
  <c r="K37" i="1" s="1"/>
  <c r="K21" i="1"/>
  <c r="J21" i="1"/>
  <c r="I21" i="1"/>
  <c r="G21" i="1"/>
  <c r="F21" i="1"/>
  <c r="F8" i="1"/>
  <c r="F14" i="1" s="1"/>
  <c r="J11" i="3" l="1"/>
  <c r="J23" i="3"/>
  <c r="I21" i="3"/>
  <c r="J21" i="3" s="1"/>
  <c r="I34" i="3"/>
  <c r="I45" i="3"/>
  <c r="J47" i="3"/>
  <c r="J45" i="3" s="1"/>
  <c r="J36" i="3"/>
  <c r="J34" i="3" s="1"/>
  <c r="H33" i="3"/>
  <c r="F11" i="5"/>
  <c r="F10" i="5" s="1"/>
  <c r="G11" i="5"/>
  <c r="G10" i="5" s="1"/>
  <c r="H14" i="1"/>
  <c r="H22" i="1" s="1"/>
  <c r="H28" i="1" s="1"/>
  <c r="G14" i="1"/>
  <c r="G22" i="1" s="1"/>
  <c r="G28" i="1" s="1"/>
  <c r="G29" i="1" s="1"/>
  <c r="J14" i="1"/>
  <c r="K14" i="1"/>
  <c r="K22" i="1" s="1"/>
  <c r="K28" i="1" s="1"/>
  <c r="F22" i="1"/>
  <c r="F28" i="1" s="1"/>
  <c r="F29" i="1"/>
  <c r="I14" i="1"/>
  <c r="J33" i="3" l="1"/>
  <c r="I10" i="3"/>
  <c r="J10" i="3" s="1"/>
  <c r="I33" i="3"/>
  <c r="H29" i="1"/>
  <c r="J22" i="1"/>
  <c r="J28" i="1" s="1"/>
  <c r="J29" i="1" s="1"/>
  <c r="K29" i="1"/>
  <c r="I22" i="1"/>
  <c r="I28" i="1" s="1"/>
  <c r="I29" i="1" s="1"/>
</calcChain>
</file>

<file path=xl/sharedStrings.xml><?xml version="1.0" encoding="utf-8"?>
<sst xmlns="http://schemas.openxmlformats.org/spreadsheetml/2006/main" count="381" uniqueCount="141">
  <si>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</si>
  <si>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</si>
  <si>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</si>
  <si>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</si>
  <si>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</si>
  <si>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</si>
  <si>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</si>
  <si>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</si>
  <si>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</si>
  <si>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</si>
  <si>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</si>
  <si>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</si>
  <si>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</si>
  <si>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</si>
  <si>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</si>
  <si>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</si>
  <si>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</si>
  <si>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</si>
  <si>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</si>
  <si>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</si>
  <si>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</si>
  <si>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</si>
  <si>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</si>
  <si>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</si>
  <si>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</si>
  <si>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</si>
  <si>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</si>
  <si>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</si>
  <si>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</si>
  <si>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</si>
  <si>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</si>
  <si>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</si>
  <si>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</si>
  <si>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</si>
  <si>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Plan za 2024.</t>
  </si>
  <si>
    <t>Projekcija 
za 2026.</t>
  </si>
  <si>
    <t>EUR</t>
  </si>
  <si>
    <t>Proračun 2023.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</si>
  <si>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</si>
  <si>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</si>
  <si>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</si>
  <si>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</si>
  <si>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</si>
  <si>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</si>
  <si>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</si>
  <si>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</si>
  <si>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</si>
  <si>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Prihodi od upravnih i administrativnih pristojbi, priistojbi po posebnim propisima i naknada</t>
  </si>
  <si>
    <t>Prihodi od prodaje proizvoda i robe te pruženih usluga, prihodi od donacija te povrati po protestiranim jamstvima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</si>
  <si>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</si>
  <si>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</si>
  <si>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</si>
  <si>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</si>
  <si>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</si>
  <si>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</si>
  <si>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</si>
  <si>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</si>
  <si>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</si>
  <si>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</si>
  <si>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09 Obrazovanje</t>
  </si>
  <si>
    <t>096 Dodatne usluge u obrazovanju</t>
  </si>
  <si>
    <t>1. Rebalans 2023.</t>
  </si>
  <si>
    <t>Izvršenje 2022.*</t>
  </si>
  <si>
    <t>Izvršenje 2022.</t>
  </si>
  <si>
    <t>Plan 2023.</t>
  </si>
  <si>
    <t>Proračun za 2024.</t>
  </si>
  <si>
    <t>Projekcija proračuna
za 2025.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</si>
  <si>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</si>
  <si>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</si>
  <si>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</si>
  <si>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</si>
  <si>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</si>
  <si>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</si>
  <si>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</si>
  <si>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</si>
  <si>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</si>
  <si>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</si>
  <si>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</si>
  <si>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</si>
  <si>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</si>
  <si>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</si>
  <si>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PROGRAM 4040</t>
  </si>
  <si>
    <t xml:space="preserve">RASHODI DJELATNOSTI </t>
  </si>
  <si>
    <t>'Prihodi za posebne namjene - Decentralizacija</t>
  </si>
  <si>
    <t>'Pomoći proračunskim korisnicima SDŽ</t>
  </si>
  <si>
    <t xml:space="preserve">IZGRADNJA I UREĐENJE OBJEKATA TE NABAVA I ODRŽAVANJE OPREME </t>
  </si>
  <si>
    <t xml:space="preserve">Rashodi za nabavu proizvedene dugotrajne imovine </t>
  </si>
  <si>
    <t xml:space="preserve"> </t>
  </si>
  <si>
    <t xml:space="preserve">RAZVOJ ODGOJNO OBRAZOVNOG SUSTAVA </t>
  </si>
  <si>
    <t xml:space="preserve">Rashodi za zaposlene </t>
  </si>
  <si>
    <t>091 Predškolskoškolsko i osnovno obrazovanje</t>
  </si>
  <si>
    <t>Prihod od prodaje nefinancijske imovine PK</t>
  </si>
  <si>
    <t xml:space="preserve">NABAVA ŠKOLSKIH KNJIGA </t>
  </si>
  <si>
    <t xml:space="preserve">PRIJEVOZ UČENIKA OSNOVNIH ŠKOLA </t>
  </si>
  <si>
    <t xml:space="preserve">e-ŠKOLE </t>
  </si>
  <si>
    <t xml:space="preserve">DALMATINSKI SUVENIR </t>
  </si>
  <si>
    <t xml:space="preserve">Vlastiti prihod </t>
  </si>
  <si>
    <t>FINANCIRANJE TROŠKOVA PREHRANE ZA UČENIKE OŠ</t>
  </si>
  <si>
    <t>A00400103</t>
  </si>
  <si>
    <t>NATJECANJE, MANIFESTACIJA I OSTALO</t>
  </si>
  <si>
    <t xml:space="preserve">Opći prihodi i primici </t>
  </si>
  <si>
    <t>Bio MOZAIK Krš i more</t>
  </si>
  <si>
    <t>Projekt T400110</t>
  </si>
  <si>
    <t>Projekt T401811</t>
  </si>
  <si>
    <t xml:space="preserve">Prihod od prodaje proizvedene dugotrajne imovine </t>
  </si>
  <si>
    <t>Prihodi od prodaje nefinancijske imovine</t>
  </si>
  <si>
    <t xml:space="preserve">Ostali rashodi </t>
  </si>
  <si>
    <t>Opskrba školskih ustanova higijenskim potrebštinama za učenice</t>
  </si>
  <si>
    <t xml:space="preserve">Rahodi poslovanja </t>
  </si>
  <si>
    <t>Ostali rashodi</t>
  </si>
  <si>
    <t>Aktivnost A400159</t>
  </si>
  <si>
    <t xml:space="preserve">3.2. </t>
  </si>
  <si>
    <t xml:space="preserve">Vlastiti prihodi </t>
  </si>
  <si>
    <t>OSNOVNOŠKOLSKO OBRAZOVANJE</t>
  </si>
  <si>
    <t>GLAVA 03</t>
  </si>
  <si>
    <t xml:space="preserve">USTANOVE U OSNOVNOM ŠKOLSTVU </t>
  </si>
  <si>
    <t xml:space="preserve">ŠKOLSKA SHEMA </t>
  </si>
  <si>
    <t>UČIMO ZAJEDNO V</t>
  </si>
  <si>
    <t xml:space="preserve">ČUVARI BAŠTINE </t>
  </si>
  <si>
    <t>OSOBNI POMOĆNICI I POMOĆNICI U NASTAVI</t>
  </si>
  <si>
    <t>PREVENTIVNI PROGRAM OŠ I SŠ</t>
  </si>
  <si>
    <t>Donacije PK</t>
  </si>
  <si>
    <t>Pomoći PK</t>
  </si>
  <si>
    <t xml:space="preserve">ŠKOLSKI MEDENI DANI </t>
  </si>
  <si>
    <t>Dodatna ulaganja na postrojenjima i opremi</t>
  </si>
  <si>
    <t xml:space="preserve">Prihod za posebne namjene </t>
  </si>
  <si>
    <t>PRAVNO ZASTUPANJE, NAKNADA ŠTET I OSTALO</t>
  </si>
  <si>
    <t>Aktivnost A404005</t>
  </si>
  <si>
    <t xml:space="preserve"> 'Pomoći proračunskim korisnicima SDŽ</t>
  </si>
  <si>
    <t>FINANCIJSKI PLAN OŠ MILAN BEGOVIĆ
ZA 2024. I PROJEKCIJA ZA 2025. I 2026. GODINU</t>
  </si>
  <si>
    <t>Aktivnost A403001</t>
  </si>
  <si>
    <t>Aktivnost A403004</t>
  </si>
  <si>
    <t>Aktivnost A400118</t>
  </si>
  <si>
    <t>Projekt A400104</t>
  </si>
  <si>
    <t>Projekt T400105</t>
  </si>
  <si>
    <t>Aktivnost T400111</t>
  </si>
  <si>
    <t xml:space="preserve"> Aktivnost T400103</t>
  </si>
  <si>
    <t xml:space="preserve"> Aktivnost T401801</t>
  </si>
  <si>
    <t xml:space="preserve"> Aktivnost T401802</t>
  </si>
  <si>
    <t>Aktivnost T401812</t>
  </si>
  <si>
    <t xml:space="preserve">  Aktivnost T400006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</si>
</sst>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21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17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23" fillId="2" borderId="3" xfId="0" quotePrefix="1" applyFont="1" applyFill="1" applyBorder="1" applyAlignment="1">
      <alignment horizontal="left" vertical="center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 wrapText="1"/>
    </xf>
    <xf numFmtId="4" fontId="9" fillId="2" borderId="3" xfId="0" quotePrefix="1" applyNumberFormat="1" applyFont="1" applyFill="1" applyBorder="1" applyAlignment="1">
      <alignment horizontal="right" vertical="center" wrapText="1"/>
    </xf>
    <xf numFmtId="4" fontId="10" fillId="2" borderId="3" xfId="0" quotePrefix="1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vertical="center" wrapText="1"/>
    </xf>
    <xf numFmtId="0" fontId="24" fillId="0" borderId="0" xfId="0" applyFont="1"/>
    <xf numFmtId="0" fontId="27" fillId="0" borderId="0" xfId="0" applyFont="1"/>
    <xf numFmtId="2" fontId="9" fillId="2" borderId="3" xfId="0" quotePrefix="1" applyNumberFormat="1" applyFont="1" applyFill="1" applyBorder="1" applyAlignment="1">
      <alignment horizontal="left" vertical="center"/>
    </xf>
    <xf numFmtId="1" fontId="9" fillId="2" borderId="3" xfId="0" quotePrefix="1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2" borderId="3" xfId="0" quotePrefix="1" applyNumberFormat="1" applyFont="1" applyFill="1" applyBorder="1" applyAlignment="1">
      <alignment horizontal="left" vertical="center"/>
    </xf>
    <xf numFmtId="4" fontId="28" fillId="2" borderId="3" xfId="0" quotePrefix="1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/>
    </xf>
    <xf numFmtId="4" fontId="10" fillId="2" borderId="3" xfId="0" applyNumberFormat="1" applyFont="1" applyFill="1" applyBorder="1" applyAlignment="1" applyProtection="1">
      <alignment horizontal="right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>
      <alignment horizontal="right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16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right" vertical="center" wrapText="1"/>
    </xf>
    <xf numFmtId="0" fontId="23" fillId="2" borderId="4" xfId="0" quotePrefix="1" applyNumberFormat="1" applyFont="1" applyFill="1" applyBorder="1" applyAlignment="1" applyProtection="1">
      <alignment horizontal="left" vertical="center" wrapText="1"/>
    </xf>
    <xf numFmtId="4" fontId="8" fillId="2" borderId="3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right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4" xfId="0" applyNumberFormat="1" applyFont="1" applyFill="1" applyBorder="1" applyAlignment="1" applyProtection="1">
      <alignment horizontal="left" vertical="center" wrapText="1" indent="1"/>
    </xf>
    <xf numFmtId="0" fontId="8" fillId="5" borderId="1" xfId="0" applyNumberFormat="1" applyFont="1" applyFill="1" applyBorder="1" applyAlignment="1" applyProtection="1">
      <alignment horizontal="left" vertical="center" wrapText="1" indent="1"/>
    </xf>
    <xf numFmtId="0" fontId="8" fillId="5" borderId="2" xfId="0" applyNumberFormat="1" applyFont="1" applyFill="1" applyBorder="1" applyAlignment="1" applyProtection="1">
      <alignment horizontal="left" vertical="center" wrapText="1" indent="1"/>
    </xf>
    <xf numFmtId="0" fontId="8" fillId="5" borderId="4" xfId="0" applyNumberFormat="1" applyFont="1" applyFill="1" applyBorder="1" applyAlignment="1" applyProtection="1">
      <alignment horizontal="left" vertical="center" wrapText="1" indent="1"/>
    </xf>
    <xf numFmtId="0" fontId="8" fillId="5" borderId="4" xfId="0" applyNumberFormat="1" applyFont="1" applyFill="1" applyBorder="1" applyAlignment="1" applyProtection="1">
      <alignment horizontal="left" vertical="center" wrapText="1"/>
    </xf>
    <xf numFmtId="4" fontId="8" fillId="5" borderId="3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 applyProtection="1">
      <alignment horizontal="right" wrapText="1"/>
    </xf>
    <xf numFmtId="4" fontId="23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 applyProtection="1">
      <alignment horizontal="right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4" fontId="10" fillId="2" borderId="4" xfId="0" applyNumberFormat="1" applyFont="1" applyFill="1" applyBorder="1" applyAlignment="1" applyProtection="1">
      <alignment horizontal="right" vertical="center" wrapText="1"/>
    </xf>
    <xf numFmtId="4" fontId="8" fillId="2" borderId="4" xfId="0" applyNumberFormat="1" applyFont="1" applyFill="1" applyBorder="1" applyAlignment="1" applyProtection="1">
      <alignment horizontal="righ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10" fillId="2" borderId="1" xfId="0" applyNumberFormat="1" applyFont="1" applyFill="1" applyBorder="1" applyAlignment="1" applyProtection="1">
      <alignment horizontal="left" vertical="center" wrapText="1" indent="1"/>
    </xf>
    <xf numFmtId="0" fontId="10" fillId="2" borderId="2" xfId="0" applyNumberFormat="1" applyFont="1" applyFill="1" applyBorder="1" applyAlignment="1" applyProtection="1">
      <alignment horizontal="left" vertical="center" wrapText="1" indent="1"/>
    </xf>
    <xf numFmtId="0" fontId="10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4" xfId="0" quotePrefix="1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right" vertical="center" wrapText="1" inden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4" xfId="0" applyNumberFormat="1" applyFont="1" applyFill="1" applyBorder="1" applyAlignment="1" applyProtection="1">
      <alignment horizontal="left" vertical="center" wrapText="1" inden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 indent="1"/>
    </xf>
    <xf numFmtId="0" fontId="10" fillId="2" borderId="2" xfId="0" applyNumberFormat="1" applyFont="1" applyFill="1" applyBorder="1" applyAlignment="1" applyProtection="1">
      <alignment horizontal="left" vertical="center" wrapText="1" indent="1"/>
    </xf>
    <xf numFmtId="0" fontId="10" fillId="2" borderId="4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4" fontId="23" fillId="2" borderId="4" xfId="0" applyNumberFormat="1" applyFont="1" applyFill="1" applyBorder="1" applyAlignment="1" applyProtection="1">
      <alignment horizontal="right" vertical="center" wrapText="1"/>
    </xf>
    <xf numFmtId="0" fontId="8" fillId="2" borderId="1" xfId="0" applyNumberFormat="1" applyFont="1" applyFill="1" applyBorder="1" applyAlignment="1" applyProtection="1">
      <alignment vertical="center" wrapText="1"/>
    </xf>
    <xf numFmtId="16" fontId="23" fillId="2" borderId="1" xfId="0" applyNumberFormat="1" applyFont="1" applyFill="1" applyBorder="1" applyAlignment="1" applyProtection="1">
      <alignment horizontal="left" vertical="center" wrapText="1" indent="1"/>
    </xf>
    <xf numFmtId="16" fontId="10" fillId="2" borderId="1" xfId="0" applyNumberFormat="1" applyFont="1" applyFill="1" applyBorder="1" applyAlignment="1" applyProtection="1">
      <alignment horizontal="left" vertical="center" wrapText="1" indent="1"/>
    </xf>
    <xf numFmtId="4" fontId="8" fillId="5" borderId="4" xfId="0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vertical="center" wrapText="1"/>
    </xf>
    <xf numFmtId="4" fontId="10" fillId="2" borderId="4" xfId="0" applyNumberFormat="1" applyFont="1" applyFill="1" applyBorder="1" applyAlignment="1" applyProtection="1">
      <alignment vertical="center" wrapText="1"/>
    </xf>
    <xf numFmtId="4" fontId="8" fillId="2" borderId="4" xfId="0" applyNumberFormat="1" applyFont="1" applyFill="1" applyBorder="1" applyAlignment="1" applyProtection="1">
      <alignment vertical="center" wrapText="1"/>
    </xf>
    <xf numFmtId="4" fontId="23" fillId="2" borderId="3" xfId="0" quotePrefix="1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right"/>
    </xf>
    <xf numFmtId="0" fontId="10" fillId="4" borderId="3" xfId="0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lef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30" fillId="0" borderId="3" xfId="0" applyNumberFormat="1" applyFont="1" applyBorder="1"/>
    <xf numFmtId="0" fontId="9" fillId="0" borderId="3" xfId="1" applyNumberFormat="1" applyFont="1" applyFill="1" applyBorder="1" applyAlignment="1" applyProtection="1">
      <alignment horizontal="left" vertical="center" wrapText="1"/>
    </xf>
    <xf numFmtId="4" fontId="9" fillId="0" borderId="3" xfId="1" applyNumberFormat="1" applyFont="1" applyFill="1" applyBorder="1" applyAlignment="1" applyProtection="1">
      <alignment horizontal="right" vertical="center" wrapText="1"/>
    </xf>
    <xf numFmtId="4" fontId="31" fillId="0" borderId="3" xfId="0" applyNumberFormat="1" applyFont="1" applyBorder="1"/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 inden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2" xfId="0" applyNumberFormat="1" applyFont="1" applyFill="1" applyBorder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16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vertical="center" wrapText="1"/>
    </xf>
    <xf numFmtId="0" fontId="8" fillId="2" borderId="2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 indent="1"/>
    </xf>
    <xf numFmtId="0" fontId="23" fillId="2" borderId="2" xfId="0" applyNumberFormat="1" applyFont="1" applyFill="1" applyBorder="1" applyAlignment="1" applyProtection="1">
      <alignment horizontal="left" vertical="center" wrapText="1" indent="1"/>
    </xf>
    <xf numFmtId="0" fontId="23" fillId="2" borderId="4" xfId="0" applyNumberFormat="1" applyFont="1" applyFill="1" applyBorder="1" applyAlignment="1" applyProtection="1">
      <alignment horizontal="left" vertical="center" wrapText="1" inden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4" fontId="10" fillId="3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right"/>
    </xf>
    <xf numFmtId="4" fontId="10" fillId="0" borderId="3" xfId="0" applyNumberFormat="1" applyFont="1" applyFill="1" applyBorder="1" applyAlignment="1" applyProtection="1">
      <alignment horizontal="right" wrapText="1"/>
    </xf>
    <xf numFmtId="4" fontId="10" fillId="0" borderId="3" xfId="0" applyNumberFormat="1" applyFont="1" applyBorder="1" applyAlignment="1">
      <alignment horizontal="right"/>
    </xf>
    <xf numFmtId="4" fontId="10" fillId="3" borderId="3" xfId="0" applyNumberFormat="1" applyFont="1" applyFill="1" applyBorder="1" applyAlignment="1" applyProtection="1">
      <alignment horizontal="right" vertical="center" wrapText="1"/>
    </xf>
    <xf numFmtId="0" fontId="10" fillId="2" borderId="2" xfId="0" applyNumberFormat="1" applyFont="1" applyFill="1" applyBorder="1" applyAlignment="1" applyProtection="1">
      <alignment vertical="center" wrapText="1"/>
    </xf>
    <xf numFmtId="0" fontId="10" fillId="2" borderId="4" xfId="0" applyNumberFormat="1" applyFont="1" applyFill="1" applyBorder="1" applyAlignment="1" applyProtection="1">
      <alignment vertical="center" wrapText="1"/>
    </xf>
    <xf numFmtId="4" fontId="10" fillId="2" borderId="4" xfId="0" applyNumberFormat="1" applyFont="1" applyFill="1" applyBorder="1" applyAlignment="1" applyProtection="1">
      <alignment horizontal="right" wrapText="1"/>
    </xf>
    <xf numFmtId="4" fontId="23" fillId="2" borderId="4" xfId="0" applyNumberFormat="1" applyFont="1" applyFill="1" applyBorder="1" applyAlignment="1" applyProtection="1">
      <alignment horizontal="right" wrapText="1"/>
    </xf>
  </cellXfs>
  <cellStyles count="2">
    <cellStyle name="Normalno" xfId="0" builtinId="0"/>
    <cellStyle name="Normalno 2" xfId="1" xr:uid="{EE9DC77C-0F6C-4D9B-883B-3A2A518A2F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workbookViewId="0">
      <selection activeCell="F11" sqref="F11"/>
    </sheetView>
  </sheetViews>
  <sheetFormatPr defaultRowHeight="14.4" x14ac:dyDescent="0.3"/>
  <cols>
    <col min="5" max="7" width="25.33203125" customWidth="1"/>
    <col min="8" max="8" width="23.44140625" customWidth="1"/>
    <col min="9" max="11" width="25.33203125" customWidth="1"/>
  </cols>
  <sheetData>
    <row r="1" spans="1:11" ht="42" customHeight="1" x14ac:dyDescent="0.3">
      <c r="A1" s="161" t="s">
        <v>129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7.399999999999999" x14ac:dyDescent="0.3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.6" x14ac:dyDescent="0.3">
      <c r="A3" s="161" t="s">
        <v>23</v>
      </c>
      <c r="B3" s="161"/>
      <c r="C3" s="161"/>
      <c r="D3" s="161"/>
      <c r="E3" s="161"/>
      <c r="F3" s="161"/>
      <c r="G3" s="161"/>
      <c r="H3" s="161"/>
      <c r="I3" s="161"/>
      <c r="J3" s="173"/>
      <c r="K3" s="173"/>
    </row>
    <row r="4" spans="1:11" ht="17.399999999999999" x14ac:dyDescent="0.3">
      <c r="A4" s="19"/>
      <c r="B4" s="19"/>
      <c r="C4" s="19"/>
      <c r="D4" s="19"/>
      <c r="E4" s="19"/>
      <c r="F4" s="19"/>
      <c r="G4" s="19"/>
      <c r="H4" s="19"/>
      <c r="I4" s="19"/>
      <c r="J4" s="5"/>
      <c r="K4" s="5"/>
    </row>
    <row r="5" spans="1:11" ht="18" customHeight="1" x14ac:dyDescent="0.3">
      <c r="A5" s="161" t="s">
        <v>27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</row>
    <row r="6" spans="1:11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7"/>
      <c r="K6" s="30" t="s">
        <v>36</v>
      </c>
    </row>
    <row r="7" spans="1:11" ht="26.4" x14ac:dyDescent="0.3">
      <c r="A7" s="22"/>
      <c r="B7" s="23"/>
      <c r="C7" s="23"/>
      <c r="D7" s="24"/>
      <c r="E7" s="25"/>
      <c r="F7" s="3" t="s">
        <v>62</v>
      </c>
      <c r="G7" s="51" t="s">
        <v>64</v>
      </c>
      <c r="H7" s="51" t="s">
        <v>61</v>
      </c>
      <c r="I7" s="51" t="s">
        <v>65</v>
      </c>
      <c r="J7" s="51" t="s">
        <v>66</v>
      </c>
      <c r="K7" s="51" t="s">
        <v>67</v>
      </c>
    </row>
    <row r="8" spans="1:11" x14ac:dyDescent="0.3">
      <c r="A8" s="163" t="s">
        <v>0</v>
      </c>
      <c r="B8" s="158"/>
      <c r="C8" s="158"/>
      <c r="D8" s="158"/>
      <c r="E8" s="169"/>
      <c r="F8" s="203">
        <f>F9+F10</f>
        <v>713559.23</v>
      </c>
      <c r="G8" s="203">
        <f>G9+G10</f>
        <v>603215.17000000004</v>
      </c>
      <c r="H8" s="203">
        <f t="shared" ref="H8" si="0">H9+H10</f>
        <v>646863.14</v>
      </c>
      <c r="I8" s="203">
        <v>692962.16</v>
      </c>
      <c r="J8" s="203">
        <v>692407.6</v>
      </c>
      <c r="K8" s="203">
        <v>692407.6</v>
      </c>
    </row>
    <row r="9" spans="1:11" x14ac:dyDescent="0.3">
      <c r="A9" s="170" t="s">
        <v>68</v>
      </c>
      <c r="B9" s="168"/>
      <c r="C9" s="168"/>
      <c r="D9" s="168"/>
      <c r="E9" s="171"/>
      <c r="F9" s="204">
        <v>712782.58</v>
      </c>
      <c r="G9" s="204">
        <v>601415.17000000004</v>
      </c>
      <c r="H9" s="204">
        <v>642614.31000000006</v>
      </c>
      <c r="I9" s="204">
        <f>I8-I10</f>
        <v>691762.16</v>
      </c>
      <c r="J9" s="204">
        <f>J8-1800</f>
        <v>690607.6</v>
      </c>
      <c r="K9" s="204">
        <f>J9</f>
        <v>690607.6</v>
      </c>
    </row>
    <row r="10" spans="1:11" x14ac:dyDescent="0.3">
      <c r="A10" s="172" t="s">
        <v>69</v>
      </c>
      <c r="B10" s="171"/>
      <c r="C10" s="171"/>
      <c r="D10" s="171"/>
      <c r="E10" s="171"/>
      <c r="F10" s="204">
        <v>776.65</v>
      </c>
      <c r="G10" s="204">
        <v>1800</v>
      </c>
      <c r="H10" s="204">
        <v>4248.83</v>
      </c>
      <c r="I10" s="204">
        <v>1200</v>
      </c>
      <c r="J10" s="204">
        <v>1200</v>
      </c>
      <c r="K10" s="204">
        <v>1200</v>
      </c>
    </row>
    <row r="11" spans="1:11" x14ac:dyDescent="0.3">
      <c r="A11" s="31" t="s">
        <v>2</v>
      </c>
      <c r="B11" s="34"/>
      <c r="C11" s="34"/>
      <c r="D11" s="34"/>
      <c r="E11" s="34"/>
      <c r="F11" s="207">
        <f>F12+F13</f>
        <v>660094.44999999995</v>
      </c>
      <c r="G11" s="203">
        <v>603215.17000000004</v>
      </c>
      <c r="H11" s="203">
        <v>646863.14</v>
      </c>
      <c r="I11" s="203">
        <v>692962.16</v>
      </c>
      <c r="J11" s="203">
        <v>692407.6</v>
      </c>
      <c r="K11" s="203">
        <v>692407.6</v>
      </c>
    </row>
    <row r="12" spans="1:11" x14ac:dyDescent="0.3">
      <c r="A12" s="167" t="s">
        <v>70</v>
      </c>
      <c r="B12" s="168"/>
      <c r="C12" s="168"/>
      <c r="D12" s="168"/>
      <c r="E12" s="168"/>
      <c r="F12" s="204">
        <v>635836.19999999995</v>
      </c>
      <c r="G12" s="204">
        <f>G11-G13</f>
        <v>568021.17000000004</v>
      </c>
      <c r="H12" s="204">
        <f>H11-H13</f>
        <v>594220.31000000006</v>
      </c>
      <c r="I12" s="204">
        <f>I9-I13</f>
        <v>687362.16</v>
      </c>
      <c r="J12" s="204">
        <f>I12</f>
        <v>687362.16</v>
      </c>
      <c r="K12" s="205">
        <f>J12</f>
        <v>687362.16</v>
      </c>
    </row>
    <row r="13" spans="1:11" x14ac:dyDescent="0.3">
      <c r="A13" s="174" t="s">
        <v>71</v>
      </c>
      <c r="B13" s="171"/>
      <c r="C13" s="171"/>
      <c r="D13" s="171"/>
      <c r="E13" s="171"/>
      <c r="F13" s="206">
        <v>24258.25</v>
      </c>
      <c r="G13" s="206">
        <v>35194</v>
      </c>
      <c r="H13" s="206">
        <v>52642.83</v>
      </c>
      <c r="I13" s="206">
        <v>4400</v>
      </c>
      <c r="J13" s="206">
        <f>I13</f>
        <v>4400</v>
      </c>
      <c r="K13" s="205">
        <f>J13</f>
        <v>4400</v>
      </c>
    </row>
    <row r="14" spans="1:11" x14ac:dyDescent="0.3">
      <c r="A14" s="157" t="s">
        <v>3</v>
      </c>
      <c r="B14" s="158"/>
      <c r="C14" s="158"/>
      <c r="D14" s="158"/>
      <c r="E14" s="158"/>
      <c r="F14" s="203">
        <f>F8-F11</f>
        <v>53464.780000000028</v>
      </c>
      <c r="G14" s="203">
        <f t="shared" ref="G14:K14" si="1">G8-G11</f>
        <v>0</v>
      </c>
      <c r="H14" s="203">
        <f t="shared" si="1"/>
        <v>0</v>
      </c>
      <c r="I14" s="203">
        <f t="shared" si="1"/>
        <v>0</v>
      </c>
      <c r="J14" s="203">
        <f t="shared" si="1"/>
        <v>0</v>
      </c>
      <c r="K14" s="203">
        <f t="shared" si="1"/>
        <v>0</v>
      </c>
    </row>
    <row r="15" spans="1:11" ht="17.399999999999999" x14ac:dyDescent="0.3">
      <c r="A15" s="19"/>
      <c r="B15" s="17"/>
      <c r="C15" s="17"/>
      <c r="D15" s="17"/>
      <c r="E15" s="17"/>
      <c r="F15" s="128"/>
      <c r="G15" s="17"/>
      <c r="H15" s="17"/>
      <c r="I15" s="18"/>
      <c r="J15" s="18"/>
      <c r="K15" s="18"/>
    </row>
    <row r="16" spans="1:11" ht="18" customHeight="1" x14ac:dyDescent="0.3">
      <c r="A16" s="161" t="s">
        <v>28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</row>
    <row r="17" spans="1:11" ht="17.399999999999999" x14ac:dyDescent="0.3">
      <c r="A17" s="19"/>
      <c r="B17" s="17"/>
      <c r="C17" s="17"/>
      <c r="D17" s="17"/>
      <c r="E17" s="17"/>
      <c r="F17" s="17"/>
      <c r="G17" s="17"/>
      <c r="H17" s="17"/>
      <c r="I17" s="18"/>
      <c r="J17" s="18"/>
      <c r="K17" s="18"/>
    </row>
    <row r="18" spans="1:11" ht="26.4" x14ac:dyDescent="0.3">
      <c r="A18" s="22"/>
      <c r="B18" s="23"/>
      <c r="C18" s="23"/>
      <c r="D18" s="24"/>
      <c r="E18" s="25"/>
      <c r="F18" s="3" t="s">
        <v>62</v>
      </c>
      <c r="G18" s="3" t="s">
        <v>64</v>
      </c>
      <c r="H18" s="3" t="s">
        <v>61</v>
      </c>
      <c r="I18" s="3" t="s">
        <v>65</v>
      </c>
      <c r="J18" s="3" t="s">
        <v>66</v>
      </c>
      <c r="K18" s="3" t="s">
        <v>67</v>
      </c>
    </row>
    <row r="19" spans="1:11" ht="15.75" customHeight="1" x14ac:dyDescent="0.3">
      <c r="A19" s="174" t="s">
        <v>72</v>
      </c>
      <c r="B19" s="171"/>
      <c r="C19" s="171"/>
      <c r="D19" s="171"/>
      <c r="E19" s="171"/>
      <c r="F19" s="28"/>
      <c r="G19" s="28"/>
      <c r="H19" s="28"/>
      <c r="I19" s="28"/>
      <c r="J19" s="28"/>
      <c r="K19" s="27"/>
    </row>
    <row r="20" spans="1:11" x14ac:dyDescent="0.3">
      <c r="A20" s="174" t="s">
        <v>73</v>
      </c>
      <c r="B20" s="171"/>
      <c r="C20" s="171"/>
      <c r="D20" s="171"/>
      <c r="E20" s="171"/>
      <c r="F20" s="28"/>
      <c r="G20" s="28"/>
      <c r="H20" s="28"/>
      <c r="I20" s="28"/>
      <c r="J20" s="28"/>
      <c r="K20" s="27"/>
    </row>
    <row r="21" spans="1:11" x14ac:dyDescent="0.3">
      <c r="A21" s="157" t="s">
        <v>5</v>
      </c>
      <c r="B21" s="158"/>
      <c r="C21" s="158"/>
      <c r="D21" s="158"/>
      <c r="E21" s="158"/>
      <c r="F21" s="26">
        <f>F19-F20</f>
        <v>0</v>
      </c>
      <c r="G21" s="26">
        <f t="shared" ref="G21:K21" si="2">G19-G20</f>
        <v>0</v>
      </c>
      <c r="H21" s="26">
        <f t="shared" ref="H21" si="3">H19-H20</f>
        <v>0</v>
      </c>
      <c r="I21" s="26">
        <f t="shared" si="2"/>
        <v>0</v>
      </c>
      <c r="J21" s="26">
        <f t="shared" si="2"/>
        <v>0</v>
      </c>
      <c r="K21" s="26">
        <f t="shared" si="2"/>
        <v>0</v>
      </c>
    </row>
    <row r="22" spans="1:11" x14ac:dyDescent="0.3">
      <c r="A22" s="157" t="s">
        <v>6</v>
      </c>
      <c r="B22" s="158"/>
      <c r="C22" s="158"/>
      <c r="D22" s="158"/>
      <c r="E22" s="158"/>
      <c r="F22" s="26">
        <f>F14+F21</f>
        <v>53464.780000000028</v>
      </c>
      <c r="G22" s="26">
        <f t="shared" ref="G22:K22" si="4">G14+G21</f>
        <v>0</v>
      </c>
      <c r="H22" s="26">
        <f t="shared" ref="H22" si="5">H14+H21</f>
        <v>0</v>
      </c>
      <c r="I22" s="26">
        <f t="shared" si="4"/>
        <v>0</v>
      </c>
      <c r="J22" s="26">
        <f t="shared" si="4"/>
        <v>0</v>
      </c>
      <c r="K22" s="26">
        <f t="shared" si="4"/>
        <v>0</v>
      </c>
    </row>
    <row r="23" spans="1:11" ht="17.399999999999999" x14ac:dyDescent="0.3">
      <c r="A23" s="16"/>
      <c r="B23" s="17"/>
      <c r="C23" s="17"/>
      <c r="D23" s="17"/>
      <c r="E23" s="17"/>
      <c r="F23" s="17"/>
      <c r="G23" s="17"/>
      <c r="H23" s="17"/>
      <c r="I23" s="18"/>
      <c r="J23" s="18"/>
      <c r="K23" s="18"/>
    </row>
    <row r="24" spans="1:11" ht="15.6" x14ac:dyDescent="0.3">
      <c r="A24" s="161" t="s">
        <v>74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</row>
    <row r="25" spans="1:11" ht="15.6" x14ac:dyDescent="0.3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ht="23.25" customHeight="1" x14ac:dyDescent="0.3">
      <c r="A26" s="22"/>
      <c r="B26" s="23"/>
      <c r="C26" s="23"/>
      <c r="D26" s="24"/>
      <c r="E26" s="25"/>
      <c r="F26" s="3" t="s">
        <v>62</v>
      </c>
      <c r="G26" s="3" t="s">
        <v>64</v>
      </c>
      <c r="H26" s="3" t="s">
        <v>61</v>
      </c>
      <c r="I26" s="3" t="s">
        <v>65</v>
      </c>
      <c r="J26" s="3" t="s">
        <v>66</v>
      </c>
      <c r="K26" s="3" t="s">
        <v>67</v>
      </c>
    </row>
    <row r="27" spans="1:11" ht="30" customHeight="1" x14ac:dyDescent="0.3">
      <c r="A27" s="152" t="s">
        <v>75</v>
      </c>
      <c r="B27" s="153"/>
      <c r="C27" s="153"/>
      <c r="D27" s="153"/>
      <c r="E27" s="154"/>
      <c r="F27" s="38">
        <v>0</v>
      </c>
      <c r="G27" s="38">
        <v>0</v>
      </c>
      <c r="H27" s="38">
        <v>1</v>
      </c>
      <c r="I27" s="38">
        <v>0</v>
      </c>
      <c r="J27" s="38">
        <v>0</v>
      </c>
      <c r="K27" s="39">
        <v>0</v>
      </c>
    </row>
    <row r="28" spans="1:11" ht="15" customHeight="1" x14ac:dyDescent="0.3">
      <c r="A28" s="157" t="s">
        <v>76</v>
      </c>
      <c r="B28" s="158"/>
      <c r="C28" s="158"/>
      <c r="D28" s="158"/>
      <c r="E28" s="158"/>
      <c r="F28" s="40">
        <f>F22+F27</f>
        <v>53464.780000000028</v>
      </c>
      <c r="G28" s="40">
        <f t="shared" ref="G28:K28" si="6">G22+G27</f>
        <v>0</v>
      </c>
      <c r="H28" s="40">
        <f t="shared" ref="H28" si="7">H22+H27</f>
        <v>1</v>
      </c>
      <c r="I28" s="40">
        <f t="shared" si="6"/>
        <v>0</v>
      </c>
      <c r="J28" s="40">
        <f t="shared" si="6"/>
        <v>0</v>
      </c>
      <c r="K28" s="41">
        <f t="shared" si="6"/>
        <v>0</v>
      </c>
    </row>
    <row r="29" spans="1:11" ht="25.5" customHeight="1" x14ac:dyDescent="0.3">
      <c r="A29" s="163" t="s">
        <v>77</v>
      </c>
      <c r="B29" s="164"/>
      <c r="C29" s="164"/>
      <c r="D29" s="164"/>
      <c r="E29" s="165"/>
      <c r="F29" s="40">
        <f>F14+F21+F27-F28</f>
        <v>0</v>
      </c>
      <c r="G29" s="40">
        <f t="shared" ref="G29:K29" si="8">G14+G21+G27-G28</f>
        <v>0</v>
      </c>
      <c r="H29" s="40">
        <f t="shared" ref="H29" si="9">H14+H21+H27-H28</f>
        <v>0</v>
      </c>
      <c r="I29" s="40">
        <f t="shared" si="8"/>
        <v>0</v>
      </c>
      <c r="J29" s="40">
        <f t="shared" si="8"/>
        <v>0</v>
      </c>
      <c r="K29" s="41">
        <f t="shared" si="8"/>
        <v>0</v>
      </c>
    </row>
    <row r="30" spans="1:11" ht="15" customHeight="1" x14ac:dyDescent="0.3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11.25" customHeight="1" x14ac:dyDescent="0.3">
      <c r="A31" s="166" t="s">
        <v>78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spans="1:11" ht="29.25" customHeight="1" x14ac:dyDescent="0.3">
      <c r="A32" s="44"/>
      <c r="B32" s="45"/>
      <c r="C32" s="45"/>
      <c r="D32" s="45"/>
      <c r="E32" s="45"/>
      <c r="F32" s="45"/>
      <c r="G32" s="45"/>
      <c r="H32" s="45"/>
      <c r="I32" s="46"/>
      <c r="J32" s="46"/>
      <c r="K32" s="46"/>
    </row>
    <row r="33" spans="1:11" ht="26.4" x14ac:dyDescent="0.3">
      <c r="A33" s="47"/>
      <c r="B33" s="48"/>
      <c r="C33" s="48"/>
      <c r="D33" s="49"/>
      <c r="E33" s="50"/>
      <c r="F33" s="51" t="s">
        <v>62</v>
      </c>
      <c r="G33" s="51" t="s">
        <v>64</v>
      </c>
      <c r="H33" s="3" t="s">
        <v>61</v>
      </c>
      <c r="I33" s="51" t="s">
        <v>65</v>
      </c>
      <c r="J33" s="51" t="s">
        <v>66</v>
      </c>
      <c r="K33" s="51" t="s">
        <v>67</v>
      </c>
    </row>
    <row r="34" spans="1:11" x14ac:dyDescent="0.3">
      <c r="A34" s="152" t="s">
        <v>75</v>
      </c>
      <c r="B34" s="153"/>
      <c r="C34" s="153"/>
      <c r="D34" s="153"/>
      <c r="E34" s="154"/>
      <c r="F34" s="38">
        <v>0</v>
      </c>
      <c r="G34" s="38">
        <f>F37</f>
        <v>0</v>
      </c>
      <c r="H34" s="38">
        <f>G37</f>
        <v>0</v>
      </c>
      <c r="I34" s="38">
        <f>G37</f>
        <v>0</v>
      </c>
      <c r="J34" s="38">
        <f>I37</f>
        <v>0</v>
      </c>
      <c r="K34" s="39">
        <f>J37</f>
        <v>0</v>
      </c>
    </row>
    <row r="35" spans="1:11" ht="27" customHeight="1" x14ac:dyDescent="0.3">
      <c r="A35" s="152" t="s">
        <v>4</v>
      </c>
      <c r="B35" s="153"/>
      <c r="C35" s="153"/>
      <c r="D35" s="153"/>
      <c r="E35" s="154"/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9">
        <v>0</v>
      </c>
    </row>
    <row r="36" spans="1:11" x14ac:dyDescent="0.3">
      <c r="A36" s="152" t="s">
        <v>79</v>
      </c>
      <c r="B36" s="155"/>
      <c r="C36" s="155"/>
      <c r="D36" s="155"/>
      <c r="E36" s="156"/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9">
        <v>0</v>
      </c>
    </row>
    <row r="37" spans="1:11" ht="15" customHeight="1" x14ac:dyDescent="0.3">
      <c r="A37" s="157" t="s">
        <v>76</v>
      </c>
      <c r="B37" s="158"/>
      <c r="C37" s="158"/>
      <c r="D37" s="158"/>
      <c r="E37" s="158"/>
      <c r="F37" s="29">
        <f>F34-F35+F36</f>
        <v>0</v>
      </c>
      <c r="G37" s="29">
        <f t="shared" ref="G37:K37" si="10">G34-G35+G36</f>
        <v>0</v>
      </c>
      <c r="H37" s="29">
        <f t="shared" ref="H37" si="11">H34-H35+H36</f>
        <v>0</v>
      </c>
      <c r="I37" s="29">
        <f t="shared" si="10"/>
        <v>0</v>
      </c>
      <c r="J37" s="29">
        <f t="shared" si="10"/>
        <v>0</v>
      </c>
      <c r="K37" s="52">
        <f t="shared" si="10"/>
        <v>0</v>
      </c>
    </row>
    <row r="39" spans="1:11" x14ac:dyDescent="0.3">
      <c r="A39" s="159" t="s">
        <v>80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</row>
  </sheetData>
  <mergeCells count="24">
    <mergeCell ref="A16:K16"/>
    <mergeCell ref="A19:E19"/>
    <mergeCell ref="A20:E20"/>
    <mergeCell ref="A21:E21"/>
    <mergeCell ref="A13:E13"/>
    <mergeCell ref="A14:E14"/>
    <mergeCell ref="A12:E12"/>
    <mergeCell ref="A8:E8"/>
    <mergeCell ref="A9:E9"/>
    <mergeCell ref="A10:E10"/>
    <mergeCell ref="A1:K1"/>
    <mergeCell ref="A3:K3"/>
    <mergeCell ref="A5:K5"/>
    <mergeCell ref="A22:E22"/>
    <mergeCell ref="A24:K24"/>
    <mergeCell ref="A28:E28"/>
    <mergeCell ref="A29:E29"/>
    <mergeCell ref="A31:K31"/>
    <mergeCell ref="A27:E27"/>
    <mergeCell ref="A34:E34"/>
    <mergeCell ref="A35:E35"/>
    <mergeCell ref="A36:E36"/>
    <mergeCell ref="A37:E37"/>
    <mergeCell ref="A39:K3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0"/>
  <sheetViews>
    <sheetView tabSelected="1" topLeftCell="B1" workbookViewId="0">
      <selection activeCell="E41" sqref="E41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9.21875" bestFit="1" customWidth="1"/>
    <col min="4" max="4" width="45.44140625" bestFit="1" customWidth="1"/>
    <col min="5" max="5" width="24.6640625" customWidth="1"/>
    <col min="6" max="6" width="25.33203125" customWidth="1"/>
    <col min="7" max="7" width="22.88671875" customWidth="1"/>
    <col min="8" max="9" width="25.33203125" customWidth="1"/>
    <col min="10" max="10" width="19.44140625" customWidth="1"/>
  </cols>
  <sheetData>
    <row r="1" spans="1:10" ht="42" customHeight="1" x14ac:dyDescent="0.3">
      <c r="A1" s="161" t="s">
        <v>129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8" customHeight="1" x14ac:dyDescent="0.3">
      <c r="A2" s="4"/>
      <c r="B2" s="4"/>
      <c r="C2" s="4"/>
      <c r="D2" s="4"/>
      <c r="E2" s="19"/>
      <c r="F2" s="4"/>
      <c r="G2" s="4"/>
      <c r="H2" s="4"/>
      <c r="I2" s="4"/>
    </row>
    <row r="3" spans="1:10" ht="15.75" customHeight="1" x14ac:dyDescent="0.3">
      <c r="A3" s="161" t="s">
        <v>23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7.399999999999999" x14ac:dyDescent="0.3">
      <c r="A4" s="4"/>
      <c r="B4" s="4"/>
      <c r="C4" s="4"/>
      <c r="D4" s="4"/>
      <c r="E4" s="19"/>
      <c r="F4" s="4"/>
      <c r="G4" s="4"/>
      <c r="H4" s="5"/>
      <c r="I4" s="5"/>
    </row>
    <row r="5" spans="1:10" ht="18" customHeight="1" x14ac:dyDescent="0.3">
      <c r="A5" s="161" t="s">
        <v>8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7.399999999999999" x14ac:dyDescent="0.3">
      <c r="A6" s="4"/>
      <c r="B6" s="4"/>
      <c r="C6" s="4"/>
      <c r="D6" s="4"/>
      <c r="E6" s="19"/>
      <c r="F6" s="4"/>
      <c r="G6" s="4"/>
      <c r="H6" s="5"/>
      <c r="I6" s="5"/>
    </row>
    <row r="7" spans="1:10" ht="15.75" customHeight="1" x14ac:dyDescent="0.3">
      <c r="A7" s="161" t="s">
        <v>1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0" ht="17.399999999999999" x14ac:dyDescent="0.3">
      <c r="A8" s="4"/>
      <c r="B8" s="4"/>
      <c r="C8" s="4"/>
      <c r="D8" s="4"/>
      <c r="E8" s="19"/>
      <c r="F8" s="4"/>
      <c r="G8" s="4"/>
      <c r="H8" s="5"/>
      <c r="I8" s="5"/>
    </row>
    <row r="9" spans="1:10" ht="26.4" x14ac:dyDescent="0.3">
      <c r="A9" s="15" t="s">
        <v>9</v>
      </c>
      <c r="B9" s="14" t="s">
        <v>10</v>
      </c>
      <c r="C9" s="14" t="s">
        <v>11</v>
      </c>
      <c r="D9" s="14" t="s">
        <v>7</v>
      </c>
      <c r="E9" s="14" t="s">
        <v>63</v>
      </c>
      <c r="F9" s="15" t="s">
        <v>37</v>
      </c>
      <c r="G9" s="139" t="s">
        <v>61</v>
      </c>
      <c r="H9" s="15" t="s">
        <v>34</v>
      </c>
      <c r="I9" s="15" t="s">
        <v>29</v>
      </c>
      <c r="J9" s="15" t="s">
        <v>35</v>
      </c>
    </row>
    <row r="10" spans="1:10" ht="15.75" customHeight="1" x14ac:dyDescent="0.3">
      <c r="A10" s="8">
        <v>6</v>
      </c>
      <c r="B10" s="8"/>
      <c r="C10" s="8"/>
      <c r="D10" s="8" t="s">
        <v>12</v>
      </c>
      <c r="E10" s="55">
        <f>E11+E14+E16+E18+E21+E26</f>
        <v>713559.25000000012</v>
      </c>
      <c r="F10" s="70">
        <f>F11+F14+F18+F21+F26</f>
        <v>603215.17000000004</v>
      </c>
      <c r="G10" s="70">
        <f>G11+G14+G16+G18+G21+G26</f>
        <v>646863.14</v>
      </c>
      <c r="H10" s="70">
        <f>H11+H18+H21+H26</f>
        <v>692962.15999999992</v>
      </c>
      <c r="I10" s="70">
        <f>I11+I18+I21+I26</f>
        <v>692407.6</v>
      </c>
      <c r="J10" s="70">
        <f t="shared" ref="I10:J12" si="0">I10</f>
        <v>692407.6</v>
      </c>
    </row>
    <row r="11" spans="1:10" ht="26.4" x14ac:dyDescent="0.3">
      <c r="A11" s="8"/>
      <c r="B11" s="8">
        <v>63</v>
      </c>
      <c r="C11" s="8"/>
      <c r="D11" s="8" t="s">
        <v>30</v>
      </c>
      <c r="E11" s="71">
        <f>E12</f>
        <v>497264.75</v>
      </c>
      <c r="F11" s="70">
        <f>F12+F13</f>
        <v>467782.78</v>
      </c>
      <c r="G11" s="70">
        <f>G12+G13</f>
        <v>485853.85</v>
      </c>
      <c r="H11" s="70">
        <f>H12</f>
        <v>553201.59</v>
      </c>
      <c r="I11" s="70">
        <f t="shared" si="0"/>
        <v>553201.59</v>
      </c>
      <c r="J11" s="70">
        <f t="shared" si="0"/>
        <v>553201.59</v>
      </c>
    </row>
    <row r="12" spans="1:10" x14ac:dyDescent="0.3">
      <c r="A12" s="9"/>
      <c r="B12" s="9"/>
      <c r="C12" s="10" t="s">
        <v>38</v>
      </c>
      <c r="D12" s="10" t="s">
        <v>39</v>
      </c>
      <c r="E12" s="56">
        <v>497264.75</v>
      </c>
      <c r="F12" s="74">
        <v>431782</v>
      </c>
      <c r="G12" s="74">
        <v>450790.97</v>
      </c>
      <c r="H12" s="74">
        <v>553201.59</v>
      </c>
      <c r="I12" s="74">
        <f t="shared" si="0"/>
        <v>553201.59</v>
      </c>
      <c r="J12" s="74">
        <f t="shared" si="0"/>
        <v>553201.59</v>
      </c>
    </row>
    <row r="13" spans="1:10" x14ac:dyDescent="0.3">
      <c r="A13" s="9"/>
      <c r="B13" s="21"/>
      <c r="C13" s="10" t="s">
        <v>40</v>
      </c>
      <c r="D13" s="10" t="s">
        <v>41</v>
      </c>
      <c r="E13" s="56">
        <v>0</v>
      </c>
      <c r="F13" s="74">
        <v>36000.78</v>
      </c>
      <c r="G13" s="74">
        <v>35062.879999999997</v>
      </c>
      <c r="H13" s="74">
        <v>0</v>
      </c>
      <c r="I13" s="74">
        <v>0</v>
      </c>
      <c r="J13" s="74">
        <v>0</v>
      </c>
    </row>
    <row r="14" spans="1:10" x14ac:dyDescent="0.3">
      <c r="A14" s="9"/>
      <c r="B14" s="8">
        <v>64</v>
      </c>
      <c r="C14" s="8"/>
      <c r="D14" s="8" t="s">
        <v>44</v>
      </c>
      <c r="E14" s="55">
        <f>E15</f>
        <v>0.03</v>
      </c>
      <c r="F14" s="70">
        <v>1</v>
      </c>
      <c r="G14" s="70">
        <f>G15</f>
        <v>953.14</v>
      </c>
      <c r="H14" s="70">
        <v>0</v>
      </c>
      <c r="I14" s="70">
        <v>0</v>
      </c>
      <c r="J14" s="70">
        <v>0</v>
      </c>
    </row>
    <row r="15" spans="1:10" s="35" customFormat="1" x14ac:dyDescent="0.3">
      <c r="A15" s="10"/>
      <c r="B15" s="13"/>
      <c r="C15" s="13" t="s">
        <v>45</v>
      </c>
      <c r="D15" s="13" t="s">
        <v>46</v>
      </c>
      <c r="E15" s="57">
        <v>0.03</v>
      </c>
      <c r="F15" s="138">
        <v>1</v>
      </c>
      <c r="G15" s="138">
        <v>953.14</v>
      </c>
      <c r="H15" s="138">
        <v>0</v>
      </c>
      <c r="I15" s="138">
        <v>0</v>
      </c>
      <c r="J15" s="138">
        <v>0</v>
      </c>
    </row>
    <row r="16" spans="1:10" ht="26.4" x14ac:dyDescent="0.3">
      <c r="A16" s="9"/>
      <c r="B16" s="8">
        <v>65</v>
      </c>
      <c r="C16" s="8"/>
      <c r="D16" s="8" t="s">
        <v>47</v>
      </c>
      <c r="E16" s="71">
        <v>82.13</v>
      </c>
      <c r="F16" s="70">
        <f>F17</f>
        <v>0</v>
      </c>
      <c r="G16" s="70">
        <f>G17</f>
        <v>0</v>
      </c>
      <c r="H16" s="70">
        <v>0</v>
      </c>
      <c r="I16" s="70">
        <f>H16</f>
        <v>0</v>
      </c>
      <c r="J16" s="70">
        <f>I16</f>
        <v>0</v>
      </c>
    </row>
    <row r="17" spans="1:10" x14ac:dyDescent="0.3">
      <c r="A17" s="9"/>
      <c r="B17" s="9"/>
      <c r="C17" s="10" t="s">
        <v>42</v>
      </c>
      <c r="D17" s="12" t="s">
        <v>43</v>
      </c>
      <c r="E17" s="58">
        <v>82.13</v>
      </c>
      <c r="F17" s="74">
        <v>0</v>
      </c>
      <c r="G17" s="74">
        <v>0</v>
      </c>
      <c r="H17" s="74">
        <v>0</v>
      </c>
      <c r="I17" s="74">
        <f t="shared" ref="I17:J19" si="1">H17</f>
        <v>0</v>
      </c>
      <c r="J17" s="74">
        <f t="shared" si="1"/>
        <v>0</v>
      </c>
    </row>
    <row r="18" spans="1:10" ht="39.6" x14ac:dyDescent="0.3">
      <c r="A18" s="9"/>
      <c r="B18" s="8">
        <v>66</v>
      </c>
      <c r="C18" s="8"/>
      <c r="D18" s="8" t="s">
        <v>48</v>
      </c>
      <c r="E18" s="71">
        <f>E19+E20</f>
        <v>1123.77</v>
      </c>
      <c r="F18" s="70">
        <f>F19+F20</f>
        <v>500</v>
      </c>
      <c r="G18" s="70">
        <f>G19+G20</f>
        <v>0</v>
      </c>
      <c r="H18" s="70">
        <f>H19</f>
        <v>200</v>
      </c>
      <c r="I18" s="70">
        <f t="shared" si="1"/>
        <v>200</v>
      </c>
      <c r="J18" s="70">
        <f t="shared" si="1"/>
        <v>200</v>
      </c>
    </row>
    <row r="19" spans="1:10" s="35" customFormat="1" x14ac:dyDescent="0.3">
      <c r="A19" s="10"/>
      <c r="B19" s="13"/>
      <c r="C19" s="13" t="s">
        <v>45</v>
      </c>
      <c r="D19" s="13" t="s">
        <v>46</v>
      </c>
      <c r="E19" s="57">
        <v>1123.77</v>
      </c>
      <c r="F19" s="138">
        <v>500</v>
      </c>
      <c r="G19" s="138">
        <v>0</v>
      </c>
      <c r="H19" s="138">
        <v>200</v>
      </c>
      <c r="I19" s="138">
        <f t="shared" si="1"/>
        <v>200</v>
      </c>
      <c r="J19" s="138">
        <f t="shared" si="1"/>
        <v>200</v>
      </c>
    </row>
    <row r="20" spans="1:10" s="35" customFormat="1" x14ac:dyDescent="0.3">
      <c r="A20" s="10"/>
      <c r="B20" s="13"/>
      <c r="C20" s="13" t="s">
        <v>49</v>
      </c>
      <c r="D20" s="13" t="s">
        <v>50</v>
      </c>
      <c r="E20" s="57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</row>
    <row r="21" spans="1:10" ht="26.4" x14ac:dyDescent="0.3">
      <c r="A21" s="9"/>
      <c r="B21" s="21">
        <v>67</v>
      </c>
      <c r="C21" s="54"/>
      <c r="D21" s="8" t="s">
        <v>32</v>
      </c>
      <c r="E21" s="71">
        <f>E23</f>
        <v>214311.92</v>
      </c>
      <c r="F21" s="70">
        <f>F22+F23</f>
        <v>133131.39000000001</v>
      </c>
      <c r="G21" s="70">
        <f>G23</f>
        <v>155807.32</v>
      </c>
      <c r="H21" s="70">
        <f>H22+H23</f>
        <v>138360.57</v>
      </c>
      <c r="I21" s="70">
        <f>I23</f>
        <v>137806.01</v>
      </c>
      <c r="J21" s="70">
        <f>I21</f>
        <v>137806.01</v>
      </c>
    </row>
    <row r="22" spans="1:10" x14ac:dyDescent="0.3">
      <c r="A22" s="11"/>
      <c r="B22" s="11"/>
      <c r="C22" s="10" t="s">
        <v>51</v>
      </c>
      <c r="D22" s="10" t="s">
        <v>13</v>
      </c>
      <c r="E22" s="56">
        <v>0</v>
      </c>
      <c r="F22" s="74">
        <v>1869.89</v>
      </c>
      <c r="G22" s="74">
        <v>0</v>
      </c>
      <c r="H22" s="74">
        <v>554.55999999999995</v>
      </c>
      <c r="I22" s="74">
        <v>0</v>
      </c>
      <c r="J22" s="82">
        <v>0</v>
      </c>
    </row>
    <row r="23" spans="1:10" x14ac:dyDescent="0.3">
      <c r="A23" s="11"/>
      <c r="B23" s="11"/>
      <c r="C23" s="10" t="s">
        <v>56</v>
      </c>
      <c r="D23" s="10" t="s">
        <v>57</v>
      </c>
      <c r="E23" s="56">
        <v>214311.92</v>
      </c>
      <c r="F23" s="74">
        <v>131261.5</v>
      </c>
      <c r="G23" s="74">
        <v>155807.32</v>
      </c>
      <c r="H23" s="74">
        <v>137806.01</v>
      </c>
      <c r="I23" s="74">
        <f>H23</f>
        <v>137806.01</v>
      </c>
      <c r="J23" s="82">
        <f>I23</f>
        <v>137806.01</v>
      </c>
    </row>
    <row r="24" spans="1:10" x14ac:dyDescent="0.3">
      <c r="A24" s="9"/>
      <c r="B24" s="9"/>
      <c r="C24" s="10" t="s">
        <v>42</v>
      </c>
      <c r="D24" s="12" t="s">
        <v>43</v>
      </c>
      <c r="E24" s="58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</row>
    <row r="25" spans="1:10" x14ac:dyDescent="0.3">
      <c r="A25" s="9"/>
      <c r="B25" s="21"/>
      <c r="C25" s="10" t="s">
        <v>54</v>
      </c>
      <c r="D25" s="10" t="s">
        <v>55</v>
      </c>
      <c r="E25" s="56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</row>
    <row r="26" spans="1:10" x14ac:dyDescent="0.3">
      <c r="A26" s="9"/>
      <c r="B26" s="21">
        <v>72</v>
      </c>
      <c r="C26" s="66"/>
      <c r="D26" s="21" t="s">
        <v>104</v>
      </c>
      <c r="E26" s="137">
        <f>E27</f>
        <v>776.65</v>
      </c>
      <c r="F26" s="70">
        <f>F27</f>
        <v>1800</v>
      </c>
      <c r="G26" s="70">
        <f>G27</f>
        <v>4248.83</v>
      </c>
      <c r="H26" s="70">
        <v>1200</v>
      </c>
      <c r="I26" s="70">
        <v>1200</v>
      </c>
      <c r="J26" s="70">
        <v>1200</v>
      </c>
    </row>
    <row r="27" spans="1:10" x14ac:dyDescent="0.3">
      <c r="A27" s="9"/>
      <c r="B27" s="21"/>
      <c r="C27" s="68" t="s">
        <v>52</v>
      </c>
      <c r="D27" s="10" t="s">
        <v>105</v>
      </c>
      <c r="E27" s="56">
        <v>776.65</v>
      </c>
      <c r="F27" s="74">
        <v>1800</v>
      </c>
      <c r="G27" s="74">
        <v>4248.83</v>
      </c>
      <c r="H27" s="74">
        <v>1200</v>
      </c>
      <c r="I27" s="74">
        <v>1200</v>
      </c>
      <c r="J27" s="74">
        <v>1200</v>
      </c>
    </row>
    <row r="28" spans="1:10" x14ac:dyDescent="0.3">
      <c r="A28" s="9"/>
      <c r="B28" s="21"/>
      <c r="C28" s="65"/>
      <c r="D28" s="10"/>
      <c r="E28" s="69"/>
      <c r="F28" s="53"/>
      <c r="G28" s="53"/>
      <c r="H28" s="53"/>
      <c r="I28" s="53"/>
      <c r="J28" s="53"/>
    </row>
    <row r="29" spans="1:10" x14ac:dyDescent="0.3">
      <c r="C29" s="67"/>
    </row>
    <row r="30" spans="1:10" ht="15.75" customHeight="1" x14ac:dyDescent="0.3">
      <c r="A30" s="161" t="s">
        <v>14</v>
      </c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ht="17.399999999999999" x14ac:dyDescent="0.3">
      <c r="A31" s="4"/>
      <c r="B31" s="4"/>
      <c r="C31" s="4"/>
      <c r="D31" s="4"/>
      <c r="E31" s="19"/>
      <c r="F31" s="4"/>
      <c r="G31" s="4"/>
      <c r="H31" s="5"/>
      <c r="I31" s="5"/>
    </row>
    <row r="32" spans="1:10" ht="26.4" x14ac:dyDescent="0.3">
      <c r="A32" s="15" t="s">
        <v>9</v>
      </c>
      <c r="B32" s="14" t="s">
        <v>10</v>
      </c>
      <c r="C32" s="14" t="s">
        <v>11</v>
      </c>
      <c r="D32" s="14" t="s">
        <v>15</v>
      </c>
      <c r="E32" s="14" t="s">
        <v>63</v>
      </c>
      <c r="F32" s="15" t="s">
        <v>37</v>
      </c>
      <c r="G32" s="15" t="s">
        <v>61</v>
      </c>
      <c r="H32" s="15" t="s">
        <v>34</v>
      </c>
      <c r="I32" s="15" t="s">
        <v>29</v>
      </c>
      <c r="J32" s="15" t="s">
        <v>35</v>
      </c>
    </row>
    <row r="33" spans="1:10" ht="15.75" customHeight="1" x14ac:dyDescent="0.3">
      <c r="A33" s="8">
        <v>3</v>
      </c>
      <c r="B33" s="8"/>
      <c r="C33" s="8"/>
      <c r="D33" s="8" t="s">
        <v>16</v>
      </c>
      <c r="E33" s="55">
        <f>E34+E45+E57+E71</f>
        <v>660094.44999999995</v>
      </c>
      <c r="F33" s="70">
        <f>F34+F45+F57+F71</f>
        <v>603215.17000000004</v>
      </c>
      <c r="G33" s="70">
        <f>G34+G45+G57+G68+G71</f>
        <v>646863.14</v>
      </c>
      <c r="H33" s="70">
        <f>H34+H45+H57+H71</f>
        <v>692962.16</v>
      </c>
      <c r="I33" s="70">
        <f>I34+I45+I57+I71</f>
        <v>692407.6</v>
      </c>
      <c r="J33" s="70">
        <f>J34+J45+J57+J71</f>
        <v>692407.6</v>
      </c>
    </row>
    <row r="34" spans="1:10" ht="15.75" customHeight="1" x14ac:dyDescent="0.3">
      <c r="A34" s="8"/>
      <c r="B34" s="8">
        <v>31</v>
      </c>
      <c r="C34" s="8">
        <v>31</v>
      </c>
      <c r="D34" s="8" t="s">
        <v>17</v>
      </c>
      <c r="E34" s="55">
        <f>E35+E40</f>
        <v>453411.3</v>
      </c>
      <c r="F34" s="70">
        <f>F35+F40+F41</f>
        <v>377405.4</v>
      </c>
      <c r="G34" s="70">
        <f>G40+G41</f>
        <v>377342.9</v>
      </c>
      <c r="H34" s="70">
        <f t="shared" ref="H34:J34" si="2">H36+H40</f>
        <v>478500</v>
      </c>
      <c r="I34" s="70">
        <f t="shared" si="2"/>
        <v>478500</v>
      </c>
      <c r="J34" s="70">
        <f t="shared" si="2"/>
        <v>478500</v>
      </c>
    </row>
    <row r="35" spans="1:10" x14ac:dyDescent="0.3">
      <c r="A35" s="9"/>
      <c r="B35" s="9"/>
      <c r="C35" s="10" t="s">
        <v>51</v>
      </c>
      <c r="D35" s="10" t="s">
        <v>13</v>
      </c>
      <c r="E35" s="56">
        <v>7929.89</v>
      </c>
      <c r="F35" s="74">
        <v>1363.4</v>
      </c>
      <c r="G35" s="74">
        <v>0</v>
      </c>
      <c r="H35" s="74">
        <v>0</v>
      </c>
      <c r="I35" s="74">
        <v>0</v>
      </c>
      <c r="J35" s="74">
        <v>0</v>
      </c>
    </row>
    <row r="36" spans="1:10" x14ac:dyDescent="0.3">
      <c r="A36" s="9"/>
      <c r="B36" s="9"/>
      <c r="C36" s="13" t="s">
        <v>45</v>
      </c>
      <c r="D36" s="13" t="s">
        <v>46</v>
      </c>
      <c r="E36" s="57">
        <v>0</v>
      </c>
      <c r="F36" s="74">
        <v>0</v>
      </c>
      <c r="G36" s="74">
        <v>0</v>
      </c>
      <c r="H36" s="74">
        <v>0</v>
      </c>
      <c r="I36" s="74">
        <f>H36</f>
        <v>0</v>
      </c>
      <c r="J36" s="74">
        <f>I36</f>
        <v>0</v>
      </c>
    </row>
    <row r="37" spans="1:10" x14ac:dyDescent="0.3">
      <c r="A37" s="11"/>
      <c r="B37" s="11"/>
      <c r="C37" s="10" t="s">
        <v>56</v>
      </c>
      <c r="D37" s="10" t="s">
        <v>57</v>
      </c>
      <c r="E37" s="56">
        <v>0</v>
      </c>
      <c r="F37" s="74">
        <v>0</v>
      </c>
      <c r="G37" s="74">
        <v>0</v>
      </c>
      <c r="H37" s="74">
        <v>0</v>
      </c>
      <c r="I37" s="74">
        <v>0</v>
      </c>
      <c r="J37" s="82">
        <v>0</v>
      </c>
    </row>
    <row r="38" spans="1:10" x14ac:dyDescent="0.3">
      <c r="A38" s="9"/>
      <c r="B38" s="9"/>
      <c r="C38" s="10" t="s">
        <v>42</v>
      </c>
      <c r="D38" s="12" t="s">
        <v>43</v>
      </c>
      <c r="E38" s="58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</row>
    <row r="39" spans="1:10" x14ac:dyDescent="0.3">
      <c r="A39" s="9"/>
      <c r="B39" s="21"/>
      <c r="C39" s="10" t="s">
        <v>54</v>
      </c>
      <c r="D39" s="10" t="s">
        <v>55</v>
      </c>
      <c r="E39" s="56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</row>
    <row r="40" spans="1:10" x14ac:dyDescent="0.3">
      <c r="A40" s="9"/>
      <c r="B40" s="9"/>
      <c r="C40" s="10" t="s">
        <v>38</v>
      </c>
      <c r="D40" s="10" t="s">
        <v>39</v>
      </c>
      <c r="E40" s="56">
        <v>445481.41</v>
      </c>
      <c r="F40" s="74">
        <v>368356</v>
      </c>
      <c r="G40" s="74">
        <v>369656.9</v>
      </c>
      <c r="H40" s="74">
        <v>478500</v>
      </c>
      <c r="I40" s="74">
        <f>H40</f>
        <v>478500</v>
      </c>
      <c r="J40" s="74">
        <f>I40</f>
        <v>478500</v>
      </c>
    </row>
    <row r="41" spans="1:10" x14ac:dyDescent="0.3">
      <c r="A41" s="9"/>
      <c r="B41" s="21"/>
      <c r="C41" s="10" t="s">
        <v>40</v>
      </c>
      <c r="D41" s="10" t="s">
        <v>41</v>
      </c>
      <c r="E41" s="56">
        <v>0</v>
      </c>
      <c r="F41" s="74">
        <v>7686</v>
      </c>
      <c r="G41" s="74">
        <v>7686</v>
      </c>
      <c r="H41" s="74">
        <v>0</v>
      </c>
      <c r="I41" s="74">
        <v>0</v>
      </c>
      <c r="J41" s="74">
        <v>0</v>
      </c>
    </row>
    <row r="42" spans="1:10" s="35" customFormat="1" x14ac:dyDescent="0.3">
      <c r="A42" s="10"/>
      <c r="B42" s="13"/>
      <c r="C42" s="13" t="s">
        <v>49</v>
      </c>
      <c r="D42" s="13" t="s">
        <v>50</v>
      </c>
      <c r="E42" s="57">
        <v>0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</row>
    <row r="43" spans="1:10" x14ac:dyDescent="0.3">
      <c r="A43" s="11"/>
      <c r="B43" s="11"/>
      <c r="C43" s="10" t="s">
        <v>52</v>
      </c>
      <c r="D43" s="10" t="s">
        <v>53</v>
      </c>
      <c r="E43" s="56">
        <v>0</v>
      </c>
      <c r="F43" s="74">
        <v>0</v>
      </c>
      <c r="G43" s="74">
        <v>0</v>
      </c>
      <c r="H43" s="74">
        <v>0</v>
      </c>
      <c r="I43" s="74">
        <v>0</v>
      </c>
      <c r="J43" s="82">
        <v>0</v>
      </c>
    </row>
    <row r="44" spans="1:10" x14ac:dyDescent="0.3">
      <c r="A44" s="9"/>
      <c r="B44" s="21" t="s">
        <v>31</v>
      </c>
      <c r="C44" s="10"/>
      <c r="D44" s="10"/>
      <c r="E44" s="56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</row>
    <row r="45" spans="1:10" x14ac:dyDescent="0.3">
      <c r="A45" s="9"/>
      <c r="B45" s="21">
        <v>32</v>
      </c>
      <c r="C45" s="54">
        <v>32</v>
      </c>
      <c r="D45" s="21" t="s">
        <v>26</v>
      </c>
      <c r="E45" s="59">
        <f>E46+E47+E48+E49+E50+E51+E52+E53+E54</f>
        <v>180616.56000000003</v>
      </c>
      <c r="F45" s="70">
        <f>F46+F47+F48+F49+F50+F51+F52</f>
        <v>189915.77</v>
      </c>
      <c r="G45" s="70">
        <f>G47+G48+G49+G50+G51+G52</f>
        <v>216034.69000000003</v>
      </c>
      <c r="H45" s="70">
        <f>H46+H47+H48+H49+H51</f>
        <v>209562.16</v>
      </c>
      <c r="I45" s="70">
        <f>I47+I48+I49+I51</f>
        <v>209007.6</v>
      </c>
      <c r="J45" s="70">
        <f>J47+J48+J49+J51</f>
        <v>209007.6</v>
      </c>
    </row>
    <row r="46" spans="1:10" x14ac:dyDescent="0.3">
      <c r="A46" s="9"/>
      <c r="B46" s="9"/>
      <c r="C46" s="10" t="s">
        <v>51</v>
      </c>
      <c r="D46" s="10" t="s">
        <v>13</v>
      </c>
      <c r="E46" s="56">
        <v>0</v>
      </c>
      <c r="F46" s="74">
        <v>506.49</v>
      </c>
      <c r="G46" s="74">
        <v>0</v>
      </c>
      <c r="H46" s="74">
        <v>554.55999999999995</v>
      </c>
      <c r="I46" s="74">
        <v>0</v>
      </c>
      <c r="J46" s="74">
        <v>0</v>
      </c>
    </row>
    <row r="47" spans="1:10" x14ac:dyDescent="0.3">
      <c r="A47" s="9"/>
      <c r="B47" s="9"/>
      <c r="C47" s="13" t="s">
        <v>45</v>
      </c>
      <c r="D47" s="13" t="s">
        <v>46</v>
      </c>
      <c r="E47" s="57">
        <v>450.63</v>
      </c>
      <c r="F47" s="74">
        <v>501</v>
      </c>
      <c r="G47" s="74">
        <v>953.14</v>
      </c>
      <c r="H47" s="74">
        <v>200</v>
      </c>
      <c r="I47" s="74">
        <f t="shared" ref="I47:J49" si="3">H47</f>
        <v>200</v>
      </c>
      <c r="J47" s="74">
        <f t="shared" si="3"/>
        <v>200</v>
      </c>
    </row>
    <row r="48" spans="1:10" x14ac:dyDescent="0.3">
      <c r="A48" s="11"/>
      <c r="B48" s="11"/>
      <c r="C48" s="10" t="s">
        <v>56</v>
      </c>
      <c r="D48" s="10" t="s">
        <v>57</v>
      </c>
      <c r="E48" s="56">
        <v>129056.72</v>
      </c>
      <c r="F48" s="74">
        <v>130561.5</v>
      </c>
      <c r="G48" s="74">
        <v>140107.32</v>
      </c>
      <c r="H48" s="74">
        <v>137306.01</v>
      </c>
      <c r="I48" s="74">
        <v>137306.01</v>
      </c>
      <c r="J48" s="82">
        <f t="shared" si="3"/>
        <v>137306.01</v>
      </c>
    </row>
    <row r="49" spans="1:10" x14ac:dyDescent="0.3">
      <c r="A49" s="9"/>
      <c r="B49" s="9"/>
      <c r="C49" s="10" t="s">
        <v>42</v>
      </c>
      <c r="D49" s="12" t="s">
        <v>43</v>
      </c>
      <c r="E49" s="58">
        <v>82.13</v>
      </c>
      <c r="F49" s="74">
        <v>0</v>
      </c>
      <c r="G49" s="74">
        <v>0</v>
      </c>
      <c r="H49" s="74">
        <v>0</v>
      </c>
      <c r="I49" s="74">
        <f t="shared" si="3"/>
        <v>0</v>
      </c>
      <c r="J49" s="74">
        <f t="shared" si="3"/>
        <v>0</v>
      </c>
    </row>
    <row r="50" spans="1:10" x14ac:dyDescent="0.3">
      <c r="A50" s="9"/>
      <c r="B50" s="21"/>
      <c r="C50" s="10" t="s">
        <v>54</v>
      </c>
      <c r="D50" s="10" t="s">
        <v>55</v>
      </c>
      <c r="E50" s="56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</row>
    <row r="51" spans="1:10" x14ac:dyDescent="0.3">
      <c r="A51" s="9"/>
      <c r="B51" s="9"/>
      <c r="C51" s="10" t="s">
        <v>38</v>
      </c>
      <c r="D51" s="10" t="s">
        <v>39</v>
      </c>
      <c r="E51" s="56">
        <v>46703.82</v>
      </c>
      <c r="F51" s="74">
        <v>52807</v>
      </c>
      <c r="G51" s="74">
        <v>70372.350000000006</v>
      </c>
      <c r="H51" s="74">
        <v>71501.59</v>
      </c>
      <c r="I51" s="74">
        <v>71501.59</v>
      </c>
      <c r="J51" s="74">
        <f>I51</f>
        <v>71501.59</v>
      </c>
    </row>
    <row r="52" spans="1:10" x14ac:dyDescent="0.3">
      <c r="A52" s="9"/>
      <c r="B52" s="21"/>
      <c r="C52" s="10" t="s">
        <v>40</v>
      </c>
      <c r="D52" s="10" t="s">
        <v>41</v>
      </c>
      <c r="E52" s="56">
        <v>4323.26</v>
      </c>
      <c r="F52" s="74">
        <v>5539.78</v>
      </c>
      <c r="G52" s="74">
        <v>4601.88</v>
      </c>
      <c r="H52" s="74">
        <v>0</v>
      </c>
      <c r="I52" s="74">
        <v>0</v>
      </c>
      <c r="J52" s="74">
        <v>0</v>
      </c>
    </row>
    <row r="53" spans="1:10" s="35" customFormat="1" x14ac:dyDescent="0.3">
      <c r="A53" s="10"/>
      <c r="B53" s="13"/>
      <c r="C53" s="13" t="s">
        <v>49</v>
      </c>
      <c r="D53" s="13" t="s">
        <v>50</v>
      </c>
      <c r="E53" s="57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</row>
    <row r="54" spans="1:10" x14ac:dyDescent="0.3">
      <c r="A54" s="11"/>
      <c r="B54" s="11"/>
      <c r="C54" s="10" t="s">
        <v>52</v>
      </c>
      <c r="D54" s="10" t="s">
        <v>53</v>
      </c>
      <c r="E54" s="56">
        <v>0</v>
      </c>
      <c r="F54" s="74">
        <v>0</v>
      </c>
      <c r="G54" s="74">
        <v>0</v>
      </c>
      <c r="H54" s="74">
        <v>0</v>
      </c>
      <c r="I54" s="74">
        <v>0</v>
      </c>
      <c r="J54" s="82">
        <v>0</v>
      </c>
    </row>
    <row r="55" spans="1:10" x14ac:dyDescent="0.3">
      <c r="A55" s="9"/>
      <c r="B55" s="21" t="s">
        <v>31</v>
      </c>
      <c r="C55" s="10"/>
      <c r="D55" s="10"/>
      <c r="E55" s="56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</row>
    <row r="56" spans="1:10" x14ac:dyDescent="0.3">
      <c r="A56" s="9"/>
      <c r="B56" s="9"/>
      <c r="C56" s="10"/>
      <c r="D56" s="10"/>
      <c r="E56" s="56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</row>
    <row r="57" spans="1:10" x14ac:dyDescent="0.3">
      <c r="A57" s="9"/>
      <c r="B57" s="21">
        <v>34</v>
      </c>
      <c r="C57" s="54">
        <v>34</v>
      </c>
      <c r="D57" s="21" t="s">
        <v>58</v>
      </c>
      <c r="E57" s="59">
        <f>E61+E63</f>
        <v>1808.3400000000001</v>
      </c>
      <c r="F57" s="70">
        <f>F60</f>
        <v>700</v>
      </c>
      <c r="G57" s="70">
        <f>G60</f>
        <v>700</v>
      </c>
      <c r="H57" s="70">
        <f>H60</f>
        <v>500</v>
      </c>
      <c r="I57" s="70">
        <f>I60</f>
        <v>500</v>
      </c>
      <c r="J57" s="70">
        <f>J60</f>
        <v>500</v>
      </c>
    </row>
    <row r="58" spans="1:10" x14ac:dyDescent="0.3">
      <c r="A58" s="9"/>
      <c r="B58" s="9"/>
      <c r="C58" s="10" t="s">
        <v>51</v>
      </c>
      <c r="D58" s="10" t="s">
        <v>13</v>
      </c>
      <c r="E58" s="56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</row>
    <row r="59" spans="1:10" x14ac:dyDescent="0.3">
      <c r="A59" s="9"/>
      <c r="B59" s="9"/>
      <c r="C59" s="13" t="s">
        <v>45</v>
      </c>
      <c r="D59" s="13" t="s">
        <v>46</v>
      </c>
      <c r="E59" s="57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</row>
    <row r="60" spans="1:10" x14ac:dyDescent="0.3">
      <c r="A60" s="11"/>
      <c r="B60" s="11"/>
      <c r="C60" s="10" t="s">
        <v>56</v>
      </c>
      <c r="D60" s="10" t="s">
        <v>57</v>
      </c>
      <c r="E60" s="56">
        <v>0</v>
      </c>
      <c r="F60" s="74">
        <v>700</v>
      </c>
      <c r="G60" s="74">
        <v>700</v>
      </c>
      <c r="H60" s="74">
        <v>500</v>
      </c>
      <c r="I60" s="74">
        <v>500</v>
      </c>
      <c r="J60" s="82">
        <v>500</v>
      </c>
    </row>
    <row r="61" spans="1:10" x14ac:dyDescent="0.3">
      <c r="A61" s="9"/>
      <c r="B61" s="9"/>
      <c r="C61" s="10" t="s">
        <v>42</v>
      </c>
      <c r="D61" s="12" t="s">
        <v>43</v>
      </c>
      <c r="E61" s="58">
        <v>436.64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</row>
    <row r="62" spans="1:10" x14ac:dyDescent="0.3">
      <c r="A62" s="9"/>
      <c r="B62" s="21"/>
      <c r="C62" s="10" t="s">
        <v>54</v>
      </c>
      <c r="D62" s="10" t="s">
        <v>55</v>
      </c>
      <c r="E62" s="56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</row>
    <row r="63" spans="1:10" x14ac:dyDescent="0.3">
      <c r="A63" s="9"/>
      <c r="B63" s="9"/>
      <c r="C63" s="10" t="s">
        <v>38</v>
      </c>
      <c r="D63" s="10" t="s">
        <v>39</v>
      </c>
      <c r="E63" s="56">
        <v>1371.7</v>
      </c>
      <c r="F63" s="74">
        <v>0</v>
      </c>
      <c r="G63" s="74">
        <v>0</v>
      </c>
      <c r="H63" s="74">
        <v>0</v>
      </c>
      <c r="I63" s="74">
        <v>0</v>
      </c>
      <c r="J63" s="74">
        <v>0</v>
      </c>
    </row>
    <row r="64" spans="1:10" x14ac:dyDescent="0.3">
      <c r="A64" s="9"/>
      <c r="B64" s="21"/>
      <c r="C64" s="10" t="s">
        <v>40</v>
      </c>
      <c r="D64" s="10" t="s">
        <v>41</v>
      </c>
      <c r="E64" s="56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</row>
    <row r="65" spans="1:10" s="35" customFormat="1" x14ac:dyDescent="0.3">
      <c r="A65" s="10"/>
      <c r="B65" s="13"/>
      <c r="C65" s="13" t="s">
        <v>49</v>
      </c>
      <c r="D65" s="13" t="s">
        <v>50</v>
      </c>
      <c r="E65" s="57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</row>
    <row r="66" spans="1:10" x14ac:dyDescent="0.3">
      <c r="A66" s="11"/>
      <c r="B66" s="11"/>
      <c r="C66" s="10" t="s">
        <v>52</v>
      </c>
      <c r="D66" s="10" t="s">
        <v>53</v>
      </c>
      <c r="E66" s="56">
        <v>0</v>
      </c>
      <c r="F66" s="74">
        <v>0</v>
      </c>
      <c r="G66" s="74">
        <v>0</v>
      </c>
      <c r="H66" s="74">
        <v>0</v>
      </c>
      <c r="I66" s="74">
        <v>0</v>
      </c>
      <c r="J66" s="82">
        <v>0</v>
      </c>
    </row>
    <row r="67" spans="1:10" x14ac:dyDescent="0.3">
      <c r="A67" s="11"/>
      <c r="B67" s="11"/>
      <c r="C67" s="10"/>
      <c r="D67" s="10"/>
      <c r="E67" s="56">
        <v>0</v>
      </c>
      <c r="F67" s="74">
        <v>0</v>
      </c>
      <c r="G67" s="74">
        <v>0</v>
      </c>
      <c r="H67" s="74">
        <v>0</v>
      </c>
      <c r="I67" s="74">
        <v>0</v>
      </c>
      <c r="J67" s="82">
        <v>0</v>
      </c>
    </row>
    <row r="68" spans="1:10" x14ac:dyDescent="0.3">
      <c r="A68" s="11"/>
      <c r="B68" s="8">
        <v>38</v>
      </c>
      <c r="C68" s="54">
        <v>38</v>
      </c>
      <c r="D68" s="21" t="s">
        <v>106</v>
      </c>
      <c r="E68" s="137">
        <v>0</v>
      </c>
      <c r="F68" s="70">
        <v>0</v>
      </c>
      <c r="G68" s="70">
        <f>G69</f>
        <v>142.72</v>
      </c>
      <c r="H68" s="70">
        <v>0</v>
      </c>
      <c r="I68" s="70">
        <v>0</v>
      </c>
      <c r="J68" s="71">
        <v>0</v>
      </c>
    </row>
    <row r="69" spans="1:10" x14ac:dyDescent="0.3">
      <c r="A69" s="11"/>
      <c r="B69" s="11"/>
      <c r="C69" s="68" t="s">
        <v>38</v>
      </c>
      <c r="D69" s="10" t="s">
        <v>39</v>
      </c>
      <c r="E69" s="56">
        <v>0</v>
      </c>
      <c r="F69" s="74">
        <v>0</v>
      </c>
      <c r="G69" s="74">
        <v>142.72</v>
      </c>
      <c r="H69" s="74">
        <v>0</v>
      </c>
      <c r="I69" s="74">
        <v>0</v>
      </c>
      <c r="J69" s="82">
        <v>0</v>
      </c>
    </row>
    <row r="70" spans="1:10" x14ac:dyDescent="0.3">
      <c r="A70" s="9"/>
      <c r="B70" s="9"/>
      <c r="C70" s="10"/>
      <c r="D70" s="10"/>
      <c r="E70" s="56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</row>
    <row r="71" spans="1:10" ht="26.4" x14ac:dyDescent="0.3">
      <c r="A71" s="11"/>
      <c r="B71" s="8">
        <v>42</v>
      </c>
      <c r="C71" s="8">
        <v>42</v>
      </c>
      <c r="D71" s="20" t="s">
        <v>33</v>
      </c>
      <c r="E71" s="55">
        <f>E74+E76+E77+E80</f>
        <v>24258.25</v>
      </c>
      <c r="F71" s="70">
        <f>F72+F73+F74+F75+F76+F77+F78+F79+F80</f>
        <v>35194</v>
      </c>
      <c r="G71" s="70">
        <f>G75+G77+G78+G80</f>
        <v>52642.83</v>
      </c>
      <c r="H71" s="70">
        <f>H77+H79</f>
        <v>4400</v>
      </c>
      <c r="I71" s="70">
        <f>I77+I79</f>
        <v>4400</v>
      </c>
      <c r="J71" s="71">
        <f>J77+J79</f>
        <v>4400</v>
      </c>
    </row>
    <row r="72" spans="1:10" x14ac:dyDescent="0.3">
      <c r="A72" s="9"/>
      <c r="B72" s="9"/>
      <c r="C72" s="10" t="s">
        <v>51</v>
      </c>
      <c r="D72" s="10" t="s">
        <v>13</v>
      </c>
      <c r="E72" s="56"/>
      <c r="F72" s="74">
        <v>0</v>
      </c>
      <c r="G72" s="74">
        <v>0</v>
      </c>
      <c r="H72" s="74">
        <v>0</v>
      </c>
      <c r="I72" s="74">
        <v>0</v>
      </c>
      <c r="J72" s="74">
        <v>0</v>
      </c>
    </row>
    <row r="73" spans="1:10" x14ac:dyDescent="0.3">
      <c r="A73" s="9"/>
      <c r="B73" s="9"/>
      <c r="C73" s="13" t="s">
        <v>45</v>
      </c>
      <c r="D73" s="13" t="s">
        <v>46</v>
      </c>
      <c r="E73" s="57"/>
      <c r="F73" s="74">
        <v>0</v>
      </c>
      <c r="G73" s="74">
        <v>0</v>
      </c>
      <c r="H73" s="74">
        <v>0</v>
      </c>
      <c r="I73" s="74">
        <v>0</v>
      </c>
      <c r="J73" s="74">
        <v>0</v>
      </c>
    </row>
    <row r="74" spans="1:10" x14ac:dyDescent="0.3">
      <c r="A74" s="11"/>
      <c r="B74" s="11"/>
      <c r="C74" s="10" t="s">
        <v>56</v>
      </c>
      <c r="D74" s="10" t="s">
        <v>57</v>
      </c>
      <c r="E74" s="56">
        <v>8227.16</v>
      </c>
      <c r="F74" s="74">
        <v>0</v>
      </c>
      <c r="G74" s="74">
        <v>0</v>
      </c>
      <c r="H74" s="74">
        <v>0</v>
      </c>
      <c r="I74" s="74">
        <v>0</v>
      </c>
      <c r="J74" s="82">
        <v>0</v>
      </c>
    </row>
    <row r="75" spans="1:10" x14ac:dyDescent="0.3">
      <c r="A75" s="9"/>
      <c r="B75" s="9"/>
      <c r="C75" s="10" t="s">
        <v>42</v>
      </c>
      <c r="D75" s="12" t="s">
        <v>43</v>
      </c>
      <c r="E75" s="58" t="s">
        <v>87</v>
      </c>
      <c r="F75" s="74">
        <v>0</v>
      </c>
      <c r="G75" s="74">
        <v>15000</v>
      </c>
      <c r="H75" s="74">
        <v>0</v>
      </c>
      <c r="I75" s="74">
        <v>0</v>
      </c>
      <c r="J75" s="74">
        <v>0</v>
      </c>
    </row>
    <row r="76" spans="1:10" x14ac:dyDescent="0.3">
      <c r="A76" s="9"/>
      <c r="B76" s="21"/>
      <c r="C76" s="10" t="s">
        <v>54</v>
      </c>
      <c r="D76" s="10" t="s">
        <v>55</v>
      </c>
      <c r="E76" s="56">
        <v>12727.05</v>
      </c>
      <c r="F76" s="74"/>
      <c r="G76" s="74"/>
      <c r="H76" s="74"/>
      <c r="I76" s="74">
        <v>0</v>
      </c>
      <c r="J76" s="74">
        <v>0</v>
      </c>
    </row>
    <row r="77" spans="1:10" x14ac:dyDescent="0.3">
      <c r="A77" s="9"/>
      <c r="B77" s="9"/>
      <c r="C77" s="10" t="s">
        <v>38</v>
      </c>
      <c r="D77" s="10" t="s">
        <v>39</v>
      </c>
      <c r="E77" s="56">
        <v>3089.04</v>
      </c>
      <c r="F77" s="74">
        <v>10619</v>
      </c>
      <c r="G77" s="74">
        <v>10619</v>
      </c>
      <c r="H77" s="74">
        <v>3200</v>
      </c>
      <c r="I77" s="74">
        <v>3200</v>
      </c>
      <c r="J77" s="74">
        <v>3200</v>
      </c>
    </row>
    <row r="78" spans="1:10" x14ac:dyDescent="0.3">
      <c r="A78" s="9"/>
      <c r="B78" s="21"/>
      <c r="C78" s="10" t="s">
        <v>40</v>
      </c>
      <c r="D78" s="10" t="s">
        <v>41</v>
      </c>
      <c r="E78" s="56"/>
      <c r="F78" s="74">
        <v>22775</v>
      </c>
      <c r="G78" s="74">
        <v>22775</v>
      </c>
      <c r="H78" s="74">
        <v>0</v>
      </c>
      <c r="I78" s="74">
        <v>0</v>
      </c>
      <c r="J78" s="74">
        <v>0</v>
      </c>
    </row>
    <row r="79" spans="1:10" s="35" customFormat="1" x14ac:dyDescent="0.3">
      <c r="A79" s="10"/>
      <c r="B79" s="13"/>
      <c r="C79" s="13" t="s">
        <v>49</v>
      </c>
      <c r="D79" s="13" t="s">
        <v>50</v>
      </c>
      <c r="E79" s="57"/>
      <c r="F79" s="138">
        <v>0</v>
      </c>
      <c r="G79" s="138">
        <v>0</v>
      </c>
      <c r="H79" s="138">
        <v>1200</v>
      </c>
      <c r="I79" s="138">
        <v>1200</v>
      </c>
      <c r="J79" s="138">
        <v>1200</v>
      </c>
    </row>
    <row r="80" spans="1:10" x14ac:dyDescent="0.3">
      <c r="A80" s="11"/>
      <c r="B80" s="11"/>
      <c r="C80" s="10" t="s">
        <v>52</v>
      </c>
      <c r="D80" s="10" t="s">
        <v>53</v>
      </c>
      <c r="E80" s="56">
        <v>215</v>
      </c>
      <c r="F80" s="74">
        <v>1800</v>
      </c>
      <c r="G80" s="74">
        <v>4248.83</v>
      </c>
      <c r="H80" s="74">
        <v>0</v>
      </c>
      <c r="I80" s="74">
        <v>0</v>
      </c>
      <c r="J80" s="82">
        <v>0</v>
      </c>
    </row>
  </sheetData>
  <mergeCells count="5">
    <mergeCell ref="A1:J1"/>
    <mergeCell ref="A7:J7"/>
    <mergeCell ref="A5:J5"/>
    <mergeCell ref="A3:J3"/>
    <mergeCell ref="A30:J3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workbookViewId="0">
      <selection activeCell="A21" sqref="A21"/>
    </sheetView>
  </sheetViews>
  <sheetFormatPr defaultRowHeight="14.4" x14ac:dyDescent="0.3"/>
  <cols>
    <col min="1" max="1" width="37.6640625" style="37" customWidth="1"/>
    <col min="2" max="2" width="25.109375" style="37" customWidth="1"/>
    <col min="3" max="3" width="25.33203125" customWidth="1"/>
    <col min="4" max="4" width="24" customWidth="1"/>
    <col min="5" max="6" width="25.33203125" customWidth="1"/>
    <col min="7" max="7" width="21.109375" customWidth="1"/>
  </cols>
  <sheetData>
    <row r="1" spans="1:7" ht="42" customHeight="1" x14ac:dyDescent="0.3">
      <c r="A1" s="161" t="s">
        <v>129</v>
      </c>
      <c r="B1" s="161"/>
      <c r="C1" s="161"/>
      <c r="D1" s="161"/>
      <c r="E1" s="161"/>
      <c r="F1" s="161"/>
      <c r="G1" s="161"/>
    </row>
    <row r="2" spans="1:7" ht="18" customHeight="1" x14ac:dyDescent="0.3">
      <c r="A2" s="36"/>
      <c r="B2" s="36"/>
      <c r="C2" s="4"/>
      <c r="D2" s="4"/>
      <c r="E2" s="4"/>
      <c r="F2" s="4"/>
    </row>
    <row r="3" spans="1:7" ht="15.6" x14ac:dyDescent="0.3">
      <c r="A3" s="161" t="s">
        <v>23</v>
      </c>
      <c r="B3" s="161"/>
      <c r="C3" s="161"/>
      <c r="D3" s="161"/>
      <c r="E3" s="161"/>
      <c r="F3" s="161"/>
      <c r="G3" s="161"/>
    </row>
    <row r="4" spans="1:7" ht="17.399999999999999" x14ac:dyDescent="0.3">
      <c r="A4" s="36"/>
      <c r="B4" s="36"/>
      <c r="C4" s="4"/>
      <c r="D4" s="4"/>
      <c r="E4" s="5"/>
      <c r="F4" s="5"/>
    </row>
    <row r="5" spans="1:7" ht="18" customHeight="1" x14ac:dyDescent="0.3">
      <c r="A5" s="161" t="s">
        <v>8</v>
      </c>
      <c r="B5" s="161"/>
      <c r="C5" s="161"/>
      <c r="D5" s="161"/>
      <c r="E5" s="161"/>
      <c r="F5" s="161"/>
      <c r="G5" s="161"/>
    </row>
    <row r="6" spans="1:7" ht="17.399999999999999" x14ac:dyDescent="0.3">
      <c r="A6" s="36"/>
      <c r="B6" s="36"/>
      <c r="C6" s="4"/>
      <c r="D6" s="4"/>
      <c r="E6" s="5"/>
      <c r="F6" s="5"/>
    </row>
    <row r="7" spans="1:7" ht="15.75" customHeight="1" x14ac:dyDescent="0.3">
      <c r="A7" s="166" t="s">
        <v>19</v>
      </c>
      <c r="B7" s="166"/>
      <c r="C7" s="166"/>
      <c r="D7" s="166"/>
      <c r="E7" s="166"/>
      <c r="F7" s="166"/>
      <c r="G7" s="166"/>
    </row>
    <row r="8" spans="1:7" ht="17.399999999999999" x14ac:dyDescent="0.3">
      <c r="A8" s="60"/>
      <c r="B8" s="60"/>
      <c r="C8" s="61"/>
      <c r="D8" s="61"/>
      <c r="E8" s="62"/>
      <c r="F8" s="62"/>
      <c r="G8" s="63"/>
    </row>
    <row r="9" spans="1:7" ht="26.4" x14ac:dyDescent="0.3">
      <c r="A9" s="139" t="s">
        <v>20</v>
      </c>
      <c r="B9" s="139" t="s">
        <v>63</v>
      </c>
      <c r="C9" s="139" t="s">
        <v>37</v>
      </c>
      <c r="D9" s="139" t="s">
        <v>61</v>
      </c>
      <c r="E9" s="139" t="s">
        <v>34</v>
      </c>
      <c r="F9" s="139" t="s">
        <v>29</v>
      </c>
      <c r="G9" s="139" t="s">
        <v>35</v>
      </c>
    </row>
    <row r="10" spans="1:7" ht="15.75" customHeight="1" x14ac:dyDescent="0.3">
      <c r="A10" s="8" t="s">
        <v>21</v>
      </c>
      <c r="B10" s="55">
        <v>660094.44999999995</v>
      </c>
      <c r="C10" s="70">
        <f>C11</f>
        <v>603215.17000000004</v>
      </c>
      <c r="D10" s="70">
        <f>D11</f>
        <v>646863.14</v>
      </c>
      <c r="E10" s="70">
        <v>692962.16</v>
      </c>
      <c r="F10" s="70">
        <f>F11</f>
        <v>692407.6</v>
      </c>
      <c r="G10" s="70">
        <f>G11</f>
        <v>692407.6</v>
      </c>
    </row>
    <row r="11" spans="1:7" x14ac:dyDescent="0.3">
      <c r="A11" s="140" t="s">
        <v>59</v>
      </c>
      <c r="B11" s="141">
        <v>660094.44999999995</v>
      </c>
      <c r="C11" s="142">
        <f>C12+C13</f>
        <v>603215.17000000004</v>
      </c>
      <c r="D11" s="142">
        <f>D12+D13</f>
        <v>646863.14</v>
      </c>
      <c r="E11" s="70">
        <v>692962.16</v>
      </c>
      <c r="F11" s="142">
        <f>F12+F13</f>
        <v>692407.6</v>
      </c>
      <c r="G11" s="142">
        <f>G12+G13</f>
        <v>692407.6</v>
      </c>
    </row>
    <row r="12" spans="1:7" s="35" customFormat="1" ht="26.4" x14ac:dyDescent="0.3">
      <c r="A12" s="143" t="s">
        <v>90</v>
      </c>
      <c r="B12" s="144">
        <v>552528.99</v>
      </c>
      <c r="C12" s="145">
        <v>464442.52</v>
      </c>
      <c r="D12" s="145">
        <v>490448.15</v>
      </c>
      <c r="E12" s="145">
        <v>584146.03</v>
      </c>
      <c r="F12" s="145">
        <v>583591.47</v>
      </c>
      <c r="G12" s="145">
        <f>F12</f>
        <v>583591.47</v>
      </c>
    </row>
    <row r="13" spans="1:7" s="35" customFormat="1" x14ac:dyDescent="0.3">
      <c r="A13" s="143" t="s">
        <v>60</v>
      </c>
      <c r="B13" s="144">
        <v>107565.46</v>
      </c>
      <c r="C13" s="145">
        <v>138772.65</v>
      </c>
      <c r="D13" s="145">
        <v>156414.99</v>
      </c>
      <c r="E13" s="145">
        <v>108816.13</v>
      </c>
      <c r="F13" s="145">
        <f>E13</f>
        <v>108816.13</v>
      </c>
      <c r="G13" s="145">
        <f>F13</f>
        <v>108816.13</v>
      </c>
    </row>
    <row r="14" spans="1:7" x14ac:dyDescent="0.3">
      <c r="A14" s="64"/>
      <c r="B14" s="64"/>
      <c r="C14" s="63"/>
      <c r="D14" s="63"/>
      <c r="E14" s="63"/>
      <c r="F14" s="63"/>
      <c r="G14" s="63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1"/>
  <sheetViews>
    <sheetView topLeftCell="A106" workbookViewId="0">
      <selection activeCell="D73" sqref="D7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5" width="21.33203125" customWidth="1"/>
    <col min="6" max="7" width="25.33203125" customWidth="1"/>
    <col min="8" max="8" width="22.6640625" customWidth="1"/>
    <col min="9" max="9" width="22.109375" customWidth="1"/>
    <col min="10" max="10" width="19" customWidth="1"/>
  </cols>
  <sheetData>
    <row r="1" spans="1:10" ht="42" customHeight="1" x14ac:dyDescent="0.3">
      <c r="A1" s="161" t="s">
        <v>129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7.399999999999999" x14ac:dyDescent="0.3">
      <c r="A2" s="4"/>
      <c r="B2" s="4"/>
      <c r="C2" s="4"/>
      <c r="D2" s="4"/>
      <c r="E2" s="19"/>
      <c r="F2" s="4"/>
      <c r="G2" s="4"/>
      <c r="H2" s="5"/>
      <c r="I2" s="5"/>
    </row>
    <row r="3" spans="1:10" ht="18" customHeight="1" x14ac:dyDescent="0.3">
      <c r="A3" s="161" t="s">
        <v>22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7.399999999999999" x14ac:dyDescent="0.3">
      <c r="A4" s="4"/>
      <c r="B4" s="4"/>
      <c r="C4" s="4"/>
      <c r="D4" s="4"/>
      <c r="E4" s="19"/>
      <c r="F4" s="4"/>
      <c r="G4" s="4"/>
      <c r="H4" s="5"/>
      <c r="I4" s="5"/>
    </row>
    <row r="5" spans="1:10" ht="26.4" x14ac:dyDescent="0.3">
      <c r="A5" s="178" t="s">
        <v>24</v>
      </c>
      <c r="B5" s="179"/>
      <c r="C5" s="180"/>
      <c r="D5" s="14" t="s">
        <v>25</v>
      </c>
      <c r="E5" s="14" t="s">
        <v>63</v>
      </c>
      <c r="F5" s="15" t="s">
        <v>37</v>
      </c>
      <c r="G5" s="15" t="s">
        <v>61</v>
      </c>
      <c r="H5" s="15" t="s">
        <v>34</v>
      </c>
      <c r="I5" s="15" t="s">
        <v>29</v>
      </c>
      <c r="J5" s="15" t="s">
        <v>35</v>
      </c>
    </row>
    <row r="6" spans="1:10" ht="26.4" x14ac:dyDescent="0.3">
      <c r="A6" s="199" t="s">
        <v>114</v>
      </c>
      <c r="B6" s="200"/>
      <c r="C6" s="201"/>
      <c r="D6" s="72" t="s">
        <v>115</v>
      </c>
      <c r="E6" s="98">
        <f t="shared" ref="E6:J6" si="0">E7+E49</f>
        <v>660094.45000000007</v>
      </c>
      <c r="F6" s="134">
        <f t="shared" si="0"/>
        <v>603215.17000000004</v>
      </c>
      <c r="G6" s="134">
        <f t="shared" si="0"/>
        <v>646863.24</v>
      </c>
      <c r="H6" s="134">
        <f t="shared" si="0"/>
        <v>692962.16</v>
      </c>
      <c r="I6" s="134">
        <f t="shared" si="0"/>
        <v>692407.6</v>
      </c>
      <c r="J6" s="134">
        <f t="shared" si="0"/>
        <v>692407.6</v>
      </c>
    </row>
    <row r="7" spans="1:10" ht="26.4" x14ac:dyDescent="0.3">
      <c r="A7" s="190" t="s">
        <v>81</v>
      </c>
      <c r="B7" s="185"/>
      <c r="C7" s="186"/>
      <c r="D7" s="73" t="s">
        <v>113</v>
      </c>
      <c r="E7" s="98">
        <f>E8+E23+E29+E44</f>
        <v>641254.33000000007</v>
      </c>
      <c r="F7" s="70">
        <f>F8+F29+F44</f>
        <v>551235.28</v>
      </c>
      <c r="G7" s="70">
        <f>G8+G29+G44</f>
        <v>578827.17000000004</v>
      </c>
      <c r="H7" s="70">
        <f>H8+H29+H44</f>
        <v>671970.49</v>
      </c>
      <c r="I7" s="70">
        <f>I8+I29+I44</f>
        <v>671970.49</v>
      </c>
      <c r="J7" s="70">
        <f>J8+J29+J44</f>
        <v>671970.49</v>
      </c>
    </row>
    <row r="8" spans="1:10" x14ac:dyDescent="0.3">
      <c r="A8" s="181" t="s">
        <v>130</v>
      </c>
      <c r="B8" s="182"/>
      <c r="C8" s="183"/>
      <c r="D8" s="150" t="s">
        <v>82</v>
      </c>
      <c r="E8" s="98">
        <v>503298.31</v>
      </c>
      <c r="F8" s="70">
        <f>F9+F12+F16</f>
        <v>459315.3</v>
      </c>
      <c r="G8" s="70">
        <f>G9+G12+G16</f>
        <v>465468.03</v>
      </c>
      <c r="H8" s="70">
        <v>580334.26</v>
      </c>
      <c r="I8" s="70">
        <f>I12+I16</f>
        <v>580334.26</v>
      </c>
      <c r="J8" s="70">
        <f>J12+J16</f>
        <v>580334.26</v>
      </c>
    </row>
    <row r="9" spans="1:10" ht="16.2" customHeight="1" x14ac:dyDescent="0.3">
      <c r="A9" s="76" t="s">
        <v>111</v>
      </c>
      <c r="B9" s="77"/>
      <c r="C9" s="75"/>
      <c r="D9" s="75" t="s">
        <v>112</v>
      </c>
      <c r="E9" s="98">
        <v>0.25</v>
      </c>
      <c r="F9" s="70">
        <v>1</v>
      </c>
      <c r="G9" s="70">
        <v>1</v>
      </c>
      <c r="H9" s="70">
        <v>0</v>
      </c>
      <c r="I9" s="70">
        <v>0</v>
      </c>
      <c r="J9" s="70">
        <v>0</v>
      </c>
    </row>
    <row r="10" spans="1:10" x14ac:dyDescent="0.3">
      <c r="A10" s="78"/>
      <c r="B10" s="77">
        <v>3</v>
      </c>
      <c r="C10" s="75"/>
      <c r="D10" s="79" t="s">
        <v>16</v>
      </c>
      <c r="E10" s="99">
        <v>0.25</v>
      </c>
      <c r="F10" s="74">
        <v>1</v>
      </c>
      <c r="G10" s="74">
        <v>1</v>
      </c>
      <c r="H10" s="74">
        <v>0</v>
      </c>
      <c r="I10" s="74">
        <v>0</v>
      </c>
      <c r="J10" s="74">
        <v>0</v>
      </c>
    </row>
    <row r="11" spans="1:10" x14ac:dyDescent="0.3">
      <c r="A11" s="78"/>
      <c r="B11" s="80">
        <v>32</v>
      </c>
      <c r="C11" s="75"/>
      <c r="D11" s="79" t="s">
        <v>26</v>
      </c>
      <c r="E11" s="99">
        <v>0.25</v>
      </c>
      <c r="F11" s="74">
        <v>1</v>
      </c>
      <c r="G11" s="74">
        <v>1</v>
      </c>
      <c r="H11" s="74">
        <v>0</v>
      </c>
      <c r="I11" s="74">
        <v>0</v>
      </c>
      <c r="J11" s="74">
        <v>0</v>
      </c>
    </row>
    <row r="12" spans="1:10" ht="30.6" customHeight="1" x14ac:dyDescent="0.3">
      <c r="A12" s="184" t="s">
        <v>56</v>
      </c>
      <c r="B12" s="185"/>
      <c r="C12" s="186"/>
      <c r="D12" s="81" t="s">
        <v>57</v>
      </c>
      <c r="E12" s="129">
        <f t="shared" ref="E12:J12" si="1">E13</f>
        <v>4699.59</v>
      </c>
      <c r="F12" s="70">
        <f t="shared" si="1"/>
        <v>41814.300000000003</v>
      </c>
      <c r="G12" s="70">
        <f t="shared" si="1"/>
        <v>47967.03</v>
      </c>
      <c r="H12" s="70">
        <f t="shared" si="1"/>
        <v>47967.03</v>
      </c>
      <c r="I12" s="70">
        <f t="shared" si="1"/>
        <v>47967.03</v>
      </c>
      <c r="J12" s="71">
        <f t="shared" si="1"/>
        <v>47967.03</v>
      </c>
    </row>
    <row r="13" spans="1:10" x14ac:dyDescent="0.3">
      <c r="A13" s="187">
        <v>3</v>
      </c>
      <c r="B13" s="188"/>
      <c r="C13" s="189"/>
      <c r="D13" s="79" t="s">
        <v>16</v>
      </c>
      <c r="E13" s="99">
        <f>E14+E15</f>
        <v>4699.59</v>
      </c>
      <c r="F13" s="74">
        <f>F14+F15</f>
        <v>41814.300000000003</v>
      </c>
      <c r="G13" s="74">
        <f>G14+G15</f>
        <v>47967.03</v>
      </c>
      <c r="H13" s="74">
        <f>H14+H15</f>
        <v>47967.03</v>
      </c>
      <c r="I13" s="74">
        <f>I14+I15</f>
        <v>47967.03</v>
      </c>
      <c r="J13" s="82">
        <v>47967.03</v>
      </c>
    </row>
    <row r="14" spans="1:10" x14ac:dyDescent="0.3">
      <c r="A14" s="175">
        <v>32</v>
      </c>
      <c r="B14" s="176"/>
      <c r="C14" s="177"/>
      <c r="D14" s="79" t="s">
        <v>26</v>
      </c>
      <c r="E14" s="99">
        <v>4262.95</v>
      </c>
      <c r="F14" s="74">
        <v>41114.300000000003</v>
      </c>
      <c r="G14" s="74">
        <v>47267.03</v>
      </c>
      <c r="H14" s="74">
        <v>47467.03</v>
      </c>
      <c r="I14" s="74">
        <v>47467.03</v>
      </c>
      <c r="J14" s="82">
        <v>47467.03</v>
      </c>
    </row>
    <row r="15" spans="1:10" x14ac:dyDescent="0.3">
      <c r="A15" s="175">
        <v>34</v>
      </c>
      <c r="B15" s="176"/>
      <c r="C15" s="177"/>
      <c r="D15" s="79" t="s">
        <v>58</v>
      </c>
      <c r="E15" s="99">
        <v>436.64</v>
      </c>
      <c r="F15" s="74">
        <v>700</v>
      </c>
      <c r="G15" s="74">
        <v>700</v>
      </c>
      <c r="H15" s="74">
        <v>500</v>
      </c>
      <c r="I15" s="74">
        <v>500</v>
      </c>
      <c r="J15" s="82">
        <v>500</v>
      </c>
    </row>
    <row r="16" spans="1:10" ht="24.6" customHeight="1" x14ac:dyDescent="0.3">
      <c r="A16" s="190" t="s">
        <v>38</v>
      </c>
      <c r="B16" s="185"/>
      <c r="C16" s="186"/>
      <c r="D16" s="81" t="s">
        <v>39</v>
      </c>
      <c r="E16" s="129">
        <f t="shared" ref="E16:J16" si="2">E17</f>
        <v>460218.30000000005</v>
      </c>
      <c r="F16" s="70">
        <f t="shared" si="2"/>
        <v>417500</v>
      </c>
      <c r="G16" s="70">
        <f t="shared" si="2"/>
        <v>417500</v>
      </c>
      <c r="H16" s="70">
        <f t="shared" si="2"/>
        <v>532367.23</v>
      </c>
      <c r="I16" s="70">
        <f t="shared" si="2"/>
        <v>532367.23</v>
      </c>
      <c r="J16" s="71">
        <f t="shared" si="2"/>
        <v>532367.23</v>
      </c>
    </row>
    <row r="17" spans="1:10" x14ac:dyDescent="0.3">
      <c r="A17" s="111"/>
      <c r="B17" s="112">
        <v>3</v>
      </c>
      <c r="C17" s="113"/>
      <c r="D17" s="79" t="s">
        <v>16</v>
      </c>
      <c r="E17" s="99">
        <f t="shared" ref="E17:J17" si="3">E18+E19</f>
        <v>460218.30000000005</v>
      </c>
      <c r="F17" s="74">
        <f t="shared" si="3"/>
        <v>417500</v>
      </c>
      <c r="G17" s="74">
        <f t="shared" si="3"/>
        <v>417500</v>
      </c>
      <c r="H17" s="74">
        <f t="shared" si="3"/>
        <v>532367.23</v>
      </c>
      <c r="I17" s="74">
        <f t="shared" si="3"/>
        <v>532367.23</v>
      </c>
      <c r="J17" s="82">
        <f t="shared" si="3"/>
        <v>532367.23</v>
      </c>
    </row>
    <row r="18" spans="1:10" x14ac:dyDescent="0.3">
      <c r="A18" s="130"/>
      <c r="B18" s="85">
        <v>31</v>
      </c>
      <c r="C18" s="118"/>
      <c r="D18" s="79" t="s">
        <v>17</v>
      </c>
      <c r="E18" s="99">
        <v>417493.15</v>
      </c>
      <c r="F18" s="74">
        <v>367000</v>
      </c>
      <c r="G18" s="74">
        <v>367000</v>
      </c>
      <c r="H18" s="74">
        <v>478500</v>
      </c>
      <c r="I18" s="74">
        <v>478500</v>
      </c>
      <c r="J18" s="82">
        <v>478500</v>
      </c>
    </row>
    <row r="19" spans="1:10" x14ac:dyDescent="0.3">
      <c r="A19" s="108"/>
      <c r="B19" s="117">
        <v>32</v>
      </c>
      <c r="C19" s="110"/>
      <c r="D19" s="79" t="s">
        <v>26</v>
      </c>
      <c r="E19" s="99">
        <v>42725.15</v>
      </c>
      <c r="F19" s="74">
        <v>50500</v>
      </c>
      <c r="G19" s="74">
        <v>50500</v>
      </c>
      <c r="H19" s="74">
        <v>53867.23</v>
      </c>
      <c r="I19" s="74">
        <v>53867.23</v>
      </c>
      <c r="J19" s="82">
        <v>53867.23</v>
      </c>
    </row>
    <row r="20" spans="1:10" x14ac:dyDescent="0.3">
      <c r="A20" s="114" t="s">
        <v>49</v>
      </c>
      <c r="B20" s="109"/>
      <c r="C20" s="110"/>
      <c r="D20" s="106" t="s">
        <v>121</v>
      </c>
      <c r="E20" s="98">
        <v>0.17</v>
      </c>
      <c r="F20" s="74">
        <v>0</v>
      </c>
      <c r="G20" s="74">
        <v>0</v>
      </c>
      <c r="H20" s="74">
        <v>0</v>
      </c>
      <c r="I20" s="74">
        <v>0</v>
      </c>
      <c r="J20" s="82"/>
    </row>
    <row r="21" spans="1:10" x14ac:dyDescent="0.3">
      <c r="A21" s="108"/>
      <c r="B21" s="112">
        <v>3</v>
      </c>
      <c r="C21" s="110"/>
      <c r="D21" s="113" t="s">
        <v>16</v>
      </c>
      <c r="E21" s="99">
        <v>0.17</v>
      </c>
      <c r="F21" s="74">
        <v>0</v>
      </c>
      <c r="G21" s="74">
        <v>0</v>
      </c>
      <c r="H21" s="74">
        <v>0</v>
      </c>
      <c r="I21" s="74">
        <v>0</v>
      </c>
      <c r="J21" s="82"/>
    </row>
    <row r="22" spans="1:10" x14ac:dyDescent="0.3">
      <c r="A22" s="108"/>
      <c r="B22" s="117">
        <v>32</v>
      </c>
      <c r="C22" s="110"/>
      <c r="D22" s="113" t="s">
        <v>26</v>
      </c>
      <c r="E22" s="99">
        <v>0.17</v>
      </c>
      <c r="F22" s="74">
        <v>0</v>
      </c>
      <c r="G22" s="74">
        <v>0</v>
      </c>
      <c r="H22" s="74">
        <v>0</v>
      </c>
      <c r="I22" s="74">
        <v>0</v>
      </c>
      <c r="J22" s="82"/>
    </row>
    <row r="23" spans="1:10" ht="26.4" x14ac:dyDescent="0.3">
      <c r="A23" s="181" t="s">
        <v>127</v>
      </c>
      <c r="B23" s="182"/>
      <c r="C23" s="183"/>
      <c r="D23" s="150" t="s">
        <v>126</v>
      </c>
      <c r="E23" s="98">
        <f>E24</f>
        <v>7177.31</v>
      </c>
      <c r="F23" s="70">
        <v>0</v>
      </c>
      <c r="G23" s="70">
        <v>0</v>
      </c>
      <c r="H23" s="70">
        <v>0</v>
      </c>
      <c r="I23" s="70">
        <v>0</v>
      </c>
      <c r="J23" s="71">
        <v>0</v>
      </c>
    </row>
    <row r="24" spans="1:10" ht="26.4" x14ac:dyDescent="0.3">
      <c r="A24" s="76" t="s">
        <v>38</v>
      </c>
      <c r="B24" s="122"/>
      <c r="C24" s="123"/>
      <c r="D24" s="123" t="s">
        <v>128</v>
      </c>
      <c r="E24" s="99">
        <f>E25</f>
        <v>7177.31</v>
      </c>
      <c r="F24" s="74">
        <v>0</v>
      </c>
      <c r="G24" s="74">
        <v>0</v>
      </c>
      <c r="H24" s="74">
        <v>0</v>
      </c>
      <c r="I24" s="74">
        <v>0</v>
      </c>
      <c r="J24" s="82">
        <v>0</v>
      </c>
    </row>
    <row r="25" spans="1:10" x14ac:dyDescent="0.3">
      <c r="A25" s="124"/>
      <c r="B25" s="125">
        <v>3</v>
      </c>
      <c r="C25" s="126"/>
      <c r="D25" s="126" t="s">
        <v>16</v>
      </c>
      <c r="E25" s="99">
        <f>E26+E27+E28</f>
        <v>7177.31</v>
      </c>
      <c r="F25" s="74">
        <v>0</v>
      </c>
      <c r="G25" s="74">
        <v>0</v>
      </c>
      <c r="H25" s="74">
        <v>0</v>
      </c>
      <c r="I25" s="74">
        <v>0</v>
      </c>
      <c r="J25" s="82">
        <v>0</v>
      </c>
    </row>
    <row r="26" spans="1:10" x14ac:dyDescent="0.3">
      <c r="A26" s="124"/>
      <c r="B26" s="125">
        <v>31</v>
      </c>
      <c r="C26" s="126"/>
      <c r="D26" s="126" t="s">
        <v>17</v>
      </c>
      <c r="E26" s="99">
        <v>3730.01</v>
      </c>
      <c r="F26" s="74">
        <v>0</v>
      </c>
      <c r="G26" s="74">
        <v>0</v>
      </c>
      <c r="H26" s="74">
        <v>0</v>
      </c>
      <c r="I26" s="74">
        <v>0</v>
      </c>
      <c r="J26" s="82">
        <v>0</v>
      </c>
    </row>
    <row r="27" spans="1:10" x14ac:dyDescent="0.3">
      <c r="A27" s="124"/>
      <c r="B27" s="125">
        <v>32</v>
      </c>
      <c r="C27" s="126"/>
      <c r="D27" s="126" t="s">
        <v>26</v>
      </c>
      <c r="E27" s="99">
        <v>2075.6</v>
      </c>
      <c r="F27" s="74">
        <v>0</v>
      </c>
      <c r="G27" s="74">
        <v>0</v>
      </c>
      <c r="H27" s="74">
        <v>0</v>
      </c>
      <c r="I27" s="74">
        <v>0</v>
      </c>
      <c r="J27" s="82">
        <v>0</v>
      </c>
    </row>
    <row r="28" spans="1:10" x14ac:dyDescent="0.3">
      <c r="A28" s="124"/>
      <c r="B28" s="127">
        <v>34</v>
      </c>
      <c r="C28" s="126"/>
      <c r="D28" s="126" t="s">
        <v>87</v>
      </c>
      <c r="E28" s="99">
        <v>1371.7</v>
      </c>
      <c r="F28" s="74">
        <v>0</v>
      </c>
      <c r="G28" s="74">
        <v>0</v>
      </c>
      <c r="H28" s="74">
        <v>0</v>
      </c>
      <c r="I28" s="74">
        <v>0</v>
      </c>
      <c r="J28" s="82">
        <v>0</v>
      </c>
    </row>
    <row r="29" spans="1:10" ht="39.6" x14ac:dyDescent="0.3">
      <c r="A29" s="181" t="s">
        <v>130</v>
      </c>
      <c r="B29" s="182"/>
      <c r="C29" s="183"/>
      <c r="D29" s="150" t="s">
        <v>85</v>
      </c>
      <c r="E29" s="210">
        <f>E30+E35+E38+E41</f>
        <v>39462.43</v>
      </c>
      <c r="F29" s="70">
        <f>F30+F35+F41</f>
        <v>3800</v>
      </c>
      <c r="G29" s="70">
        <f>G30+G35+G41</f>
        <v>24250.14</v>
      </c>
      <c r="H29" s="70">
        <f>H35+H41</f>
        <v>2527.23</v>
      </c>
      <c r="I29" s="70">
        <f>I30+I35+I41</f>
        <v>2527.23</v>
      </c>
      <c r="J29" s="71">
        <f>J30+J35+J41</f>
        <v>2527.23</v>
      </c>
    </row>
    <row r="30" spans="1:10" ht="24.6" customHeight="1" x14ac:dyDescent="0.3">
      <c r="A30" s="76" t="s">
        <v>56</v>
      </c>
      <c r="B30" s="149"/>
      <c r="C30" s="150"/>
      <c r="D30" s="150" t="s">
        <v>83</v>
      </c>
      <c r="E30" s="98">
        <f>E31+E33</f>
        <v>37262.07</v>
      </c>
      <c r="F30" s="70">
        <v>0</v>
      </c>
      <c r="G30" s="70">
        <v>18001.310000000001</v>
      </c>
      <c r="H30" s="70">
        <v>0</v>
      </c>
      <c r="I30" s="70">
        <v>0</v>
      </c>
      <c r="J30" s="71">
        <v>0</v>
      </c>
    </row>
    <row r="31" spans="1:10" x14ac:dyDescent="0.3">
      <c r="A31" s="83"/>
      <c r="B31" s="112">
        <v>3</v>
      </c>
      <c r="C31" s="79"/>
      <c r="D31" s="79" t="s">
        <v>16</v>
      </c>
      <c r="E31" s="99">
        <v>29034.91</v>
      </c>
      <c r="F31" s="74">
        <v>0</v>
      </c>
      <c r="G31" s="74">
        <v>18001.310000000001</v>
      </c>
      <c r="H31" s="74">
        <v>0</v>
      </c>
      <c r="I31" s="74">
        <v>0</v>
      </c>
      <c r="J31" s="82">
        <v>0</v>
      </c>
    </row>
    <row r="32" spans="1:10" x14ac:dyDescent="0.3">
      <c r="A32" s="83"/>
      <c r="B32" s="117">
        <v>32</v>
      </c>
      <c r="C32" s="79"/>
      <c r="D32" s="79" t="s">
        <v>26</v>
      </c>
      <c r="E32" s="99">
        <v>29034.91</v>
      </c>
      <c r="F32" s="74">
        <v>0</v>
      </c>
      <c r="G32" s="74">
        <v>18001.310000000001</v>
      </c>
      <c r="H32" s="74">
        <v>0</v>
      </c>
      <c r="I32" s="74">
        <v>0</v>
      </c>
      <c r="J32" s="82">
        <v>0</v>
      </c>
    </row>
    <row r="33" spans="1:10" ht="26.4" x14ac:dyDescent="0.3">
      <c r="A33" s="124"/>
      <c r="B33" s="125">
        <v>4</v>
      </c>
      <c r="C33" s="126"/>
      <c r="D33" s="126" t="s">
        <v>18</v>
      </c>
      <c r="E33" s="99">
        <v>8227.16</v>
      </c>
      <c r="F33" s="74">
        <v>0</v>
      </c>
      <c r="G33" s="74">
        <v>0</v>
      </c>
      <c r="H33" s="74">
        <v>0</v>
      </c>
      <c r="I33" s="74">
        <v>0</v>
      </c>
      <c r="J33" s="82">
        <v>0</v>
      </c>
    </row>
    <row r="34" spans="1:10" ht="26.4" x14ac:dyDescent="0.3">
      <c r="A34" s="124"/>
      <c r="B34" s="127">
        <v>45</v>
      </c>
      <c r="C34" s="126"/>
      <c r="D34" s="126" t="s">
        <v>124</v>
      </c>
      <c r="E34" s="99">
        <v>8227.16</v>
      </c>
      <c r="F34" s="74">
        <v>0</v>
      </c>
      <c r="G34" s="74">
        <v>0</v>
      </c>
      <c r="H34" s="74">
        <v>0</v>
      </c>
      <c r="I34" s="74">
        <v>0</v>
      </c>
      <c r="J34" s="82">
        <v>0</v>
      </c>
    </row>
    <row r="35" spans="1:10" ht="26.4" x14ac:dyDescent="0.3">
      <c r="A35" s="190" t="s">
        <v>52</v>
      </c>
      <c r="B35" s="185"/>
      <c r="C35" s="186"/>
      <c r="D35" s="73" t="s">
        <v>91</v>
      </c>
      <c r="E35" s="98">
        <v>215.01</v>
      </c>
      <c r="F35" s="70">
        <v>1800</v>
      </c>
      <c r="G35" s="70">
        <v>4248.83</v>
      </c>
      <c r="H35" s="70">
        <v>1200</v>
      </c>
      <c r="I35" s="70">
        <v>1200</v>
      </c>
      <c r="J35" s="71">
        <v>1200</v>
      </c>
    </row>
    <row r="36" spans="1:10" ht="26.4" x14ac:dyDescent="0.3">
      <c r="A36" s="86">
        <v>4</v>
      </c>
      <c r="B36" s="87"/>
      <c r="C36" s="88"/>
      <c r="D36" s="79" t="s">
        <v>18</v>
      </c>
      <c r="E36" s="99">
        <v>215.01</v>
      </c>
      <c r="F36" s="74">
        <v>1800</v>
      </c>
      <c r="G36" s="74">
        <v>4248.83</v>
      </c>
      <c r="H36" s="74">
        <v>1200</v>
      </c>
      <c r="I36" s="74">
        <v>1200</v>
      </c>
      <c r="J36" s="82">
        <v>1200</v>
      </c>
    </row>
    <row r="37" spans="1:10" ht="29.4" customHeight="1" x14ac:dyDescent="0.3">
      <c r="A37" s="175">
        <v>42</v>
      </c>
      <c r="B37" s="176"/>
      <c r="C37" s="177"/>
      <c r="D37" s="79" t="s">
        <v>86</v>
      </c>
      <c r="E37" s="99">
        <v>215.01</v>
      </c>
      <c r="F37" s="74">
        <v>1800</v>
      </c>
      <c r="G37" s="74">
        <v>4248.83</v>
      </c>
      <c r="H37" s="74">
        <v>1200</v>
      </c>
      <c r="I37" s="74">
        <v>1200</v>
      </c>
      <c r="J37" s="82">
        <v>1200</v>
      </c>
    </row>
    <row r="38" spans="1:10" ht="29.4" customHeight="1" x14ac:dyDescent="0.3">
      <c r="A38" s="132" t="s">
        <v>42</v>
      </c>
      <c r="B38" s="120"/>
      <c r="C38" s="121"/>
      <c r="D38" s="123" t="s">
        <v>125</v>
      </c>
      <c r="E38" s="98">
        <v>82.13</v>
      </c>
      <c r="F38" s="74">
        <v>0</v>
      </c>
      <c r="G38" s="74">
        <v>0</v>
      </c>
      <c r="H38" s="74">
        <v>0</v>
      </c>
      <c r="I38" s="74">
        <v>0</v>
      </c>
      <c r="J38" s="82">
        <v>0</v>
      </c>
    </row>
    <row r="39" spans="1:10" ht="29.4" customHeight="1" x14ac:dyDescent="0.3">
      <c r="A39" s="119"/>
      <c r="B39" s="120">
        <v>3</v>
      </c>
      <c r="C39" s="121"/>
      <c r="D39" s="126" t="s">
        <v>16</v>
      </c>
      <c r="E39" s="99">
        <v>82.13</v>
      </c>
      <c r="F39" s="74">
        <v>0</v>
      </c>
      <c r="G39" s="74">
        <v>0</v>
      </c>
      <c r="H39" s="74">
        <v>0</v>
      </c>
      <c r="I39" s="74">
        <v>0</v>
      </c>
      <c r="J39" s="82">
        <v>0</v>
      </c>
    </row>
    <row r="40" spans="1:10" ht="29.4" customHeight="1" x14ac:dyDescent="0.3">
      <c r="A40" s="119"/>
      <c r="B40" s="105">
        <v>32</v>
      </c>
      <c r="C40" s="121"/>
      <c r="D40" s="126" t="s">
        <v>26</v>
      </c>
      <c r="E40" s="99">
        <v>82.13</v>
      </c>
      <c r="F40" s="74">
        <v>0</v>
      </c>
      <c r="G40" s="74">
        <v>0</v>
      </c>
      <c r="H40" s="74">
        <v>0</v>
      </c>
      <c r="I40" s="74">
        <v>0</v>
      </c>
      <c r="J40" s="82">
        <v>0</v>
      </c>
    </row>
    <row r="41" spans="1:10" ht="26.4" x14ac:dyDescent="0.3">
      <c r="A41" s="184" t="s">
        <v>38</v>
      </c>
      <c r="B41" s="185"/>
      <c r="C41" s="186"/>
      <c r="D41" s="81" t="s">
        <v>39</v>
      </c>
      <c r="E41" s="98">
        <v>1903.22</v>
      </c>
      <c r="F41" s="70">
        <v>2000</v>
      </c>
      <c r="G41" s="70">
        <v>2000</v>
      </c>
      <c r="H41" s="70">
        <f>H42</f>
        <v>1327.23</v>
      </c>
      <c r="I41" s="70">
        <f t="shared" ref="I41:J43" si="4">H41</f>
        <v>1327.23</v>
      </c>
      <c r="J41" s="71">
        <f t="shared" si="4"/>
        <v>1327.23</v>
      </c>
    </row>
    <row r="42" spans="1:10" x14ac:dyDescent="0.3">
      <c r="A42" s="187">
        <v>3</v>
      </c>
      <c r="B42" s="188"/>
      <c r="C42" s="189"/>
      <c r="D42" s="79" t="s">
        <v>16</v>
      </c>
      <c r="E42" s="99">
        <v>1903.22</v>
      </c>
      <c r="F42" s="74">
        <v>2000</v>
      </c>
      <c r="G42" s="74">
        <v>2000</v>
      </c>
      <c r="H42" s="74">
        <v>1327.23</v>
      </c>
      <c r="I42" s="74">
        <f t="shared" si="4"/>
        <v>1327.23</v>
      </c>
      <c r="J42" s="82">
        <f t="shared" si="4"/>
        <v>1327.23</v>
      </c>
    </row>
    <row r="43" spans="1:10" x14ac:dyDescent="0.3">
      <c r="A43" s="175">
        <v>32</v>
      </c>
      <c r="B43" s="176"/>
      <c r="C43" s="177"/>
      <c r="D43" s="79" t="s">
        <v>26</v>
      </c>
      <c r="E43" s="99">
        <v>1903.22</v>
      </c>
      <c r="F43" s="74">
        <v>2000</v>
      </c>
      <c r="G43" s="74">
        <v>2000</v>
      </c>
      <c r="H43" s="74">
        <v>1327.23</v>
      </c>
      <c r="I43" s="74">
        <f t="shared" si="4"/>
        <v>1327.23</v>
      </c>
      <c r="J43" s="82">
        <f t="shared" si="4"/>
        <v>1327.23</v>
      </c>
    </row>
    <row r="44" spans="1:10" ht="26.4" customHeight="1" x14ac:dyDescent="0.3">
      <c r="A44" s="181" t="s">
        <v>131</v>
      </c>
      <c r="B44" s="188"/>
      <c r="C44" s="189"/>
      <c r="D44" s="150" t="s">
        <v>93</v>
      </c>
      <c r="E44" s="98">
        <v>91316.28</v>
      </c>
      <c r="F44" s="70">
        <v>88119.98</v>
      </c>
      <c r="G44" s="70">
        <f>G45</f>
        <v>89109</v>
      </c>
      <c r="H44" s="70">
        <v>89109</v>
      </c>
      <c r="I44" s="70">
        <v>89109</v>
      </c>
      <c r="J44" s="71">
        <v>89109</v>
      </c>
    </row>
    <row r="45" spans="1:10" ht="26.4" x14ac:dyDescent="0.3">
      <c r="A45" s="184" t="s">
        <v>56</v>
      </c>
      <c r="B45" s="185"/>
      <c r="C45" s="186"/>
      <c r="D45" s="73" t="s">
        <v>83</v>
      </c>
      <c r="E45" s="98">
        <v>91316.28</v>
      </c>
      <c r="F45" s="70">
        <v>88119.98</v>
      </c>
      <c r="G45" s="70">
        <v>89109</v>
      </c>
      <c r="H45" s="70">
        <v>89109</v>
      </c>
      <c r="I45" s="70">
        <v>89109</v>
      </c>
      <c r="J45" s="71">
        <v>89109</v>
      </c>
    </row>
    <row r="46" spans="1:10" x14ac:dyDescent="0.3">
      <c r="A46" s="187">
        <v>3</v>
      </c>
      <c r="B46" s="188"/>
      <c r="C46" s="189"/>
      <c r="D46" s="79" t="s">
        <v>16</v>
      </c>
      <c r="E46" s="99">
        <v>91316.28</v>
      </c>
      <c r="F46" s="74">
        <v>88119.98</v>
      </c>
      <c r="G46" s="74">
        <v>89109</v>
      </c>
      <c r="H46" s="74">
        <v>89109</v>
      </c>
      <c r="I46" s="74">
        <v>89109</v>
      </c>
      <c r="J46" s="82">
        <v>89109</v>
      </c>
    </row>
    <row r="47" spans="1:10" x14ac:dyDescent="0.3">
      <c r="A47" s="175">
        <v>32</v>
      </c>
      <c r="B47" s="176"/>
      <c r="C47" s="177"/>
      <c r="D47" s="79" t="s">
        <v>26</v>
      </c>
      <c r="E47" s="99">
        <v>91316.28</v>
      </c>
      <c r="F47" s="74">
        <v>88119.98</v>
      </c>
      <c r="G47" s="74">
        <v>89109</v>
      </c>
      <c r="H47" s="74">
        <v>89109</v>
      </c>
      <c r="I47" s="74">
        <v>89109</v>
      </c>
      <c r="J47" s="82">
        <v>89109</v>
      </c>
    </row>
    <row r="48" spans="1:10" x14ac:dyDescent="0.3">
      <c r="A48" s="89"/>
      <c r="B48" s="90"/>
      <c r="C48" s="91"/>
      <c r="D48" s="92"/>
      <c r="E48" s="133"/>
      <c r="F48" s="93"/>
      <c r="G48" s="93"/>
      <c r="H48" s="93"/>
      <c r="I48" s="93"/>
      <c r="J48" s="94"/>
    </row>
    <row r="49" spans="1:10" ht="26.4" x14ac:dyDescent="0.3">
      <c r="A49" s="196" t="s">
        <v>81</v>
      </c>
      <c r="B49" s="197"/>
      <c r="C49" s="198"/>
      <c r="D49" s="146" t="s">
        <v>88</v>
      </c>
      <c r="E49" s="211">
        <f>E50+E54+E58+E73+E90+E102+E111+E118</f>
        <v>18840.119999999995</v>
      </c>
      <c r="F49" s="95">
        <f>F50+F54+F58+F73+F86+F94+F98+F102+F111</f>
        <v>51979.89</v>
      </c>
      <c r="G49" s="95">
        <f>G50+G54+G58+G65+G73+G86+G90+G98+G102+G111</f>
        <v>68036.069999999992</v>
      </c>
      <c r="H49" s="95">
        <f>H50+H54+H58+H65+H69+H73</f>
        <v>20991.670000000002</v>
      </c>
      <c r="I49" s="95">
        <f>I50+I54+I58+I65+I69+I73</f>
        <v>20437.11</v>
      </c>
      <c r="J49" s="96">
        <f>J50+J54+J58+J65+J69</f>
        <v>20437.11</v>
      </c>
    </row>
    <row r="50" spans="1:10" ht="25.8" customHeight="1" x14ac:dyDescent="0.3">
      <c r="A50" s="181" t="s">
        <v>132</v>
      </c>
      <c r="B50" s="182"/>
      <c r="C50" s="183"/>
      <c r="D50" s="150" t="s">
        <v>92</v>
      </c>
      <c r="E50" s="98">
        <v>3089.04</v>
      </c>
      <c r="F50" s="70">
        <v>6600</v>
      </c>
      <c r="G50" s="70">
        <f>G51</f>
        <v>6600</v>
      </c>
      <c r="H50" s="70">
        <v>3200</v>
      </c>
      <c r="I50" s="70">
        <v>3200</v>
      </c>
      <c r="J50" s="71">
        <v>3200</v>
      </c>
    </row>
    <row r="51" spans="1:10" ht="25.8" customHeight="1" x14ac:dyDescent="0.3">
      <c r="A51" s="202" t="s">
        <v>38</v>
      </c>
      <c r="B51" s="191"/>
      <c r="C51" s="192"/>
      <c r="D51" s="97" t="s">
        <v>84</v>
      </c>
      <c r="E51" s="99">
        <v>3089.04</v>
      </c>
      <c r="F51" s="74">
        <v>6600</v>
      </c>
      <c r="G51" s="74">
        <f>G52</f>
        <v>6600</v>
      </c>
      <c r="H51" s="74">
        <v>3200</v>
      </c>
      <c r="I51" s="74">
        <v>3200</v>
      </c>
      <c r="J51" s="82">
        <v>3200</v>
      </c>
    </row>
    <row r="52" spans="1:10" ht="25.8" customHeight="1" x14ac:dyDescent="0.3">
      <c r="A52" s="187">
        <v>4</v>
      </c>
      <c r="B52" s="188"/>
      <c r="C52" s="189"/>
      <c r="D52" s="79" t="s">
        <v>18</v>
      </c>
      <c r="E52" s="99">
        <v>3089.04</v>
      </c>
      <c r="F52" s="74">
        <v>6600</v>
      </c>
      <c r="G52" s="74">
        <f>G53</f>
        <v>6600</v>
      </c>
      <c r="H52" s="74">
        <v>3200</v>
      </c>
      <c r="I52" s="74">
        <v>3200</v>
      </c>
      <c r="J52" s="82">
        <v>3200</v>
      </c>
    </row>
    <row r="53" spans="1:10" ht="25.8" customHeight="1" x14ac:dyDescent="0.3">
      <c r="A53" s="175">
        <v>42</v>
      </c>
      <c r="B53" s="176"/>
      <c r="C53" s="177"/>
      <c r="D53" s="79" t="s">
        <v>33</v>
      </c>
      <c r="E53" s="99">
        <v>3089.04</v>
      </c>
      <c r="F53" s="74">
        <v>6600</v>
      </c>
      <c r="G53" s="74">
        <f>F53</f>
        <v>6600</v>
      </c>
      <c r="H53" s="74">
        <v>3200</v>
      </c>
      <c r="I53" s="74">
        <v>3200</v>
      </c>
      <c r="J53" s="82">
        <v>3200</v>
      </c>
    </row>
    <row r="54" spans="1:10" ht="25.8" customHeight="1" x14ac:dyDescent="0.3">
      <c r="A54" s="181" t="s">
        <v>133</v>
      </c>
      <c r="B54" s="182"/>
      <c r="C54" s="183"/>
      <c r="D54" s="150" t="s">
        <v>94</v>
      </c>
      <c r="E54" s="98">
        <v>729.98</v>
      </c>
      <c r="F54" s="70">
        <v>1327.22</v>
      </c>
      <c r="G54" s="70">
        <f>G55</f>
        <v>729.98</v>
      </c>
      <c r="H54" s="70">
        <v>729.98</v>
      </c>
      <c r="I54" s="70">
        <v>729.98</v>
      </c>
      <c r="J54" s="71">
        <v>729.98</v>
      </c>
    </row>
    <row r="55" spans="1:10" ht="25.8" customHeight="1" x14ac:dyDescent="0.3">
      <c r="A55" s="184" t="s">
        <v>56</v>
      </c>
      <c r="B55" s="185"/>
      <c r="C55" s="186"/>
      <c r="D55" s="73" t="s">
        <v>83</v>
      </c>
      <c r="E55" s="98">
        <v>729.98</v>
      </c>
      <c r="F55" s="70">
        <v>1327.22</v>
      </c>
      <c r="G55" s="70">
        <f>G56</f>
        <v>729.98</v>
      </c>
      <c r="H55" s="70">
        <v>729.98</v>
      </c>
      <c r="I55" s="70">
        <v>729.98</v>
      </c>
      <c r="J55" s="71">
        <v>729.98</v>
      </c>
    </row>
    <row r="56" spans="1:10" ht="25.8" customHeight="1" x14ac:dyDescent="0.3">
      <c r="A56" s="187">
        <v>3</v>
      </c>
      <c r="B56" s="188"/>
      <c r="C56" s="189"/>
      <c r="D56" s="79" t="s">
        <v>16</v>
      </c>
      <c r="E56" s="99">
        <v>729.98</v>
      </c>
      <c r="F56" s="74">
        <v>1327.22</v>
      </c>
      <c r="G56" s="74">
        <f>G57</f>
        <v>729.98</v>
      </c>
      <c r="H56" s="74">
        <v>729.98</v>
      </c>
      <c r="I56" s="74">
        <v>729.98</v>
      </c>
      <c r="J56" s="82">
        <v>729.98</v>
      </c>
    </row>
    <row r="57" spans="1:10" ht="25.8" customHeight="1" x14ac:dyDescent="0.3">
      <c r="A57" s="175">
        <v>32</v>
      </c>
      <c r="B57" s="176"/>
      <c r="C57" s="177"/>
      <c r="D57" s="79" t="s">
        <v>26</v>
      </c>
      <c r="E57" s="99">
        <v>729.98</v>
      </c>
      <c r="F57" s="74">
        <v>1327.22</v>
      </c>
      <c r="G57" s="74">
        <v>729.98</v>
      </c>
      <c r="H57" s="74">
        <v>729.98</v>
      </c>
      <c r="I57" s="74">
        <v>729.98</v>
      </c>
      <c r="J57" s="82">
        <v>729.98</v>
      </c>
    </row>
    <row r="58" spans="1:10" ht="25.8" customHeight="1" x14ac:dyDescent="0.3">
      <c r="A58" s="181" t="s">
        <v>134</v>
      </c>
      <c r="B58" s="182"/>
      <c r="C58" s="183"/>
      <c r="D58" s="150" t="s">
        <v>95</v>
      </c>
      <c r="E58" s="98">
        <v>493.85</v>
      </c>
      <c r="F58" s="70">
        <v>500</v>
      </c>
      <c r="G58" s="70">
        <v>952.14</v>
      </c>
      <c r="H58" s="70">
        <v>200</v>
      </c>
      <c r="I58" s="70">
        <v>200</v>
      </c>
      <c r="J58" s="71">
        <v>200</v>
      </c>
    </row>
    <row r="59" spans="1:10" ht="25.8" customHeight="1" x14ac:dyDescent="0.3">
      <c r="A59" s="100" t="s">
        <v>45</v>
      </c>
      <c r="B59" s="87"/>
      <c r="C59" s="88"/>
      <c r="D59" s="73" t="s">
        <v>96</v>
      </c>
      <c r="E59" s="98">
        <v>450.38</v>
      </c>
      <c r="F59" s="70">
        <v>500</v>
      </c>
      <c r="G59" s="70">
        <v>952.14</v>
      </c>
      <c r="H59" s="70">
        <v>200</v>
      </c>
      <c r="I59" s="70">
        <v>200</v>
      </c>
      <c r="J59" s="71">
        <v>200</v>
      </c>
    </row>
    <row r="60" spans="1:10" ht="25.8" customHeight="1" x14ac:dyDescent="0.3">
      <c r="A60" s="187">
        <v>3</v>
      </c>
      <c r="B60" s="188"/>
      <c r="C60" s="189"/>
      <c r="D60" s="79" t="s">
        <v>16</v>
      </c>
      <c r="E60" s="99">
        <v>450.38</v>
      </c>
      <c r="F60" s="74">
        <v>500</v>
      </c>
      <c r="G60" s="74">
        <v>952.14</v>
      </c>
      <c r="H60" s="74">
        <v>200</v>
      </c>
      <c r="I60" s="74">
        <v>200</v>
      </c>
      <c r="J60" s="82">
        <v>200</v>
      </c>
    </row>
    <row r="61" spans="1:10" ht="25.8" customHeight="1" x14ac:dyDescent="0.3">
      <c r="A61" s="175">
        <v>32</v>
      </c>
      <c r="B61" s="176"/>
      <c r="C61" s="177"/>
      <c r="D61" s="79" t="s">
        <v>26</v>
      </c>
      <c r="E61" s="99">
        <v>450.38</v>
      </c>
      <c r="F61" s="74">
        <v>50</v>
      </c>
      <c r="G61" s="74">
        <v>952.14</v>
      </c>
      <c r="H61" s="74">
        <v>20</v>
      </c>
      <c r="I61" s="74">
        <v>20</v>
      </c>
      <c r="J61" s="82">
        <v>20</v>
      </c>
    </row>
    <row r="62" spans="1:10" ht="25.8" customHeight="1" x14ac:dyDescent="0.3">
      <c r="A62" s="131" t="s">
        <v>38</v>
      </c>
      <c r="B62" s="109"/>
      <c r="C62" s="110"/>
      <c r="D62" s="107" t="s">
        <v>122</v>
      </c>
      <c r="E62" s="98">
        <v>43.47</v>
      </c>
      <c r="F62" s="70">
        <v>0</v>
      </c>
      <c r="G62" s="70">
        <v>0</v>
      </c>
      <c r="H62" s="70">
        <v>0</v>
      </c>
      <c r="I62" s="70">
        <v>0</v>
      </c>
      <c r="J62" s="71">
        <v>0</v>
      </c>
    </row>
    <row r="63" spans="1:10" ht="25.8" customHeight="1" x14ac:dyDescent="0.3">
      <c r="A63" s="111" t="s">
        <v>87</v>
      </c>
      <c r="B63" s="112">
        <v>3</v>
      </c>
      <c r="C63" s="113"/>
      <c r="D63" s="113" t="s">
        <v>16</v>
      </c>
      <c r="E63" s="99">
        <v>43.47</v>
      </c>
      <c r="F63" s="74">
        <v>0</v>
      </c>
      <c r="G63" s="74">
        <v>0</v>
      </c>
      <c r="H63" s="74">
        <v>0</v>
      </c>
      <c r="I63" s="74">
        <v>0</v>
      </c>
      <c r="J63" s="82">
        <v>0</v>
      </c>
    </row>
    <row r="64" spans="1:10" ht="25.8" customHeight="1" x14ac:dyDescent="0.3">
      <c r="A64" s="108" t="s">
        <v>87</v>
      </c>
      <c r="B64" s="105">
        <v>32</v>
      </c>
      <c r="C64" s="110"/>
      <c r="D64" s="113" t="s">
        <v>26</v>
      </c>
      <c r="E64" s="99">
        <v>43.47</v>
      </c>
      <c r="F64" s="74">
        <v>0</v>
      </c>
      <c r="G64" s="74">
        <v>0</v>
      </c>
      <c r="H64" s="74">
        <v>0</v>
      </c>
      <c r="I64" s="74">
        <v>0</v>
      </c>
      <c r="J64" s="82">
        <v>0</v>
      </c>
    </row>
    <row r="65" spans="1:10" ht="25.8" customHeight="1" x14ac:dyDescent="0.3">
      <c r="A65" s="181" t="s">
        <v>102</v>
      </c>
      <c r="B65" s="182"/>
      <c r="C65" s="183"/>
      <c r="D65" s="150" t="s">
        <v>97</v>
      </c>
      <c r="E65" s="98">
        <v>0</v>
      </c>
      <c r="F65" s="70">
        <v>0</v>
      </c>
      <c r="G65" s="70">
        <v>16997.400000000001</v>
      </c>
      <c r="H65" s="70">
        <v>16307.13</v>
      </c>
      <c r="I65" s="70">
        <v>16307.13</v>
      </c>
      <c r="J65" s="71">
        <v>16307.13</v>
      </c>
    </row>
    <row r="66" spans="1:10" ht="25.8" customHeight="1" x14ac:dyDescent="0.3">
      <c r="A66" s="190" t="s">
        <v>38</v>
      </c>
      <c r="B66" s="185"/>
      <c r="C66" s="186"/>
      <c r="D66" s="81" t="s">
        <v>39</v>
      </c>
      <c r="E66" s="98">
        <v>0</v>
      </c>
      <c r="F66" s="70">
        <v>0</v>
      </c>
      <c r="G66" s="70">
        <v>16997.400000000001</v>
      </c>
      <c r="H66" s="70">
        <v>16307.13</v>
      </c>
      <c r="I66" s="70">
        <v>16307.13</v>
      </c>
      <c r="J66" s="71">
        <v>16307.13</v>
      </c>
    </row>
    <row r="67" spans="1:10" ht="25.8" customHeight="1" x14ac:dyDescent="0.3">
      <c r="A67" s="187">
        <v>3</v>
      </c>
      <c r="B67" s="188"/>
      <c r="C67" s="189"/>
      <c r="D67" s="79" t="s">
        <v>16</v>
      </c>
      <c r="E67" s="99">
        <v>0</v>
      </c>
      <c r="F67" s="74">
        <v>0</v>
      </c>
      <c r="G67" s="74">
        <v>16997.400000000001</v>
      </c>
      <c r="H67" s="74">
        <v>16307.13</v>
      </c>
      <c r="I67" s="74">
        <v>16307.13</v>
      </c>
      <c r="J67" s="82">
        <v>16307.13</v>
      </c>
    </row>
    <row r="68" spans="1:10" ht="25.8" customHeight="1" x14ac:dyDescent="0.3">
      <c r="A68" s="175">
        <v>32</v>
      </c>
      <c r="B68" s="176"/>
      <c r="C68" s="177"/>
      <c r="D68" s="79" t="s">
        <v>26</v>
      </c>
      <c r="E68" s="99">
        <v>0</v>
      </c>
      <c r="F68" s="74">
        <v>0</v>
      </c>
      <c r="G68" s="74">
        <v>16997.400000000001</v>
      </c>
      <c r="H68" s="74">
        <v>16307.13</v>
      </c>
      <c r="I68" s="74">
        <v>16307.13</v>
      </c>
      <c r="J68" s="82">
        <v>16307.13</v>
      </c>
    </row>
    <row r="69" spans="1:10" ht="25.8" customHeight="1" x14ac:dyDescent="0.3">
      <c r="A69" s="181" t="s">
        <v>98</v>
      </c>
      <c r="B69" s="182"/>
      <c r="C69" s="183"/>
      <c r="D69" s="75" t="s">
        <v>99</v>
      </c>
      <c r="E69" s="98">
        <v>0</v>
      </c>
      <c r="F69" s="70">
        <v>0</v>
      </c>
      <c r="G69" s="70">
        <v>0</v>
      </c>
      <c r="H69" s="70">
        <v>554.55999999999995</v>
      </c>
      <c r="I69" s="70">
        <v>0</v>
      </c>
      <c r="J69" s="71">
        <v>0</v>
      </c>
    </row>
    <row r="70" spans="1:10" ht="25.8" customHeight="1" x14ac:dyDescent="0.3">
      <c r="A70" s="101" t="s">
        <v>51</v>
      </c>
      <c r="B70" s="102"/>
      <c r="C70" s="103"/>
      <c r="D70" s="75" t="s">
        <v>100</v>
      </c>
      <c r="E70" s="98">
        <v>0</v>
      </c>
      <c r="F70" s="70">
        <v>0</v>
      </c>
      <c r="G70" s="70">
        <v>0</v>
      </c>
      <c r="H70" s="70">
        <v>554.55999999999995</v>
      </c>
      <c r="I70" s="70">
        <v>0</v>
      </c>
      <c r="J70" s="71">
        <v>0</v>
      </c>
    </row>
    <row r="71" spans="1:10" ht="25.8" customHeight="1" x14ac:dyDescent="0.3">
      <c r="A71" s="187">
        <v>3</v>
      </c>
      <c r="B71" s="188"/>
      <c r="C71" s="189"/>
      <c r="D71" s="79" t="s">
        <v>16</v>
      </c>
      <c r="E71" s="99">
        <v>0</v>
      </c>
      <c r="F71" s="74">
        <v>0</v>
      </c>
      <c r="G71" s="74">
        <v>0</v>
      </c>
      <c r="H71" s="74">
        <v>554.55999999999995</v>
      </c>
      <c r="I71" s="74">
        <v>0</v>
      </c>
      <c r="J71" s="82">
        <v>0</v>
      </c>
    </row>
    <row r="72" spans="1:10" ht="25.8" customHeight="1" x14ac:dyDescent="0.3">
      <c r="A72" s="175">
        <v>32</v>
      </c>
      <c r="B72" s="176"/>
      <c r="C72" s="177"/>
      <c r="D72" s="79" t="s">
        <v>26</v>
      </c>
      <c r="E72" s="99">
        <v>0</v>
      </c>
      <c r="F72" s="74">
        <v>0</v>
      </c>
      <c r="G72" s="74">
        <v>0</v>
      </c>
      <c r="H72" s="74">
        <v>554.55999999999995</v>
      </c>
      <c r="I72" s="74">
        <v>0</v>
      </c>
      <c r="J72" s="82">
        <v>0</v>
      </c>
    </row>
    <row r="73" spans="1:10" ht="25.8" customHeight="1" x14ac:dyDescent="0.3">
      <c r="A73" s="181" t="s">
        <v>103</v>
      </c>
      <c r="B73" s="182"/>
      <c r="C73" s="183"/>
      <c r="D73" s="150" t="s">
        <v>101</v>
      </c>
      <c r="E73" s="135">
        <f>E84</f>
        <v>12727.05</v>
      </c>
      <c r="F73" s="70">
        <v>37879</v>
      </c>
      <c r="G73" s="70">
        <v>41250.629999999997</v>
      </c>
      <c r="H73" s="70">
        <v>0</v>
      </c>
      <c r="I73" s="70">
        <v>0</v>
      </c>
      <c r="J73" s="71">
        <v>0</v>
      </c>
    </row>
    <row r="74" spans="1:10" ht="25.8" customHeight="1" x14ac:dyDescent="0.3">
      <c r="A74" s="101" t="s">
        <v>38</v>
      </c>
      <c r="B74" s="102"/>
      <c r="C74" s="103"/>
      <c r="D74" s="104" t="s">
        <v>39</v>
      </c>
      <c r="E74" s="135">
        <v>0</v>
      </c>
      <c r="F74" s="70">
        <v>5682</v>
      </c>
      <c r="G74" s="70">
        <v>6187.75</v>
      </c>
      <c r="H74" s="70">
        <v>0</v>
      </c>
      <c r="I74" s="70">
        <v>0</v>
      </c>
      <c r="J74" s="71">
        <v>0</v>
      </c>
    </row>
    <row r="75" spans="1:10" ht="25.8" customHeight="1" x14ac:dyDescent="0.3">
      <c r="A75" s="86">
        <v>3</v>
      </c>
      <c r="B75" s="87"/>
      <c r="C75" s="88"/>
      <c r="D75" s="79" t="s">
        <v>16</v>
      </c>
      <c r="E75" s="136">
        <v>0</v>
      </c>
      <c r="F75" s="74">
        <v>1663</v>
      </c>
      <c r="G75" s="74">
        <v>2168.75</v>
      </c>
      <c r="H75" s="74">
        <v>0</v>
      </c>
      <c r="I75" s="74">
        <v>0</v>
      </c>
      <c r="J75" s="82">
        <v>0</v>
      </c>
    </row>
    <row r="76" spans="1:10" ht="25.8" customHeight="1" x14ac:dyDescent="0.3">
      <c r="A76" s="86"/>
      <c r="B76" s="87">
        <v>31</v>
      </c>
      <c r="C76" s="88"/>
      <c r="D76" s="79" t="s">
        <v>89</v>
      </c>
      <c r="E76" s="136">
        <v>0</v>
      </c>
      <c r="F76" s="74">
        <v>1356</v>
      </c>
      <c r="G76" s="74">
        <v>1356</v>
      </c>
      <c r="H76" s="74">
        <v>0</v>
      </c>
      <c r="I76" s="74">
        <v>0</v>
      </c>
      <c r="J76" s="82">
        <v>0</v>
      </c>
    </row>
    <row r="77" spans="1:10" ht="25.8" customHeight="1" x14ac:dyDescent="0.3">
      <c r="A77" s="86"/>
      <c r="B77" s="87">
        <v>32</v>
      </c>
      <c r="C77" s="88"/>
      <c r="D77" s="79" t="s">
        <v>26</v>
      </c>
      <c r="E77" s="136">
        <v>0</v>
      </c>
      <c r="F77" s="74">
        <v>307</v>
      </c>
      <c r="G77" s="74">
        <v>812.75</v>
      </c>
      <c r="H77" s="74">
        <v>0</v>
      </c>
      <c r="I77" s="74">
        <v>0</v>
      </c>
      <c r="J77" s="82">
        <v>0</v>
      </c>
    </row>
    <row r="78" spans="1:10" ht="25.8" customHeight="1" x14ac:dyDescent="0.3">
      <c r="A78" s="86" t="s">
        <v>87</v>
      </c>
      <c r="B78" s="87">
        <v>4</v>
      </c>
      <c r="C78" s="88"/>
      <c r="D78" s="79" t="s">
        <v>18</v>
      </c>
      <c r="E78" s="136">
        <v>0</v>
      </c>
      <c r="F78" s="74">
        <v>4019</v>
      </c>
      <c r="G78" s="74">
        <v>4019</v>
      </c>
      <c r="H78" s="74">
        <v>0</v>
      </c>
      <c r="I78" s="74">
        <v>0</v>
      </c>
      <c r="J78" s="82">
        <v>0</v>
      </c>
    </row>
    <row r="79" spans="1:10" ht="25.8" customHeight="1" x14ac:dyDescent="0.3">
      <c r="A79" s="86" t="s">
        <v>87</v>
      </c>
      <c r="B79" s="87">
        <v>42</v>
      </c>
      <c r="C79" s="88"/>
      <c r="D79" s="79" t="s">
        <v>33</v>
      </c>
      <c r="E79" s="136">
        <v>0</v>
      </c>
      <c r="F79" s="74">
        <v>4019</v>
      </c>
      <c r="G79" s="74">
        <v>4019</v>
      </c>
      <c r="H79" s="74">
        <v>0</v>
      </c>
      <c r="I79" s="74">
        <v>0</v>
      </c>
      <c r="J79" s="82">
        <v>0</v>
      </c>
    </row>
    <row r="80" spans="1:10" ht="25.8" customHeight="1" x14ac:dyDescent="0.3">
      <c r="A80" s="101" t="s">
        <v>40</v>
      </c>
      <c r="B80" s="102"/>
      <c r="C80" s="103"/>
      <c r="D80" s="75" t="s">
        <v>41</v>
      </c>
      <c r="E80" s="135">
        <f>E84</f>
        <v>12727.05</v>
      </c>
      <c r="F80" s="70">
        <v>32197</v>
      </c>
      <c r="G80" s="70">
        <v>35062.879999999997</v>
      </c>
      <c r="H80" s="70">
        <v>0</v>
      </c>
      <c r="I80" s="70">
        <v>0</v>
      </c>
      <c r="J80" s="71">
        <v>0</v>
      </c>
    </row>
    <row r="81" spans="1:10" ht="25.8" customHeight="1" x14ac:dyDescent="0.3">
      <c r="A81" s="86"/>
      <c r="B81" s="84">
        <v>3</v>
      </c>
      <c r="C81" s="88"/>
      <c r="D81" s="79" t="s">
        <v>16</v>
      </c>
      <c r="E81" s="136">
        <v>0</v>
      </c>
      <c r="F81" s="74">
        <v>9422</v>
      </c>
      <c r="G81" s="74">
        <v>12287.88</v>
      </c>
      <c r="H81" s="74">
        <v>0</v>
      </c>
      <c r="I81" s="74">
        <v>0</v>
      </c>
      <c r="J81" s="82">
        <v>0</v>
      </c>
    </row>
    <row r="82" spans="1:10" ht="25.8" customHeight="1" x14ac:dyDescent="0.3">
      <c r="A82" s="86"/>
      <c r="B82" s="105">
        <v>31</v>
      </c>
      <c r="C82" s="88"/>
      <c r="D82" s="79" t="s">
        <v>89</v>
      </c>
      <c r="E82" s="136">
        <v>0</v>
      </c>
      <c r="F82" s="74">
        <v>7686</v>
      </c>
      <c r="G82" s="74">
        <v>7686</v>
      </c>
      <c r="H82" s="74">
        <v>0</v>
      </c>
      <c r="I82" s="74">
        <v>0</v>
      </c>
      <c r="J82" s="82">
        <v>0</v>
      </c>
    </row>
    <row r="83" spans="1:10" ht="25.8" customHeight="1" x14ac:dyDescent="0.3">
      <c r="A83" s="86"/>
      <c r="B83" s="105">
        <v>32</v>
      </c>
      <c r="C83" s="88"/>
      <c r="D83" s="79" t="s">
        <v>26</v>
      </c>
      <c r="E83" s="136">
        <v>0</v>
      </c>
      <c r="F83" s="74">
        <v>1736</v>
      </c>
      <c r="G83" s="74">
        <v>4601.88</v>
      </c>
      <c r="H83" s="74">
        <v>0</v>
      </c>
      <c r="I83" s="74">
        <v>0</v>
      </c>
      <c r="J83" s="82">
        <v>0</v>
      </c>
    </row>
    <row r="84" spans="1:10" ht="25.8" customHeight="1" x14ac:dyDescent="0.3">
      <c r="A84" s="86" t="s">
        <v>87</v>
      </c>
      <c r="B84" s="87">
        <v>4</v>
      </c>
      <c r="C84" s="88"/>
      <c r="D84" s="79" t="s">
        <v>18</v>
      </c>
      <c r="E84" s="99">
        <f>E85</f>
        <v>12727.05</v>
      </c>
      <c r="F84" s="74">
        <v>22775</v>
      </c>
      <c r="G84" s="74">
        <v>22775</v>
      </c>
      <c r="H84" s="74">
        <v>0</v>
      </c>
      <c r="I84" s="74">
        <v>0</v>
      </c>
      <c r="J84" s="82">
        <v>0</v>
      </c>
    </row>
    <row r="85" spans="1:10" ht="39.6" customHeight="1" x14ac:dyDescent="0.3">
      <c r="A85" s="86" t="s">
        <v>87</v>
      </c>
      <c r="B85" s="105">
        <v>42</v>
      </c>
      <c r="C85" s="88"/>
      <c r="D85" s="79" t="s">
        <v>33</v>
      </c>
      <c r="E85" s="210">
        <v>12727.05</v>
      </c>
      <c r="F85" s="70">
        <v>22775</v>
      </c>
      <c r="G85" s="70">
        <v>22775</v>
      </c>
      <c r="H85" s="70">
        <v>0</v>
      </c>
      <c r="I85" s="70">
        <v>0</v>
      </c>
      <c r="J85" s="71">
        <v>0</v>
      </c>
    </row>
    <row r="86" spans="1:10" ht="39.6" customHeight="1" x14ac:dyDescent="0.3">
      <c r="A86" s="181" t="s">
        <v>135</v>
      </c>
      <c r="B86" s="182"/>
      <c r="C86" s="183"/>
      <c r="D86" s="150" t="s">
        <v>107</v>
      </c>
      <c r="E86" s="98">
        <v>0</v>
      </c>
      <c r="F86" s="70">
        <v>0</v>
      </c>
      <c r="G86" s="70">
        <v>142.72</v>
      </c>
      <c r="H86" s="70">
        <v>0</v>
      </c>
      <c r="I86" s="70">
        <v>0</v>
      </c>
      <c r="J86" s="71">
        <v>0</v>
      </c>
    </row>
    <row r="87" spans="1:10" ht="25.8" customHeight="1" x14ac:dyDescent="0.3">
      <c r="A87" s="151" t="s">
        <v>38</v>
      </c>
      <c r="B87" s="147"/>
      <c r="C87" s="148"/>
      <c r="D87" s="104" t="s">
        <v>39</v>
      </c>
      <c r="E87" s="98">
        <v>0</v>
      </c>
      <c r="F87" s="70">
        <v>0</v>
      </c>
      <c r="G87" s="70">
        <v>142.72</v>
      </c>
      <c r="H87" s="70">
        <v>0</v>
      </c>
      <c r="I87" s="70">
        <v>0</v>
      </c>
      <c r="J87" s="71">
        <v>0</v>
      </c>
    </row>
    <row r="88" spans="1:10" ht="25.8" customHeight="1" x14ac:dyDescent="0.3">
      <c r="A88" s="86"/>
      <c r="B88" s="87">
        <v>3</v>
      </c>
      <c r="C88" s="88"/>
      <c r="D88" s="79" t="s">
        <v>108</v>
      </c>
      <c r="E88" s="99">
        <v>0</v>
      </c>
      <c r="F88" s="74">
        <v>0</v>
      </c>
      <c r="G88" s="74">
        <v>142.72</v>
      </c>
      <c r="H88" s="74">
        <v>0</v>
      </c>
      <c r="I88" s="74">
        <v>0</v>
      </c>
      <c r="J88" s="82">
        <v>0</v>
      </c>
    </row>
    <row r="89" spans="1:10" ht="25.8" customHeight="1" x14ac:dyDescent="0.3">
      <c r="A89" s="86"/>
      <c r="B89" s="87">
        <v>38</v>
      </c>
      <c r="C89" s="88"/>
      <c r="D89" s="79" t="s">
        <v>109</v>
      </c>
      <c r="E89" s="99">
        <v>0</v>
      </c>
      <c r="F89" s="74">
        <v>0</v>
      </c>
      <c r="G89" s="74">
        <v>142.72</v>
      </c>
      <c r="H89" s="74">
        <v>0</v>
      </c>
      <c r="I89" s="74">
        <v>0</v>
      </c>
      <c r="J89" s="82">
        <v>0</v>
      </c>
    </row>
    <row r="90" spans="1:10" ht="25.8" customHeight="1" x14ac:dyDescent="0.3">
      <c r="A90" s="193" t="s">
        <v>110</v>
      </c>
      <c r="B90" s="194"/>
      <c r="C90" s="195"/>
      <c r="D90" s="150" t="s">
        <v>120</v>
      </c>
      <c r="E90" s="98">
        <v>0</v>
      </c>
      <c r="F90" s="70">
        <v>0</v>
      </c>
      <c r="G90" s="70">
        <v>1300.9000000000001</v>
      </c>
      <c r="H90" s="70">
        <v>0</v>
      </c>
      <c r="I90" s="70">
        <v>0</v>
      </c>
      <c r="J90" s="71">
        <v>0</v>
      </c>
    </row>
    <row r="91" spans="1:10" ht="25.8" customHeight="1" x14ac:dyDescent="0.3">
      <c r="A91" s="101" t="s">
        <v>38</v>
      </c>
      <c r="B91" s="102"/>
      <c r="C91" s="103"/>
      <c r="D91" s="104" t="s">
        <v>39</v>
      </c>
      <c r="E91" s="98">
        <v>0</v>
      </c>
      <c r="F91" s="70">
        <v>0</v>
      </c>
      <c r="G91" s="70">
        <v>1300.9000000000001</v>
      </c>
      <c r="H91" s="70">
        <v>0</v>
      </c>
      <c r="I91" s="70">
        <v>0</v>
      </c>
      <c r="J91" s="71">
        <v>0</v>
      </c>
    </row>
    <row r="92" spans="1:10" ht="25.8" customHeight="1" x14ac:dyDescent="0.3">
      <c r="A92" s="86"/>
      <c r="B92" s="87">
        <v>3</v>
      </c>
      <c r="C92" s="88"/>
      <c r="D92" s="79" t="s">
        <v>108</v>
      </c>
      <c r="E92" s="99">
        <v>0</v>
      </c>
      <c r="F92" s="74">
        <v>0</v>
      </c>
      <c r="G92" s="74">
        <v>1300.9000000000001</v>
      </c>
      <c r="H92" s="74">
        <v>0</v>
      </c>
      <c r="I92" s="74">
        <v>0</v>
      </c>
      <c r="J92" s="82">
        <v>0</v>
      </c>
    </row>
    <row r="93" spans="1:10" ht="25.8" customHeight="1" x14ac:dyDescent="0.3">
      <c r="A93" s="86"/>
      <c r="B93" s="87">
        <v>31</v>
      </c>
      <c r="C93" s="88"/>
      <c r="D93" s="79" t="s">
        <v>89</v>
      </c>
      <c r="E93" s="99">
        <v>0</v>
      </c>
      <c r="F93" s="74">
        <v>0</v>
      </c>
      <c r="G93" s="74">
        <v>1300.9000000000001</v>
      </c>
      <c r="H93" s="74">
        <v>0</v>
      </c>
      <c r="I93" s="74">
        <v>0</v>
      </c>
      <c r="J93" s="82">
        <v>0</v>
      </c>
    </row>
    <row r="94" spans="1:10" ht="26.4" x14ac:dyDescent="0.3">
      <c r="A94" s="181" t="s">
        <v>139</v>
      </c>
      <c r="B94" s="182"/>
      <c r="C94" s="183"/>
      <c r="D94" s="150" t="s">
        <v>119</v>
      </c>
      <c r="E94" s="98">
        <v>199.09</v>
      </c>
      <c r="F94" s="70">
        <v>464.53</v>
      </c>
      <c r="G94" s="70">
        <v>0</v>
      </c>
      <c r="H94" s="70">
        <v>0</v>
      </c>
      <c r="I94" s="70">
        <v>0</v>
      </c>
      <c r="J94" s="71">
        <v>0</v>
      </c>
    </row>
    <row r="95" spans="1:10" ht="28.2" customHeight="1" x14ac:dyDescent="0.3">
      <c r="A95" s="184" t="s">
        <v>51</v>
      </c>
      <c r="B95" s="185"/>
      <c r="C95" s="186"/>
      <c r="D95" s="73" t="s">
        <v>100</v>
      </c>
      <c r="E95" s="98">
        <v>199.09</v>
      </c>
      <c r="F95" s="70">
        <v>464.53</v>
      </c>
      <c r="G95" s="70">
        <v>0</v>
      </c>
      <c r="H95" s="70">
        <v>0</v>
      </c>
      <c r="I95" s="70">
        <v>0</v>
      </c>
      <c r="J95" s="71">
        <v>0</v>
      </c>
    </row>
    <row r="96" spans="1:10" x14ac:dyDescent="0.3">
      <c r="A96" s="83" t="s">
        <v>87</v>
      </c>
      <c r="B96" s="84">
        <v>3</v>
      </c>
      <c r="C96" s="79"/>
      <c r="D96" s="79" t="s">
        <v>16</v>
      </c>
      <c r="E96" s="99">
        <v>199.09</v>
      </c>
      <c r="F96" s="74">
        <v>464.53</v>
      </c>
      <c r="G96" s="74">
        <v>0</v>
      </c>
      <c r="H96" s="74">
        <v>0</v>
      </c>
      <c r="I96" s="74">
        <v>0</v>
      </c>
      <c r="J96" s="82">
        <v>0</v>
      </c>
    </row>
    <row r="97" spans="1:10" x14ac:dyDescent="0.3">
      <c r="A97" s="86"/>
      <c r="B97" s="87">
        <v>32</v>
      </c>
      <c r="C97" s="88"/>
      <c r="D97" s="79" t="s">
        <v>26</v>
      </c>
      <c r="E97" s="99">
        <v>199.09</v>
      </c>
      <c r="F97" s="74">
        <v>464.53</v>
      </c>
      <c r="G97" s="74">
        <v>0</v>
      </c>
      <c r="H97" s="74">
        <v>0</v>
      </c>
      <c r="I97" s="74">
        <v>0</v>
      </c>
      <c r="J97" s="82">
        <v>0</v>
      </c>
    </row>
    <row r="98" spans="1:10" ht="23.4" customHeight="1" x14ac:dyDescent="0.3">
      <c r="A98" s="181" t="s">
        <v>136</v>
      </c>
      <c r="B98" s="182"/>
      <c r="C98" s="183"/>
      <c r="D98" s="75" t="s">
        <v>118</v>
      </c>
      <c r="E98" s="98">
        <v>0</v>
      </c>
      <c r="F98" s="70">
        <v>0</v>
      </c>
      <c r="G98" s="70">
        <v>62.3</v>
      </c>
      <c r="H98" s="70">
        <v>0</v>
      </c>
      <c r="I98" s="70">
        <v>0</v>
      </c>
      <c r="J98" s="70">
        <v>0</v>
      </c>
    </row>
    <row r="99" spans="1:10" ht="28.8" customHeight="1" x14ac:dyDescent="0.3">
      <c r="A99" s="190" t="s">
        <v>38</v>
      </c>
      <c r="B99" s="185"/>
      <c r="C99" s="186"/>
      <c r="D99" s="73" t="s">
        <v>84</v>
      </c>
      <c r="E99" s="129">
        <v>0</v>
      </c>
      <c r="F99" s="70">
        <v>0</v>
      </c>
      <c r="G99" s="70">
        <v>62.3</v>
      </c>
      <c r="H99" s="70">
        <v>0</v>
      </c>
      <c r="I99" s="70">
        <v>0</v>
      </c>
      <c r="J99" s="71">
        <v>0</v>
      </c>
    </row>
    <row r="100" spans="1:10" x14ac:dyDescent="0.3">
      <c r="A100" s="187">
        <v>3</v>
      </c>
      <c r="B100" s="188"/>
      <c r="C100" s="189"/>
      <c r="D100" s="79" t="s">
        <v>16</v>
      </c>
      <c r="E100" s="99">
        <v>0</v>
      </c>
      <c r="F100" s="74">
        <v>0</v>
      </c>
      <c r="G100" s="74">
        <v>62.3</v>
      </c>
      <c r="H100" s="74">
        <v>0</v>
      </c>
      <c r="I100" s="74">
        <v>0</v>
      </c>
      <c r="J100" s="82">
        <v>0</v>
      </c>
    </row>
    <row r="101" spans="1:10" x14ac:dyDescent="0.3">
      <c r="A101" s="175">
        <v>32</v>
      </c>
      <c r="B101" s="176"/>
      <c r="C101" s="177"/>
      <c r="D101" s="79" t="s">
        <v>26</v>
      </c>
      <c r="E101" s="99">
        <v>0</v>
      </c>
      <c r="F101" s="74"/>
      <c r="G101" s="74"/>
      <c r="H101" s="74">
        <v>0</v>
      </c>
      <c r="I101" s="74">
        <v>0</v>
      </c>
      <c r="J101" s="82">
        <v>0</v>
      </c>
    </row>
    <row r="102" spans="1:10" ht="23.4" customHeight="1" x14ac:dyDescent="0.3">
      <c r="A102" s="193" t="s">
        <v>138</v>
      </c>
      <c r="B102" s="208"/>
      <c r="C102" s="209"/>
      <c r="D102" s="75" t="s">
        <v>117</v>
      </c>
      <c r="E102" s="98">
        <f>E103+E107</f>
        <v>1778.69</v>
      </c>
      <c r="F102" s="70">
        <v>4861.1400000000003</v>
      </c>
      <c r="G102" s="70">
        <v>0</v>
      </c>
      <c r="H102" s="70">
        <v>0</v>
      </c>
      <c r="I102" s="70">
        <v>0</v>
      </c>
      <c r="J102" s="71">
        <v>0</v>
      </c>
    </row>
    <row r="103" spans="1:10" x14ac:dyDescent="0.3">
      <c r="A103" s="101" t="s">
        <v>51</v>
      </c>
      <c r="B103" s="102"/>
      <c r="C103" s="103"/>
      <c r="D103" s="104" t="s">
        <v>100</v>
      </c>
      <c r="E103" s="98">
        <v>514.22</v>
      </c>
      <c r="F103" s="70">
        <v>1405.36</v>
      </c>
      <c r="G103" s="70">
        <v>0</v>
      </c>
      <c r="H103" s="70">
        <v>0</v>
      </c>
      <c r="I103" s="70">
        <v>0</v>
      </c>
      <c r="J103" s="71">
        <v>0</v>
      </c>
    </row>
    <row r="104" spans="1:10" x14ac:dyDescent="0.3">
      <c r="A104" s="86">
        <v>3</v>
      </c>
      <c r="B104" s="87"/>
      <c r="C104" s="88"/>
      <c r="D104" s="79" t="s">
        <v>16</v>
      </c>
      <c r="E104" s="99">
        <f>E105+E106</f>
        <v>514.22</v>
      </c>
      <c r="F104" s="74">
        <v>1405.36</v>
      </c>
      <c r="G104" s="74">
        <v>0</v>
      </c>
      <c r="H104" s="74">
        <v>0</v>
      </c>
      <c r="I104" s="74">
        <v>0</v>
      </c>
      <c r="J104" s="82">
        <v>0</v>
      </c>
    </row>
    <row r="105" spans="1:10" x14ac:dyDescent="0.3">
      <c r="A105" s="86"/>
      <c r="B105" s="87">
        <v>31</v>
      </c>
      <c r="C105" s="88"/>
      <c r="D105" s="79" t="s">
        <v>89</v>
      </c>
      <c r="E105" s="99">
        <v>335.26</v>
      </c>
      <c r="F105" s="74">
        <v>898.87</v>
      </c>
      <c r="G105" s="74">
        <v>0</v>
      </c>
      <c r="H105" s="74">
        <v>0</v>
      </c>
      <c r="I105" s="74">
        <v>0</v>
      </c>
      <c r="J105" s="82">
        <v>0</v>
      </c>
    </row>
    <row r="106" spans="1:10" x14ac:dyDescent="0.3">
      <c r="A106" s="86"/>
      <c r="B106" s="87">
        <v>32</v>
      </c>
      <c r="C106" s="88"/>
      <c r="D106" s="79" t="s">
        <v>26</v>
      </c>
      <c r="E106" s="99">
        <v>178.96</v>
      </c>
      <c r="F106" s="74">
        <v>506.49</v>
      </c>
      <c r="G106" s="74">
        <v>0</v>
      </c>
      <c r="H106" s="74">
        <v>0</v>
      </c>
      <c r="I106" s="74">
        <v>0</v>
      </c>
      <c r="J106" s="82">
        <v>0</v>
      </c>
    </row>
    <row r="107" spans="1:10" x14ac:dyDescent="0.3">
      <c r="A107" s="101" t="s">
        <v>54</v>
      </c>
      <c r="B107" s="102"/>
      <c r="C107" s="103"/>
      <c r="D107" s="75" t="s">
        <v>41</v>
      </c>
      <c r="E107" s="98">
        <v>1264.47</v>
      </c>
      <c r="F107" s="74">
        <v>3455.78</v>
      </c>
      <c r="G107" s="74">
        <v>0</v>
      </c>
      <c r="H107" s="74">
        <v>0</v>
      </c>
      <c r="I107" s="74">
        <v>0</v>
      </c>
      <c r="J107" s="82">
        <v>0</v>
      </c>
    </row>
    <row r="108" spans="1:10" x14ac:dyDescent="0.3">
      <c r="A108" s="86"/>
      <c r="B108" s="84">
        <v>3</v>
      </c>
      <c r="C108" s="88"/>
      <c r="D108" s="79" t="s">
        <v>16</v>
      </c>
      <c r="E108" s="99">
        <f>E109+E110</f>
        <v>1264.47</v>
      </c>
      <c r="F108" s="74">
        <v>3455.78</v>
      </c>
      <c r="G108" s="74">
        <v>0</v>
      </c>
      <c r="H108" s="74">
        <v>0</v>
      </c>
      <c r="I108" s="74">
        <v>0</v>
      </c>
      <c r="J108" s="82">
        <v>0</v>
      </c>
    </row>
    <row r="109" spans="1:10" x14ac:dyDescent="0.3">
      <c r="A109" s="86"/>
      <c r="B109" s="105">
        <v>31</v>
      </c>
      <c r="C109" s="88"/>
      <c r="D109" s="79" t="s">
        <v>89</v>
      </c>
      <c r="E109" s="99">
        <v>824.41</v>
      </c>
      <c r="F109" s="74">
        <v>2210.33</v>
      </c>
      <c r="G109" s="74">
        <v>0</v>
      </c>
      <c r="H109" s="74">
        <v>0</v>
      </c>
      <c r="I109" s="74">
        <v>0</v>
      </c>
      <c r="J109" s="82">
        <v>0</v>
      </c>
    </row>
    <row r="110" spans="1:10" x14ac:dyDescent="0.3">
      <c r="A110" s="86"/>
      <c r="B110" s="105">
        <v>32</v>
      </c>
      <c r="C110" s="88"/>
      <c r="D110" s="79" t="s">
        <v>26</v>
      </c>
      <c r="E110" s="99">
        <v>440.06</v>
      </c>
      <c r="F110" s="74">
        <v>1245.45</v>
      </c>
      <c r="G110" s="74">
        <v>0</v>
      </c>
      <c r="H110" s="74">
        <v>0</v>
      </c>
      <c r="I110" s="74">
        <v>0</v>
      </c>
      <c r="J110" s="82">
        <v>0</v>
      </c>
    </row>
    <row r="111" spans="1:10" ht="14.4" customHeight="1" x14ac:dyDescent="0.3">
      <c r="A111" s="181" t="s">
        <v>137</v>
      </c>
      <c r="B111" s="182"/>
      <c r="C111" s="183"/>
      <c r="D111" s="75" t="s">
        <v>116</v>
      </c>
      <c r="E111" s="70">
        <v>0</v>
      </c>
      <c r="F111" s="70">
        <v>348</v>
      </c>
      <c r="G111" s="71">
        <v>0</v>
      </c>
      <c r="H111" s="70">
        <v>0</v>
      </c>
      <c r="I111" s="70">
        <v>0</v>
      </c>
      <c r="J111" s="71">
        <v>0</v>
      </c>
    </row>
    <row r="112" spans="1:10" ht="26.4" x14ac:dyDescent="0.3">
      <c r="A112" s="190" t="s">
        <v>38</v>
      </c>
      <c r="B112" s="191"/>
      <c r="C112" s="192"/>
      <c r="D112" s="81" t="s">
        <v>39</v>
      </c>
      <c r="E112" s="70">
        <v>0</v>
      </c>
      <c r="F112" s="70">
        <v>40</v>
      </c>
      <c r="G112" s="71">
        <v>0</v>
      </c>
      <c r="H112" s="70">
        <v>0</v>
      </c>
      <c r="I112" s="70">
        <v>0</v>
      </c>
      <c r="J112" s="71">
        <v>0</v>
      </c>
    </row>
    <row r="113" spans="1:10" x14ac:dyDescent="0.3">
      <c r="A113" s="187">
        <v>3</v>
      </c>
      <c r="B113" s="188"/>
      <c r="C113" s="189"/>
      <c r="D113" s="79" t="s">
        <v>16</v>
      </c>
      <c r="E113" s="74">
        <v>0</v>
      </c>
      <c r="F113" s="74">
        <v>40</v>
      </c>
      <c r="G113" s="82">
        <v>0</v>
      </c>
      <c r="H113" s="74">
        <v>0</v>
      </c>
      <c r="I113" s="74">
        <v>0</v>
      </c>
      <c r="J113" s="82">
        <v>0</v>
      </c>
    </row>
    <row r="114" spans="1:10" x14ac:dyDescent="0.3">
      <c r="A114" s="175">
        <v>32</v>
      </c>
      <c r="B114" s="176"/>
      <c r="C114" s="177"/>
      <c r="D114" s="79" t="s">
        <v>26</v>
      </c>
      <c r="E114" s="74">
        <v>0</v>
      </c>
      <c r="F114" s="74">
        <v>40</v>
      </c>
      <c r="G114" s="82">
        <v>0</v>
      </c>
      <c r="H114" s="74">
        <v>0</v>
      </c>
      <c r="I114" s="74">
        <v>0</v>
      </c>
      <c r="J114" s="82">
        <v>0</v>
      </c>
    </row>
    <row r="115" spans="1:10" x14ac:dyDescent="0.3">
      <c r="A115" s="101" t="s">
        <v>54</v>
      </c>
      <c r="B115" s="102"/>
      <c r="C115" s="103"/>
      <c r="D115" s="75" t="s">
        <v>41</v>
      </c>
      <c r="E115" s="99">
        <v>0</v>
      </c>
      <c r="F115" s="74">
        <v>308</v>
      </c>
      <c r="G115" s="74">
        <v>0</v>
      </c>
      <c r="H115" s="74">
        <v>0</v>
      </c>
      <c r="I115" s="74">
        <v>0</v>
      </c>
      <c r="J115" s="82">
        <v>0</v>
      </c>
    </row>
    <row r="116" spans="1:10" x14ac:dyDescent="0.3">
      <c r="A116" s="86"/>
      <c r="B116" s="84">
        <v>3</v>
      </c>
      <c r="C116" s="88"/>
      <c r="D116" s="79" t="s">
        <v>16</v>
      </c>
      <c r="E116" s="99">
        <v>0</v>
      </c>
      <c r="F116" s="74">
        <v>308</v>
      </c>
      <c r="G116" s="74">
        <v>0</v>
      </c>
      <c r="H116" s="74">
        <v>0</v>
      </c>
      <c r="I116" s="74">
        <v>0</v>
      </c>
      <c r="J116" s="82">
        <v>0</v>
      </c>
    </row>
    <row r="117" spans="1:10" x14ac:dyDescent="0.3">
      <c r="A117" s="86"/>
      <c r="B117" s="105">
        <v>32</v>
      </c>
      <c r="C117" s="88"/>
      <c r="D117" s="79" t="s">
        <v>26</v>
      </c>
      <c r="E117" s="99">
        <v>0</v>
      </c>
      <c r="F117" s="74">
        <v>308</v>
      </c>
      <c r="G117" s="74">
        <v>0</v>
      </c>
      <c r="H117" s="74">
        <v>0</v>
      </c>
      <c r="I117" s="74">
        <v>0</v>
      </c>
      <c r="J117" s="82">
        <v>0</v>
      </c>
    </row>
    <row r="118" spans="1:10" x14ac:dyDescent="0.3">
      <c r="A118" s="193" t="s">
        <v>140</v>
      </c>
      <c r="B118" s="208"/>
      <c r="C118" s="209"/>
      <c r="D118" s="106" t="s">
        <v>123</v>
      </c>
      <c r="E118" s="70">
        <v>21.51</v>
      </c>
      <c r="F118" s="70">
        <v>0</v>
      </c>
      <c r="G118" s="71">
        <v>0</v>
      </c>
      <c r="H118" s="70">
        <v>0</v>
      </c>
      <c r="I118" s="70">
        <v>0</v>
      </c>
      <c r="J118" s="70">
        <v>0</v>
      </c>
    </row>
    <row r="119" spans="1:10" ht="26.4" x14ac:dyDescent="0.3">
      <c r="A119" s="114" t="s">
        <v>38</v>
      </c>
      <c r="B119" s="115"/>
      <c r="C119" s="116"/>
      <c r="D119" s="104" t="s">
        <v>39</v>
      </c>
      <c r="E119" s="99">
        <v>21.51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</row>
    <row r="120" spans="1:10" x14ac:dyDescent="0.3">
      <c r="A120" s="108"/>
      <c r="B120" s="112">
        <v>3</v>
      </c>
      <c r="C120" s="110"/>
      <c r="D120" s="113" t="s">
        <v>16</v>
      </c>
      <c r="E120" s="99">
        <v>21.51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</row>
    <row r="121" spans="1:10" x14ac:dyDescent="0.3">
      <c r="A121" s="108"/>
      <c r="B121" s="105">
        <v>32</v>
      </c>
      <c r="C121" s="110"/>
      <c r="D121" s="113" t="s">
        <v>26</v>
      </c>
      <c r="E121" s="99">
        <v>21.51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</row>
  </sheetData>
  <mergeCells count="56">
    <mergeCell ref="A12:C12"/>
    <mergeCell ref="A16:C16"/>
    <mergeCell ref="A13:C13"/>
    <mergeCell ref="A66:C66"/>
    <mergeCell ref="A67:C67"/>
    <mergeCell ref="A68:C68"/>
    <mergeCell ref="A6:C6"/>
    <mergeCell ref="A44:C44"/>
    <mergeCell ref="A45:C45"/>
    <mergeCell ref="A46:C46"/>
    <mergeCell ref="A47:C47"/>
    <mergeCell ref="A7:C7"/>
    <mergeCell ref="A8:C8"/>
    <mergeCell ref="A29:C29"/>
    <mergeCell ref="A35:C35"/>
    <mergeCell ref="A37:C37"/>
    <mergeCell ref="A41:C41"/>
    <mergeCell ref="A42:C42"/>
    <mergeCell ref="A23:C23"/>
    <mergeCell ref="A50:C50"/>
    <mergeCell ref="A51:C51"/>
    <mergeCell ref="A52:C52"/>
    <mergeCell ref="A61:C61"/>
    <mergeCell ref="A65:C65"/>
    <mergeCell ref="A14:C14"/>
    <mergeCell ref="A15:C15"/>
    <mergeCell ref="A73:C73"/>
    <mergeCell ref="A113:C113"/>
    <mergeCell ref="A114:C114"/>
    <mergeCell ref="A98:C98"/>
    <mergeCell ref="A99:C99"/>
    <mergeCell ref="A100:C100"/>
    <mergeCell ref="A112:C112"/>
    <mergeCell ref="A101:C101"/>
    <mergeCell ref="A102:C102"/>
    <mergeCell ref="A111:C111"/>
    <mergeCell ref="A90:C90"/>
    <mergeCell ref="A49:C49"/>
    <mergeCell ref="A86:C86"/>
    <mergeCell ref="A43:C43"/>
    <mergeCell ref="A118:C118"/>
    <mergeCell ref="A5:C5"/>
    <mergeCell ref="A3:J3"/>
    <mergeCell ref="A1:J1"/>
    <mergeCell ref="A94:C94"/>
    <mergeCell ref="A95:C95"/>
    <mergeCell ref="A53:C53"/>
    <mergeCell ref="A54:C54"/>
    <mergeCell ref="A55:C55"/>
    <mergeCell ref="A56:C56"/>
    <mergeCell ref="A57:C57"/>
    <mergeCell ref="A58:C58"/>
    <mergeCell ref="A60:C60"/>
    <mergeCell ref="A69:C69"/>
    <mergeCell ref="A71:C71"/>
    <mergeCell ref="A72:C7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2023-11-10T09:05:50Z</cp:lastPrinted>
  <dcterms:created xsi:type="dcterms:W3CDTF">2022-08-12T12:51:27Z</dcterms:created>
  <dcterms:modified xsi:type="dcterms:W3CDTF">2023-11-10T12:45:35Z</dcterms:modified>
</cp:coreProperties>
</file>