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9873BA94-7A3A-48DD-B7F7-790F1008658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" sheetId="1" r:id="rId1"/>
    <sheet name="VR" sheetId="2" r:id="rId2"/>
    <sheet name="VP" sheetId="3" r:id="rId3"/>
  </sheets>
  <definedNames>
    <definedName name="_xlnm.Print_Area" localSheetId="0">PR!$A$1:$G$148</definedName>
  </definedNames>
  <calcPr calcId="179021" calcMode="manual"/>
</workbook>
</file>

<file path=xl/calcChain.xml><?xml version="1.0" encoding="utf-8"?>
<calcChain xmlns="http://schemas.openxmlformats.org/spreadsheetml/2006/main">
  <c r="G15" i="3" l="1"/>
  <c r="G34" i="2"/>
  <c r="G103" i="1" l="1"/>
  <c r="F50" i="2" l="1"/>
  <c r="G28" i="2"/>
  <c r="G26" i="2" s="1"/>
  <c r="G19" i="2" s="1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5" i="2"/>
  <c r="G46" i="2"/>
  <c r="F26" i="2"/>
  <c r="G8" i="2"/>
  <c r="E11" i="3" l="1"/>
  <c r="G13" i="3"/>
  <c r="F11" i="3"/>
  <c r="G11" i="3" s="1"/>
  <c r="G21" i="3" s="1"/>
  <c r="G10" i="3"/>
  <c r="G71" i="2"/>
  <c r="E8" i="1"/>
  <c r="G106" i="1"/>
  <c r="G107" i="1"/>
  <c r="G108" i="1"/>
  <c r="G109" i="1"/>
  <c r="G110" i="1"/>
  <c r="G111" i="1"/>
  <c r="G112" i="1"/>
  <c r="G113" i="1"/>
  <c r="F21" i="3" l="1"/>
  <c r="F92" i="1"/>
  <c r="G101" i="1"/>
  <c r="G58" i="1" l="1"/>
  <c r="G19" i="1"/>
  <c r="G47" i="1"/>
  <c r="G16" i="1" l="1"/>
  <c r="G18" i="1"/>
  <c r="G17" i="1"/>
  <c r="G15" i="1"/>
  <c r="G14" i="1"/>
  <c r="G13" i="1"/>
  <c r="E50" i="2" l="1"/>
  <c r="E47" i="2"/>
  <c r="E26" i="2"/>
  <c r="E9" i="3"/>
  <c r="E21" i="3" s="1"/>
  <c r="G81" i="1"/>
  <c r="G80" i="1" s="1"/>
  <c r="E81" i="1"/>
  <c r="E80" i="1" s="1"/>
  <c r="F81" i="1"/>
  <c r="F80" i="1" s="1"/>
  <c r="G12" i="3" l="1"/>
  <c r="G18" i="3"/>
  <c r="G16" i="3"/>
  <c r="G49" i="2"/>
  <c r="G48" i="2" s="1"/>
  <c r="G22" i="2"/>
  <c r="E20" i="2"/>
  <c r="E19" i="2" s="1"/>
  <c r="E18" i="2" s="1"/>
  <c r="G17" i="3"/>
  <c r="G14" i="3"/>
  <c r="G8" i="3"/>
  <c r="G90" i="2"/>
  <c r="G89" i="2" s="1"/>
  <c r="G91" i="2"/>
  <c r="E90" i="2"/>
  <c r="E89" i="2" s="1"/>
  <c r="E54" i="1"/>
  <c r="G92" i="2"/>
  <c r="F90" i="2"/>
  <c r="E79" i="2"/>
  <c r="G82" i="2"/>
  <c r="G79" i="2" s="1"/>
  <c r="G16" i="2"/>
  <c r="G15" i="2"/>
  <c r="G9" i="2"/>
  <c r="E8" i="2"/>
  <c r="E7" i="2" s="1"/>
  <c r="E11" i="1"/>
  <c r="G123" i="1"/>
  <c r="G122" i="1"/>
  <c r="G121" i="1"/>
  <c r="G120" i="1"/>
  <c r="G119" i="1"/>
  <c r="G118" i="1"/>
  <c r="G117" i="1"/>
  <c r="G116" i="1"/>
  <c r="G115" i="1"/>
  <c r="E114" i="1"/>
  <c r="G114" i="1" l="1"/>
  <c r="G59" i="1"/>
  <c r="E92" i="1"/>
  <c r="G102" i="1"/>
  <c r="G100" i="1"/>
  <c r="G30" i="1"/>
  <c r="G32" i="1"/>
  <c r="G51" i="1"/>
  <c r="G50" i="1"/>
  <c r="G49" i="1"/>
  <c r="G48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1" i="1"/>
  <c r="G29" i="1"/>
  <c r="G28" i="1"/>
  <c r="G27" i="1"/>
  <c r="G26" i="1"/>
  <c r="G25" i="1"/>
  <c r="G24" i="1"/>
  <c r="G23" i="1"/>
  <c r="G22" i="1"/>
  <c r="G21" i="1"/>
  <c r="G20" i="1"/>
  <c r="I29" i="1" s="1"/>
  <c r="G12" i="1"/>
  <c r="I18" i="1" s="1"/>
  <c r="G64" i="2"/>
  <c r="G59" i="2"/>
  <c r="G70" i="2"/>
  <c r="I43" i="1" l="1"/>
  <c r="I50" i="1"/>
  <c r="G11" i="1"/>
  <c r="G57" i="2"/>
  <c r="G50" i="2" s="1"/>
  <c r="D114" i="1" l="1"/>
  <c r="D104" i="1"/>
  <c r="D103" i="1" s="1"/>
  <c r="D88" i="1"/>
  <c r="D87" i="1" s="1"/>
  <c r="D54" i="1"/>
  <c r="D11" i="1"/>
  <c r="G129" i="1" l="1"/>
  <c r="F54" i="1" l="1"/>
  <c r="G57" i="1"/>
  <c r="G56" i="1"/>
  <c r="G75" i="2"/>
  <c r="G73" i="2"/>
  <c r="G69" i="2"/>
  <c r="G60" i="2"/>
  <c r="G52" i="2"/>
  <c r="G53" i="2"/>
  <c r="G27" i="2"/>
  <c r="G88" i="2"/>
  <c r="G85" i="2"/>
  <c r="G81" i="2"/>
  <c r="G80" i="2"/>
  <c r="G78" i="2"/>
  <c r="G74" i="2"/>
  <c r="G72" i="2"/>
  <c r="G68" i="2"/>
  <c r="G67" i="2"/>
  <c r="G66" i="2"/>
  <c r="G65" i="2"/>
  <c r="G63" i="2"/>
  <c r="G62" i="2"/>
  <c r="G61" i="2"/>
  <c r="G58" i="2"/>
  <c r="G56" i="2"/>
  <c r="G55" i="2"/>
  <c r="G54" i="2"/>
  <c r="G51" i="2"/>
  <c r="G25" i="2"/>
  <c r="G24" i="2"/>
  <c r="G23" i="2"/>
  <c r="G21" i="2"/>
  <c r="G17" i="2"/>
  <c r="G14" i="2"/>
  <c r="G13" i="2"/>
  <c r="G12" i="2"/>
  <c r="G11" i="2"/>
  <c r="G10" i="2"/>
  <c r="G61" i="1"/>
  <c r="G55" i="1" s="1"/>
  <c r="G20" i="2" l="1"/>
  <c r="G47" i="2"/>
  <c r="G54" i="1"/>
  <c r="F11" i="1"/>
  <c r="G18" i="2" l="1"/>
  <c r="F7" i="3"/>
  <c r="F89" i="2"/>
  <c r="F87" i="2"/>
  <c r="F86" i="2" s="1"/>
  <c r="F84" i="2"/>
  <c r="F83" i="2"/>
  <c r="F79" i="2"/>
  <c r="F97" i="2" s="1"/>
  <c r="F77" i="2"/>
  <c r="F48" i="2"/>
  <c r="F20" i="2"/>
  <c r="F8" i="2"/>
  <c r="F7" i="2" s="1"/>
  <c r="F6" i="2" s="1"/>
  <c r="G140" i="1"/>
  <c r="G139" i="1"/>
  <c r="G138" i="1"/>
  <c r="G137" i="1"/>
  <c r="G136" i="1"/>
  <c r="G135" i="1"/>
  <c r="G131" i="1"/>
  <c r="G130" i="1" s="1"/>
  <c r="G126" i="1"/>
  <c r="G105" i="1"/>
  <c r="G98" i="1"/>
  <c r="G97" i="1"/>
  <c r="G96" i="1"/>
  <c r="G95" i="1"/>
  <c r="G94" i="1"/>
  <c r="G93" i="1"/>
  <c r="G89" i="1"/>
  <c r="G88" i="1" s="1"/>
  <c r="G87" i="1" s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F134" i="1"/>
  <c r="F133" i="1" s="1"/>
  <c r="F132" i="1" s="1"/>
  <c r="F130" i="1"/>
  <c r="F128" i="1"/>
  <c r="F145" i="1" s="1"/>
  <c r="F125" i="1"/>
  <c r="F114" i="1"/>
  <c r="F104" i="1"/>
  <c r="F91" i="1"/>
  <c r="F88" i="1"/>
  <c r="F87" i="1" s="1"/>
  <c r="F64" i="1"/>
  <c r="F63" i="1" s="1"/>
  <c r="F53" i="1" s="1"/>
  <c r="F10" i="1"/>
  <c r="F9" i="1" s="1"/>
  <c r="F8" i="1" l="1"/>
  <c r="F146" i="1"/>
  <c r="F103" i="1"/>
  <c r="G92" i="1"/>
  <c r="F124" i="1"/>
  <c r="F143" i="1"/>
  <c r="G104" i="1"/>
  <c r="F76" i="2"/>
  <c r="F47" i="2"/>
  <c r="F19" i="2"/>
  <c r="F96" i="2"/>
  <c r="F98" i="2"/>
  <c r="F144" i="1"/>
  <c r="F127" i="1"/>
  <c r="D11" i="3"/>
  <c r="D26" i="2"/>
  <c r="D20" i="2"/>
  <c r="F18" i="2" l="1"/>
  <c r="F5" i="2" s="1"/>
  <c r="F99" i="2"/>
  <c r="F147" i="1"/>
  <c r="F148" i="1" l="1"/>
  <c r="F100" i="2"/>
  <c r="D92" i="1"/>
  <c r="E88" i="1" l="1"/>
  <c r="D64" i="1"/>
  <c r="E64" i="1"/>
  <c r="E7" i="3" l="1"/>
  <c r="D7" i="3"/>
  <c r="G7" i="3" s="1"/>
  <c r="D9" i="3" l="1"/>
  <c r="D21" i="3" l="1"/>
  <c r="G9" i="3"/>
  <c r="G128" i="1"/>
  <c r="G145" i="1" s="1"/>
  <c r="E128" i="1"/>
  <c r="E145" i="1" s="1"/>
  <c r="D128" i="1"/>
  <c r="D145" i="1" s="1"/>
  <c r="D8" i="2" l="1"/>
  <c r="D98" i="2" s="1"/>
  <c r="D19" i="2"/>
  <c r="D48" i="2"/>
  <c r="D50" i="2"/>
  <c r="D77" i="2"/>
  <c r="D79" i="2"/>
  <c r="D84" i="2"/>
  <c r="D90" i="2"/>
  <c r="D47" i="2" l="1"/>
  <c r="D97" i="2"/>
  <c r="D76" i="2"/>
  <c r="D89" i="2"/>
  <c r="E63" i="1"/>
  <c r="E98" i="2"/>
  <c r="D7" i="2"/>
  <c r="D6" i="2" s="1"/>
  <c r="G87" i="2"/>
  <c r="G84" i="2"/>
  <c r="E77" i="2"/>
  <c r="G77" i="2"/>
  <c r="E84" i="2"/>
  <c r="E83" i="2" s="1"/>
  <c r="E87" i="2"/>
  <c r="D87" i="2"/>
  <c r="D96" i="2" s="1"/>
  <c r="G127" i="1"/>
  <c r="G125" i="1"/>
  <c r="E134" i="1"/>
  <c r="E130" i="1"/>
  <c r="E127" i="1" s="1"/>
  <c r="E125" i="1"/>
  <c r="E146" i="1"/>
  <c r="E104" i="1"/>
  <c r="E87" i="1"/>
  <c r="E10" i="1"/>
  <c r="E9" i="1" s="1"/>
  <c r="D10" i="1"/>
  <c r="D9" i="1" s="1"/>
  <c r="D63" i="1"/>
  <c r="D91" i="1"/>
  <c r="D146" i="1"/>
  <c r="D125" i="1"/>
  <c r="D143" i="1" s="1"/>
  <c r="D130" i="1"/>
  <c r="D127" i="1" s="1"/>
  <c r="D134" i="1"/>
  <c r="D144" i="1" s="1"/>
  <c r="G83" i="2" l="1"/>
  <c r="D83" i="2"/>
  <c r="D99" i="2"/>
  <c r="D147" i="1"/>
  <c r="G86" i="2"/>
  <c r="G96" i="2"/>
  <c r="E86" i="2"/>
  <c r="E96" i="2"/>
  <c r="D124" i="1"/>
  <c r="D53" i="1" s="1"/>
  <c r="E91" i="1"/>
  <c r="E143" i="1"/>
  <c r="G98" i="2"/>
  <c r="E6" i="2"/>
  <c r="E5" i="2" s="1"/>
  <c r="E97" i="2"/>
  <c r="D86" i="2"/>
  <c r="D18" i="2" s="1"/>
  <c r="D5" i="2" s="1"/>
  <c r="E133" i="1"/>
  <c r="E132" i="1" s="1"/>
  <c r="E144" i="1"/>
  <c r="G64" i="1"/>
  <c r="D133" i="1"/>
  <c r="D132" i="1" s="1"/>
  <c r="E124" i="1"/>
  <c r="G91" i="1"/>
  <c r="G146" i="1"/>
  <c r="G124" i="1"/>
  <c r="E103" i="1"/>
  <c r="G134" i="1"/>
  <c r="G133" i="1" s="1"/>
  <c r="G132" i="1" s="1"/>
  <c r="E53" i="1" l="1"/>
  <c r="D8" i="1"/>
  <c r="D148" i="1" s="1"/>
  <c r="D100" i="2"/>
  <c r="E99" i="2"/>
  <c r="E147" i="1"/>
  <c r="G63" i="1"/>
  <c r="G53" i="1" s="1"/>
  <c r="G143" i="1"/>
  <c r="G7" i="2"/>
  <c r="G6" i="2" s="1"/>
  <c r="G5" i="2" s="1"/>
  <c r="G97" i="2"/>
  <c r="G99" i="2" s="1"/>
  <c r="G10" i="1"/>
  <c r="G9" i="1" s="1"/>
  <c r="G144" i="1"/>
  <c r="G8" i="1" l="1"/>
  <c r="G100" i="2"/>
  <c r="E100" i="2"/>
  <c r="E148" i="1"/>
  <c r="G147" i="1"/>
  <c r="G148" i="1" l="1"/>
</calcChain>
</file>

<file path=xl/sharedStrings.xml><?xml version="1.0" encoding="utf-8"?>
<sst xmlns="http://schemas.openxmlformats.org/spreadsheetml/2006/main" count="634" uniqueCount="257">
  <si>
    <t>Izvor fin.</t>
  </si>
  <si>
    <t>Konto</t>
  </si>
  <si>
    <t>Naziv</t>
  </si>
  <si>
    <t>Godišnji plan</t>
  </si>
  <si>
    <t>31</t>
  </si>
  <si>
    <t>OSNOVNA ŠKOLA MONTOVJERNA</t>
  </si>
  <si>
    <t>18054</t>
  </si>
  <si>
    <t>DECENTRALIZIRANE FUNKCIJE- MINIMALNI FINANCIJSKI STANDARD</t>
  </si>
  <si>
    <t>18054001</t>
  </si>
  <si>
    <t>MATERIJALNI I FINANCIJSKI RASHODI</t>
  </si>
  <si>
    <t>Potpore za decentralizirane izdatke</t>
  </si>
  <si>
    <t>32111</t>
  </si>
  <si>
    <t>Dnevnice za službeni put u zemlji</t>
  </si>
  <si>
    <t>32113</t>
  </si>
  <si>
    <t>Naknade za smještaj na službenom putu u zemlji</t>
  </si>
  <si>
    <t>32115</t>
  </si>
  <si>
    <t>Naknade za prijevoz na službenom putu u zemlji</t>
  </si>
  <si>
    <t>32119</t>
  </si>
  <si>
    <t>Ostali rashodi za službena putovanja</t>
  </si>
  <si>
    <t>32131</t>
  </si>
  <si>
    <t>Seminari, savjetovanja i simpoziji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</si>
  <si>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</si>
  <si>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</si>
  <si>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</si>
  <si>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</si>
  <si>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</si>
  <si>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</si>
  <si>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</si>
  <si>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</si>
  <si>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32226</t>
  </si>
  <si>
    <t>Lijekovi</t>
  </si>
  <si>
    <t>32231</t>
  </si>
  <si>
    <t>Električna energija</t>
  </si>
  <si>
    <t>32242</t>
  </si>
  <si>
    <t>Materijal i dijelovi za tekuće i investicijsko održavanje postrojenja i opreme</t>
  </si>
  <si>
    <t>32251</t>
  </si>
  <si>
    <t>Sitni inventar</t>
  </si>
  <si>
    <t>32311</t>
  </si>
  <si>
    <t>Usluge telefona, telefaksa</t>
  </si>
  <si>
    <t>32313</t>
  </si>
  <si>
    <t>Poštarina (pisma, tiskanice i sl.)</t>
  </si>
  <si>
    <t>32322</t>
  </si>
  <si>
    <t>Usluge tekućeg i investicijskog održavanja postrojenja i opreme</t>
  </si>
  <si>
    <t>32341</t>
  </si>
  <si>
    <t>Opskrba vodom</t>
  </si>
  <si>
    <t>32342</t>
  </si>
  <si>
    <t>Iznošenje i odvoz smeća</t>
  </si>
  <si>
    <t>32349</t>
  </si>
  <si>
    <t>Ostale komunalne usluge</t>
  </si>
  <si>
    <t>32361</t>
  </si>
  <si>
    <t>Obvezni i preventivni zdravstveni pregledi zaposlenika</t>
  </si>
  <si>
    <t>32373</t>
  </si>
  <si>
    <t>Usluge odvjetnika i pravnog savjetovanja</t>
  </si>
  <si>
    <t>32381</t>
  </si>
  <si>
    <t>Usluge ažuriranja računalnih baza</t>
  </si>
  <si>
    <t>32389</t>
  </si>
  <si>
    <t>Ostale računalne usluge</t>
  </si>
  <si>
    <t>32396</t>
  </si>
  <si>
    <t>Usluge čuvanja imovine i obveza</t>
  </si>
  <si>
    <t>Ostali nespomenuti rashodi poslovanja</t>
  </si>
  <si>
    <t>32922</t>
  </si>
  <si>
    <t>Premije osiguranja ostale imovine</t>
  </si>
  <si>
    <t>32931</t>
  </si>
  <si>
    <t>Reprezentacija</t>
  </si>
  <si>
    <t>32941</t>
  </si>
  <si>
    <t>Tuzemne članarine</t>
  </si>
  <si>
    <t>32959</t>
  </si>
  <si>
    <t>Ostale pristojbe i naknade</t>
  </si>
  <si>
    <t>32999</t>
  </si>
  <si>
    <t>34312</t>
  </si>
  <si>
    <t>Usluge platnog prometa</t>
  </si>
  <si>
    <t>18055</t>
  </si>
  <si>
    <t>DECENTRALIZIRANE FUNKCIJE - IZNAD MINIMALNOG FINANCIJSKOG STANDARDA</t>
  </si>
  <si>
    <t>18055006</t>
  </si>
  <si>
    <t>PRODUŽENI BORAVAK</t>
  </si>
  <si>
    <t>11</t>
  </si>
  <si>
    <t>Opći prihodi i primici</t>
  </si>
  <si>
    <t>31111</t>
  </si>
  <si>
    <t>Plaće za zaposlene</t>
  </si>
  <si>
    <t>31212</t>
  </si>
  <si>
    <t>Nagrade</t>
  </si>
  <si>
    <t>31213</t>
  </si>
  <si>
    <t>Darovi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</si>
  <si>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</si>
  <si>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</si>
  <si>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</si>
  <si>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</si>
  <si>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</si>
  <si>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</si>
  <si>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31321</t>
  </si>
  <si>
    <t>Doprinosi za obvezno zdravstveno osiguranje</t>
  </si>
  <si>
    <t>32121</t>
  </si>
  <si>
    <t>Naknade za prijevoz na posao i s posla</t>
  </si>
  <si>
    <t>32132</t>
  </si>
  <si>
    <t>Tečajevi i stručni ispiti</t>
  </si>
  <si>
    <t>18055021</t>
  </si>
  <si>
    <t>TEKUĆE I INVESTICIJSKO ODRŽAVANJE IZNAD MINIMALNOG STANDARDA</t>
  </si>
  <si>
    <t>32321</t>
  </si>
  <si>
    <t>Usluge tekućeg i investicijskog održavanja građevinskih objekata</t>
  </si>
  <si>
    <t>18055023</t>
  </si>
  <si>
    <t>STRUČNO RAZVOJNE SLUŽBE</t>
  </si>
  <si>
    <t>18055036</t>
  </si>
  <si>
    <t>ASISTENT U NASTAVI</t>
  </si>
  <si>
    <t>44</t>
  </si>
  <si>
    <t>EU fondovi-pomoći</t>
  </si>
  <si>
    <t>18055037</t>
  </si>
  <si>
    <t>SUFINANCIRANJE  ŠKOLSKOG ŠPORTA</t>
  </si>
  <si>
    <t>32372</t>
  </si>
  <si>
    <t>Ugovori o djelu</t>
  </si>
  <si>
    <t>18055040</t>
  </si>
  <si>
    <t>SHEMA ŠKOLSKOG VOĆA</t>
  </si>
  <si>
    <t>32224</t>
  </si>
  <si>
    <t>Namirnice</t>
  </si>
  <si>
    <t>18056</t>
  </si>
  <si>
    <t>KAPITALNO ULAGANJE U ŠKOLSTVO - MINIMALNI FINANCIJSKI STANDARD</t>
  </si>
  <si>
    <t>18056002</t>
  </si>
  <si>
    <t>ŠKOLSKA OPREMA</t>
  </si>
  <si>
    <t>42211</t>
  </si>
  <si>
    <t>Računala i računalna oprema</t>
  </si>
  <si>
    <t>42212</t>
  </si>
  <si>
    <t>Uredski namještaj</t>
  </si>
  <si>
    <t>42239</t>
  </si>
  <si>
    <t>Ostala oprema za održavanje i zaštitu</t>
  </si>
  <si>
    <t>42259</t>
  </si>
  <si>
    <t>Ostali instrumenti, uređaji i strojevi</t>
  </si>
  <si>
    <t>42411</t>
  </si>
  <si>
    <t>Knjige u knjižnici</t>
  </si>
  <si>
    <t>42621</t>
  </si>
  <si>
    <t>Ulaganje u računalne programe</t>
  </si>
  <si>
    <t>Razdjel 8 UPRAVNI ODJEL ZA OBRAZOVANJE, ŠPORT, SOCIJALNU SKRB I CIVILNO DRUŠTVO</t>
  </si>
  <si>
    <t>Glava 31 OSNOVNO ŠKOLSTVO</t>
  </si>
  <si>
    <t>OŠ MONTOVJERNA</t>
  </si>
  <si>
    <t>18054004</t>
  </si>
  <si>
    <t>REDOVNA DJELATNOST OSNOVNOG OBRAZOVANJA</t>
  </si>
  <si>
    <t>49</t>
  </si>
  <si>
    <t>Pomoći iz državnog proračuna za plaće te ostale rashode za zaposlene</t>
  </si>
  <si>
    <t>32955</t>
  </si>
  <si>
    <t>Novčana naknada poslodavca zbog nezapošljavanja osoba s invaliditetom</t>
  </si>
  <si>
    <t>18055002</t>
  </si>
  <si>
    <t>OSTALI PROJEKTI U OSNOVNOM ŠKOLSTVU</t>
  </si>
  <si>
    <t>29</t>
  </si>
  <si>
    <t>Višak / manjak  prihoda proračunskih korisnika</t>
  </si>
  <si>
    <t>55</t>
  </si>
  <si>
    <t>Donacije i ostali namjenski prihodi proračunskih korisnika</t>
  </si>
  <si>
    <t>37221</t>
  </si>
  <si>
    <t>Sufinanciranje cijene prijevoza</t>
  </si>
  <si>
    <t>37224</t>
  </si>
  <si>
    <t>Prehrana</t>
  </si>
  <si>
    <t>37229</t>
  </si>
  <si>
    <t>Ostale naknade iz proračuna u naravi</t>
  </si>
  <si>
    <t>32219</t>
  </si>
  <si>
    <t>Ostali materijal za potrebe redovnog poslovanja</t>
  </si>
  <si>
    <t>32271</t>
  </si>
  <si>
    <t>Službena, radna i zaštitna odjeća i obuća</t>
  </si>
  <si>
    <t>32329</t>
  </si>
  <si>
    <t>Ostale usluge tekućeg i investicijskog održavanja</t>
  </si>
  <si>
    <t>32343</t>
  </si>
  <si>
    <t>Deratizacija i dezinsekcija</t>
  </si>
  <si>
    <t>18055039</t>
  </si>
  <si>
    <t>NABAVA ŠKOLSKIH UDŽBENIKA</t>
  </si>
  <si>
    <t>18055042</t>
  </si>
  <si>
    <t>OSNOVNA ŠKOLA MONTOVJERNA - U OSNIVANJU</t>
  </si>
  <si>
    <t>18055043</t>
  </si>
  <si>
    <t>PREHRANA ZA UČENIKE U OSNOVNIM ŠKOLAMA</t>
  </si>
  <si>
    <t>rebalans +/-</t>
  </si>
  <si>
    <t>Novi plan</t>
  </si>
  <si>
    <t>IZVOR 11</t>
  </si>
  <si>
    <t>IZVOR 31</t>
  </si>
  <si>
    <t>IZVOR 42</t>
  </si>
  <si>
    <t>IZVOR 44</t>
  </si>
  <si>
    <t>IZVOR 25</t>
  </si>
  <si>
    <t>IZVOR 55</t>
  </si>
  <si>
    <t>IZVOR 49</t>
  </si>
  <si>
    <t>IZVOR 29</t>
  </si>
  <si>
    <t>42</t>
  </si>
  <si>
    <t>Namjenske tekuće pomoći</t>
  </si>
  <si>
    <t>Vlastiti prihodi proračunskih korisnika</t>
  </si>
  <si>
    <t>25</t>
  </si>
  <si>
    <t>66151</t>
  </si>
  <si>
    <t>Prihodi od pruženih usluga</t>
  </si>
  <si>
    <t>63612</t>
  </si>
  <si>
    <t>Tekuće pomoći proračunskim korisnicima iz proračuna koji im nije nadležan</t>
  </si>
  <si>
    <t>63622</t>
  </si>
  <si>
    <t>Kapitalne pomoći iz državnog proračuna proračunskim korisnicima proračuna JLP(R)S</t>
  </si>
  <si>
    <t>65264</t>
  </si>
  <si>
    <t>Sufinanciranje cijene usluge, participacije i slično</t>
  </si>
  <si>
    <t>UKUPNO VANPROR. PRIHODI</t>
  </si>
  <si>
    <t>*31</t>
  </si>
  <si>
    <t>*32379</t>
  </si>
  <si>
    <t>Ostale intelektualne usluge</t>
  </si>
  <si>
    <t>*29</t>
  </si>
  <si>
    <t>*32211</t>
  </si>
  <si>
    <t>višak manjak iz predhodne godine</t>
  </si>
  <si>
    <t>*32271</t>
  </si>
  <si>
    <t>Službena, radna I zaštitna odječa I obuća</t>
  </si>
  <si>
    <t>*42411</t>
  </si>
  <si>
    <r>
      <t xml:space="preserve">Sufinanciranje cijene prijevoza </t>
    </r>
    <r>
      <rPr>
        <sz val="11"/>
        <color rgb="FFFF0000"/>
        <rFont val="Calibri"/>
        <family val="2"/>
        <charset val="238"/>
        <scheme val="minor"/>
      </rPr>
      <t>posjet kul. Ustanovama</t>
    </r>
  </si>
  <si>
    <t>ostale tekuće donacije u naravi</t>
  </si>
  <si>
    <t>REBALANS I</t>
  </si>
  <si>
    <t>REBALANS II</t>
  </si>
  <si>
    <t>*32354</t>
  </si>
  <si>
    <t>Licence</t>
  </si>
  <si>
    <t>*11</t>
  </si>
  <si>
    <t>*37219</t>
  </si>
  <si>
    <t>ostale naknade iz proračuna u novcu</t>
  </si>
  <si>
    <r>
      <t xml:space="preserve">ostale naknade iz proračuna u novcu </t>
    </r>
    <r>
      <rPr>
        <sz val="11"/>
        <color rgb="FFFF0000"/>
        <rFont val="Calibri"/>
        <family val="2"/>
        <scheme val="minor"/>
      </rPr>
      <t>(radne bilježnice)</t>
    </r>
  </si>
  <si>
    <t>usluge tekućeg I investicijskog održavanja postrojenja I oprema</t>
  </si>
  <si>
    <t>*55</t>
  </si>
  <si>
    <t>*31111</t>
  </si>
  <si>
    <t>*32319</t>
  </si>
  <si>
    <t>ostale usluge za komunikaciju I prijevoz</t>
  </si>
  <si>
    <t>*32322</t>
  </si>
  <si>
    <t>usluge tekućeg I invest. održav. postrojenja I opreme</t>
  </si>
  <si>
    <t>*32131</t>
  </si>
  <si>
    <t>seminari, savjetovanja I simpoziji</t>
  </si>
  <si>
    <t>*32132</t>
  </si>
  <si>
    <t>tečajevi I stručni ispiti</t>
  </si>
  <si>
    <t>*32242</t>
  </si>
  <si>
    <t>materijal I dijelovi za tekuće I invest. održ. postroj. I opreme</t>
  </si>
  <si>
    <t>laboratorijske usluge</t>
  </si>
  <si>
    <t>*32999</t>
  </si>
  <si>
    <t>*42259</t>
  </si>
  <si>
    <t>ost.inst., uređ., I strojevi</t>
  </si>
  <si>
    <t>*32229</t>
  </si>
  <si>
    <t>ostali materjal I sirovine</t>
  </si>
  <si>
    <t>*63312</t>
  </si>
  <si>
    <t>tekuće pomoći iz županis.proračuna</t>
  </si>
  <si>
    <t>tekuće pomoći iz DP korisnika proračuna</t>
  </si>
  <si>
    <t>Ostali nespomenuti prihodi poa.posebnim prav.</t>
  </si>
  <si>
    <r>
      <t>Usluge tekućeg i investicijskog održavanja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</si>
  <si>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Usluge tekućeg i investicijskog održavanja (ograda)</t>
  </si>
  <si>
    <t>Grafičke I tiskarske usluge</t>
  </si>
  <si>
    <t>Ostale nespomenute usluge</t>
  </si>
  <si>
    <t>Javnobilježničke pristojbe</t>
  </si>
  <si>
    <t>Seminari, savjetovanja I simpozivi</t>
  </si>
  <si>
    <t>Literatura</t>
  </si>
  <si>
    <t>Tekuće donacije</t>
  </si>
  <si>
    <t>UČENIČKA NATJECANJA OSNOVNIH ŠKOLA</t>
  </si>
  <si>
    <t>Ostale usluge za komunikaciju I prijevoz</t>
  </si>
  <si>
    <t>Grafičke, tiskarske usluge kopiranja I uvezivanja</t>
  </si>
  <si>
    <t>Naknada članovima povjerenstava</t>
  </si>
  <si>
    <t>*32112</t>
  </si>
  <si>
    <t>Dnevnice za službeni put u inozemstvu</t>
  </si>
  <si>
    <t>*32116</t>
  </si>
  <si>
    <t>Naknade za prijevoz na službenom putu uinozemstvu</t>
  </si>
  <si>
    <t>*32952</t>
  </si>
  <si>
    <t>Sudske pristojbe</t>
  </si>
  <si>
    <t>Tečajevi I stručni ispiti</t>
  </si>
  <si>
    <t>*32115</t>
  </si>
  <si>
    <t>1460 (2komp) + 14000(20komp) + 1500 (2printera)</t>
  </si>
  <si>
    <t>2260,91 stroj za stakla  +700 perač + 2324,39 // ostalo 1040€</t>
  </si>
  <si>
    <t>*31321</t>
  </si>
  <si>
    <t>*32399</t>
  </si>
  <si>
    <t>**2931</t>
  </si>
  <si>
    <t>*32392</t>
  </si>
  <si>
    <t>Fil I izrada filmova</t>
  </si>
  <si>
    <t xml:space="preserve">10stolica na kotače 1600€ + ostalo namještaj 1900,00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</si>
</sst>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#,##0.00#####"/>
    <numFmt numFmtId="165" formatCode="#,##0.0000000"/>
  </numFmts>
  <fonts count="19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indexed="8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5" fillId="3" borderId="3" applyNumberFormat="0" applyFont="0" applyAlignment="0" applyProtection="0"/>
    <xf numFmtId="0" fontId="12" fillId="4" borderId="4" applyNumberFormat="0" applyAlignment="0" applyProtection="0"/>
    <xf numFmtId="0" fontId="16" fillId="5" borderId="0" applyNumberFormat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0" xfId="0" applyNumberFormat="1" applyFill="1" applyAlignment="1">
      <alignment horizontal="right"/>
    </xf>
    <xf numFmtId="4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164" fontId="0" fillId="0" borderId="0" xfId="0" applyNumberFormat="1"/>
    <xf numFmtId="4" fontId="4" fillId="0" borderId="0" xfId="0" applyNumberFormat="1" applyFont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3" fillId="2" borderId="2" xfId="0" applyFont="1" applyFill="1" applyBorder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2" fillId="3" borderId="3" xfId="1" applyFont="1"/>
    <xf numFmtId="164" fontId="2" fillId="3" borderId="3" xfId="1" applyNumberFormat="1" applyFont="1" applyAlignment="1">
      <alignment horizontal="right"/>
    </xf>
    <xf numFmtId="4" fontId="0" fillId="0" borderId="0" xfId="0" applyNumberForma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0" fontId="0" fillId="0" borderId="0" xfId="0" applyFont="1" applyFill="1"/>
    <xf numFmtId="164" fontId="0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0" fillId="0" borderId="0" xfId="0" applyFill="1" applyAlignment="1">
      <alignment horizontal="left"/>
    </xf>
    <xf numFmtId="0" fontId="8" fillId="0" borderId="0" xfId="0" applyFont="1" applyFill="1"/>
    <xf numFmtId="164" fontId="8" fillId="0" borderId="0" xfId="0" applyNumberFormat="1" applyFont="1" applyFill="1" applyAlignment="1">
      <alignment horizontal="right"/>
    </xf>
    <xf numFmtId="0" fontId="8" fillId="0" borderId="0" xfId="0" applyFont="1"/>
    <xf numFmtId="0" fontId="8" fillId="0" borderId="0" xfId="0" applyFont="1" applyFill="1" applyAlignment="1">
      <alignment horizontal="left"/>
    </xf>
    <xf numFmtId="0" fontId="9" fillId="0" borderId="0" xfId="0" applyFont="1"/>
    <xf numFmtId="4" fontId="10" fillId="2" borderId="1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right"/>
    </xf>
    <xf numFmtId="164" fontId="11" fillId="3" borderId="3" xfId="1" applyNumberFormat="1" applyFont="1" applyAlignment="1">
      <alignment horizontal="right"/>
    </xf>
    <xf numFmtId="4" fontId="9" fillId="0" borderId="0" xfId="0" applyNumberFormat="1" applyFont="1" applyFill="1" applyAlignment="1">
      <alignment horizontal="right"/>
    </xf>
    <xf numFmtId="4" fontId="9" fillId="0" borderId="0" xfId="0" applyNumberFormat="1" applyFont="1"/>
    <xf numFmtId="164" fontId="9" fillId="0" borderId="0" xfId="0" applyNumberFormat="1" applyFont="1" applyFill="1" applyAlignment="1">
      <alignment horizontal="right"/>
    </xf>
    <xf numFmtId="0" fontId="10" fillId="2" borderId="2" xfId="0" applyFont="1" applyFill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164" fontId="10" fillId="0" borderId="0" xfId="0" applyNumberFormat="1" applyFont="1" applyFill="1" applyBorder="1" applyAlignment="1">
      <alignment horizontal="right"/>
    </xf>
    <xf numFmtId="4" fontId="11" fillId="0" borderId="0" xfId="0" applyNumberFormat="1" applyFont="1"/>
    <xf numFmtId="0" fontId="0" fillId="3" borderId="3" xfId="1" applyFont="1"/>
    <xf numFmtId="0" fontId="0" fillId="3" borderId="3" xfId="1" applyFont="1" applyAlignment="1">
      <alignment horizontal="left"/>
    </xf>
    <xf numFmtId="0" fontId="0" fillId="0" borderId="0" xfId="0" applyFill="1" applyBorder="1"/>
    <xf numFmtId="4" fontId="9" fillId="3" borderId="3" xfId="1" applyNumberFormat="1" applyFont="1" applyAlignment="1">
      <alignment horizontal="right"/>
    </xf>
    <xf numFmtId="0" fontId="14" fillId="4" borderId="4" xfId="2" applyFont="1"/>
    <xf numFmtId="164" fontId="14" fillId="4" borderId="4" xfId="2" applyNumberFormat="1" applyFont="1" applyAlignment="1">
      <alignment horizontal="right"/>
    </xf>
    <xf numFmtId="0" fontId="13" fillId="0" borderId="0" xfId="0" applyFont="1" applyFill="1"/>
    <xf numFmtId="0" fontId="13" fillId="0" borderId="0" xfId="0" applyFont="1"/>
    <xf numFmtId="0" fontId="0" fillId="0" borderId="0" xfId="0" applyFont="1"/>
    <xf numFmtId="4" fontId="14" fillId="4" borderId="4" xfId="2" applyNumberFormat="1" applyFont="1"/>
    <xf numFmtId="4" fontId="0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15" fillId="3" borderId="3" xfId="1" applyNumberFormat="1" applyFont="1" applyAlignment="1">
      <alignment horizontal="right"/>
    </xf>
    <xf numFmtId="4" fontId="0" fillId="3" borderId="3" xfId="1" applyNumberFormat="1" applyFont="1" applyAlignment="1">
      <alignment horizontal="right"/>
    </xf>
    <xf numFmtId="4" fontId="6" fillId="3" borderId="3" xfId="1" applyNumberFormat="1" applyFont="1" applyAlignment="1">
      <alignment horizontal="right"/>
    </xf>
    <xf numFmtId="0" fontId="15" fillId="5" borderId="3" xfId="3" applyFont="1" applyBorder="1"/>
    <xf numFmtId="164" fontId="15" fillId="5" borderId="3" xfId="3" applyNumberFormat="1" applyFont="1" applyBorder="1" applyAlignment="1">
      <alignment horizontal="right"/>
    </xf>
    <xf numFmtId="4" fontId="17" fillId="3" borderId="3" xfId="1" applyNumberFormat="1" applyFont="1" applyAlignment="1">
      <alignment horizontal="right"/>
    </xf>
    <xf numFmtId="4" fontId="7" fillId="3" borderId="3" xfId="1" applyNumberFormat="1" applyFont="1" applyAlignment="1">
      <alignment horizontal="right"/>
    </xf>
    <xf numFmtId="0" fontId="0" fillId="0" borderId="0" xfId="0" applyFont="1" applyFill="1" applyAlignment="1">
      <alignment horizontal="left"/>
    </xf>
    <xf numFmtId="0" fontId="13" fillId="3" borderId="3" xfId="1" applyFont="1"/>
    <xf numFmtId="0" fontId="13" fillId="3" borderId="3" xfId="1" applyFont="1" applyAlignment="1">
      <alignment horizontal="left"/>
    </xf>
    <xf numFmtId="164" fontId="13" fillId="3" borderId="3" xfId="1" applyNumberFormat="1" applyFont="1" applyAlignment="1">
      <alignment horizontal="right"/>
    </xf>
    <xf numFmtId="0" fontId="0" fillId="0" borderId="0" xfId="0" applyFill="1" applyBorder="1" applyAlignment="1">
      <alignment horizontal="left"/>
    </xf>
    <xf numFmtId="0" fontId="15" fillId="5" borderId="3" xfId="3" applyFont="1" applyBorder="1" applyAlignment="1">
      <alignment horizontal="left"/>
    </xf>
    <xf numFmtId="4" fontId="15" fillId="5" borderId="3" xfId="3" applyNumberFormat="1" applyFont="1" applyBorder="1" applyAlignment="1">
      <alignment horizontal="right"/>
    </xf>
    <xf numFmtId="4" fontId="13" fillId="3" borderId="3" xfId="1" applyNumberFormat="1" applyFont="1" applyAlignment="1">
      <alignment horizontal="right"/>
    </xf>
    <xf numFmtId="165" fontId="2" fillId="0" borderId="0" xfId="0" applyNumberFormat="1" applyFont="1"/>
    <xf numFmtId="4" fontId="15" fillId="3" borderId="3" xfId="1" applyNumberFormat="1" applyFont="1" applyAlignment="1">
      <alignment horizontal="right"/>
    </xf>
    <xf numFmtId="0" fontId="0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164" fontId="18" fillId="0" borderId="0" xfId="0" applyNumberFormat="1" applyFont="1" applyFill="1" applyAlignment="1">
      <alignment horizontal="right"/>
    </xf>
  </cellXfs>
  <cellStyles count="4">
    <cellStyle name="Good" xfId="3" builtinId="26"/>
    <cellStyle name="Input" xfId="2" builtinId="20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8"/>
  <sheetViews>
    <sheetView tabSelected="1" zoomScaleNormal="100" workbookViewId="0">
      <pane ySplit="7" topLeftCell="A15" activePane="bottomLeft" state="frozen"/>
      <selection pane="bottomLeft"/>
    </sheetView>
  </sheetViews>
  <sheetFormatPr defaultRowHeight="15" x14ac:dyDescent="0.25"/>
  <cols>
    <col min="1" max="1" width="9" bestFit="1" customWidth="1" collapsed="1"/>
    <col min="2" max="2" width="12" bestFit="1" customWidth="1" collapsed="1"/>
    <col min="3" max="3" width="58.28515625" customWidth="1" collapsed="1"/>
    <col min="4" max="4" width="16.85546875" customWidth="1" collapsed="1"/>
    <col min="5" max="5" width="15.28515625" customWidth="1" collapsed="1"/>
    <col min="6" max="6" width="15.28515625" style="32" customWidth="1"/>
    <col min="7" max="7" width="15.42578125" customWidth="1" collapsed="1"/>
    <col min="8" max="8" width="10.7109375" customWidth="1"/>
    <col min="9" max="9" width="23.42578125" hidden="1" customWidth="1"/>
    <col min="10" max="14" width="0" hidden="1" customWidth="1"/>
  </cols>
  <sheetData>
    <row r="1" spans="1:9" x14ac:dyDescent="0.25">
      <c r="B1" s="1"/>
    </row>
    <row r="2" spans="1:9" x14ac:dyDescent="0.25">
      <c r="B2" s="1"/>
    </row>
    <row r="3" spans="1:9" x14ac:dyDescent="0.25">
      <c r="B3" s="1" t="s">
        <v>129</v>
      </c>
    </row>
    <row r="4" spans="1:9" x14ac:dyDescent="0.25">
      <c r="B4" s="1" t="s">
        <v>130</v>
      </c>
    </row>
    <row r="5" spans="1:9" x14ac:dyDescent="0.25">
      <c r="B5" s="1" t="s">
        <v>131</v>
      </c>
    </row>
    <row r="6" spans="1:9" x14ac:dyDescent="0.25">
      <c r="B6" s="1"/>
      <c r="D6">
        <v>2024</v>
      </c>
      <c r="E6" s="40" t="s">
        <v>198</v>
      </c>
      <c r="F6" s="41" t="s">
        <v>199</v>
      </c>
    </row>
    <row r="7" spans="1:9" x14ac:dyDescent="0.25">
      <c r="A7" s="11" t="s">
        <v>0</v>
      </c>
      <c r="B7" s="11" t="s">
        <v>1</v>
      </c>
      <c r="C7" s="11" t="s">
        <v>2</v>
      </c>
      <c r="D7" s="8" t="s">
        <v>3</v>
      </c>
      <c r="E7" s="8" t="s">
        <v>164</v>
      </c>
      <c r="F7" s="8" t="s">
        <v>164</v>
      </c>
      <c r="G7" s="8" t="s">
        <v>165</v>
      </c>
    </row>
    <row r="8" spans="1:9" s="3" customFormat="1" ht="19.5" customHeight="1" x14ac:dyDescent="0.25">
      <c r="A8" s="4"/>
      <c r="B8" s="4"/>
      <c r="C8" s="4" t="s">
        <v>5</v>
      </c>
      <c r="D8" s="5">
        <f>D9+D53+D132</f>
        <v>430645</v>
      </c>
      <c r="E8" s="5">
        <f>E9+E53+E132</f>
        <v>1000</v>
      </c>
      <c r="F8" s="34">
        <f>F9+F53+F132</f>
        <v>5000</v>
      </c>
      <c r="G8" s="5">
        <f>G9+G53+G132</f>
        <v>439100</v>
      </c>
    </row>
    <row r="9" spans="1:9" s="3" customFormat="1" ht="19.5" customHeight="1" x14ac:dyDescent="0.25">
      <c r="A9" s="4"/>
      <c r="B9" s="4" t="s">
        <v>6</v>
      </c>
      <c r="C9" s="4" t="s">
        <v>7</v>
      </c>
      <c r="D9" s="5">
        <f>D10</f>
        <v>83000</v>
      </c>
      <c r="E9" s="5">
        <f t="shared" ref="E9:G10" si="0">E10</f>
        <v>6000</v>
      </c>
      <c r="F9" s="34">
        <f t="shared" si="0"/>
        <v>0</v>
      </c>
      <c r="G9" s="5">
        <f>G10</f>
        <v>89000</v>
      </c>
    </row>
    <row r="10" spans="1:9" s="3" customFormat="1" ht="19.5" customHeight="1" x14ac:dyDescent="0.25">
      <c r="A10" s="60"/>
      <c r="B10" s="60" t="s">
        <v>8</v>
      </c>
      <c r="C10" s="60" t="s">
        <v>9</v>
      </c>
      <c r="D10" s="61">
        <f>D11</f>
        <v>83000</v>
      </c>
      <c r="E10" s="61">
        <f t="shared" si="0"/>
        <v>6000</v>
      </c>
      <c r="F10" s="61">
        <f t="shared" si="0"/>
        <v>0</v>
      </c>
      <c r="G10" s="61">
        <f t="shared" si="0"/>
        <v>89000</v>
      </c>
    </row>
    <row r="11" spans="1:9" s="3" customFormat="1" ht="18.75" customHeight="1" x14ac:dyDescent="0.25">
      <c r="A11" s="60" t="s">
        <v>4</v>
      </c>
      <c r="B11" s="60"/>
      <c r="C11" s="60" t="s">
        <v>10</v>
      </c>
      <c r="D11" s="61">
        <f>SUM(D12:D51)</f>
        <v>83000</v>
      </c>
      <c r="E11" s="61">
        <f>SUM(E12:E51)</f>
        <v>6000</v>
      </c>
      <c r="F11" s="61">
        <f>SUM(F12:F51)</f>
        <v>0</v>
      </c>
      <c r="G11" s="61">
        <f>SUM(G12:G51)</f>
        <v>89000</v>
      </c>
      <c r="I11" s="72"/>
    </row>
    <row r="12" spans="1:9" ht="19.5" customHeight="1" x14ac:dyDescent="0.25">
      <c r="A12" s="6" t="s">
        <v>4</v>
      </c>
      <c r="B12" s="45" t="s">
        <v>11</v>
      </c>
      <c r="C12" s="6" t="s">
        <v>12</v>
      </c>
      <c r="D12" s="22">
        <v>1800</v>
      </c>
      <c r="E12" s="62">
        <v>0</v>
      </c>
      <c r="F12" s="63">
        <v>570</v>
      </c>
      <c r="G12" s="10">
        <f t="shared" ref="G12:G51" si="1">D12+E12+F12</f>
        <v>2370</v>
      </c>
    </row>
    <row r="13" spans="1:9" ht="19.5" customHeight="1" x14ac:dyDescent="0.25">
      <c r="A13" s="6" t="s">
        <v>187</v>
      </c>
      <c r="B13" s="45" t="s">
        <v>241</v>
      </c>
      <c r="C13" s="6" t="s">
        <v>242</v>
      </c>
      <c r="D13" s="22">
        <v>0</v>
      </c>
      <c r="E13" s="62">
        <v>0</v>
      </c>
      <c r="F13" s="63">
        <v>50</v>
      </c>
      <c r="G13" s="10">
        <f t="shared" ref="G13:G19" si="2">D13+E13+F13</f>
        <v>50</v>
      </c>
    </row>
    <row r="14" spans="1:9" ht="17.25" customHeight="1" x14ac:dyDescent="0.25">
      <c r="A14" s="6" t="s">
        <v>4</v>
      </c>
      <c r="B14" s="45" t="s">
        <v>13</v>
      </c>
      <c r="C14" s="6" t="s">
        <v>14</v>
      </c>
      <c r="D14" s="22">
        <v>400</v>
      </c>
      <c r="E14" s="62">
        <v>0</v>
      </c>
      <c r="F14" s="63">
        <v>-200</v>
      </c>
      <c r="G14" s="10">
        <f t="shared" si="2"/>
        <v>200</v>
      </c>
    </row>
    <row r="15" spans="1:9" ht="18" customHeight="1" x14ac:dyDescent="0.25">
      <c r="A15" s="6" t="s">
        <v>4</v>
      </c>
      <c r="B15" s="45" t="s">
        <v>15</v>
      </c>
      <c r="C15" s="6" t="s">
        <v>16</v>
      </c>
      <c r="D15" s="22">
        <v>400</v>
      </c>
      <c r="E15" s="62">
        <v>0</v>
      </c>
      <c r="F15" s="63">
        <v>200</v>
      </c>
      <c r="G15" s="10">
        <f t="shared" si="2"/>
        <v>600</v>
      </c>
    </row>
    <row r="16" spans="1:9" ht="18" customHeight="1" x14ac:dyDescent="0.25">
      <c r="A16" s="47" t="s">
        <v>187</v>
      </c>
      <c r="B16" s="45" t="s">
        <v>243</v>
      </c>
      <c r="C16" s="6" t="s">
        <v>244</v>
      </c>
      <c r="D16" s="22">
        <v>0</v>
      </c>
      <c r="E16" s="62">
        <v>0</v>
      </c>
      <c r="F16" s="63">
        <v>80</v>
      </c>
      <c r="G16" s="10">
        <f t="shared" si="2"/>
        <v>80</v>
      </c>
    </row>
    <row r="17" spans="1:12" ht="18" customHeight="1" x14ac:dyDescent="0.25">
      <c r="A17" s="6" t="s">
        <v>4</v>
      </c>
      <c r="B17" s="45" t="s">
        <v>17</v>
      </c>
      <c r="C17" s="6" t="s">
        <v>18</v>
      </c>
      <c r="D17" s="22">
        <v>0</v>
      </c>
      <c r="E17" s="62">
        <v>0</v>
      </c>
      <c r="F17" s="63">
        <v>0</v>
      </c>
      <c r="G17" s="10">
        <f t="shared" si="2"/>
        <v>0</v>
      </c>
    </row>
    <row r="18" spans="1:12" ht="18" customHeight="1" x14ac:dyDescent="0.25">
      <c r="A18" s="6" t="s">
        <v>4</v>
      </c>
      <c r="B18" s="45" t="s">
        <v>19</v>
      </c>
      <c r="C18" s="6" t="s">
        <v>20</v>
      </c>
      <c r="D18" s="22">
        <v>100</v>
      </c>
      <c r="E18" s="62">
        <v>500</v>
      </c>
      <c r="F18" s="63">
        <v>0</v>
      </c>
      <c r="G18" s="10">
        <f t="shared" si="2"/>
        <v>600</v>
      </c>
      <c r="I18" s="10">
        <f>SUM(G12:G19)</f>
        <v>4000</v>
      </c>
    </row>
    <row r="19" spans="1:12" ht="18" customHeight="1" x14ac:dyDescent="0.25">
      <c r="A19" s="6" t="s">
        <v>187</v>
      </c>
      <c r="B19" s="45" t="s">
        <v>215</v>
      </c>
      <c r="C19" s="6" t="s">
        <v>247</v>
      </c>
      <c r="D19" s="22">
        <v>0</v>
      </c>
      <c r="E19" s="62">
        <v>0</v>
      </c>
      <c r="F19" s="63">
        <v>100</v>
      </c>
      <c r="G19" s="10">
        <f t="shared" si="2"/>
        <v>100</v>
      </c>
      <c r="I19" s="10"/>
    </row>
    <row r="20" spans="1:12" ht="18" customHeight="1" x14ac:dyDescent="0.25">
      <c r="A20" s="6" t="s">
        <v>4</v>
      </c>
      <c r="B20" s="6" t="s">
        <v>21</v>
      </c>
      <c r="C20" s="6" t="s">
        <v>22</v>
      </c>
      <c r="D20" s="22">
        <v>1600</v>
      </c>
      <c r="E20" s="21">
        <v>1000</v>
      </c>
      <c r="F20" s="36">
        <v>-600</v>
      </c>
      <c r="G20" s="7">
        <f t="shared" si="1"/>
        <v>2000</v>
      </c>
      <c r="I20" s="10"/>
    </row>
    <row r="21" spans="1:12" x14ac:dyDescent="0.25">
      <c r="A21" s="6" t="s">
        <v>4</v>
      </c>
      <c r="B21" s="6" t="s">
        <v>23</v>
      </c>
      <c r="C21" s="6" t="s">
        <v>24</v>
      </c>
      <c r="D21" s="22">
        <v>100</v>
      </c>
      <c r="E21" s="21">
        <v>0</v>
      </c>
      <c r="F21" s="36">
        <v>200</v>
      </c>
      <c r="G21" s="7">
        <f t="shared" si="1"/>
        <v>300</v>
      </c>
      <c r="L21" s="10"/>
    </row>
    <row r="22" spans="1:12" x14ac:dyDescent="0.25">
      <c r="A22" s="6" t="s">
        <v>4</v>
      </c>
      <c r="B22" s="6" t="s">
        <v>25</v>
      </c>
      <c r="C22" s="6" t="s">
        <v>26</v>
      </c>
      <c r="D22" s="22">
        <v>1600</v>
      </c>
      <c r="E22" s="21">
        <v>700</v>
      </c>
      <c r="F22" s="36">
        <v>-800</v>
      </c>
      <c r="G22" s="7">
        <f t="shared" si="1"/>
        <v>1500</v>
      </c>
    </row>
    <row r="23" spans="1:12" x14ac:dyDescent="0.25">
      <c r="A23" s="6" t="s">
        <v>4</v>
      </c>
      <c r="B23" s="6" t="s">
        <v>27</v>
      </c>
      <c r="C23" s="6" t="s">
        <v>28</v>
      </c>
      <c r="D23" s="22">
        <v>1600</v>
      </c>
      <c r="E23" s="21">
        <v>1000</v>
      </c>
      <c r="F23" s="36">
        <v>-800</v>
      </c>
      <c r="G23" s="7">
        <f t="shared" si="1"/>
        <v>1800</v>
      </c>
    </row>
    <row r="24" spans="1:12" x14ac:dyDescent="0.25">
      <c r="A24" s="27">
        <v>31</v>
      </c>
      <c r="B24" s="27">
        <v>32219</v>
      </c>
      <c r="C24" s="47" t="s">
        <v>151</v>
      </c>
      <c r="D24" s="22">
        <v>0</v>
      </c>
      <c r="E24" s="21">
        <v>100</v>
      </c>
      <c r="F24" s="36">
        <v>100</v>
      </c>
      <c r="G24" s="7">
        <f t="shared" si="1"/>
        <v>200</v>
      </c>
    </row>
    <row r="25" spans="1:12" x14ac:dyDescent="0.25">
      <c r="A25" s="6" t="s">
        <v>4</v>
      </c>
      <c r="B25" s="6" t="s">
        <v>29</v>
      </c>
      <c r="C25" s="6" t="s">
        <v>30</v>
      </c>
      <c r="D25" s="22">
        <v>100</v>
      </c>
      <c r="E25" s="21">
        <v>0</v>
      </c>
      <c r="F25" s="36">
        <v>0</v>
      </c>
      <c r="G25" s="7">
        <f t="shared" si="1"/>
        <v>100</v>
      </c>
    </row>
    <row r="26" spans="1:12" x14ac:dyDescent="0.25">
      <c r="A26" s="6" t="s">
        <v>4</v>
      </c>
      <c r="B26" s="6" t="s">
        <v>31</v>
      </c>
      <c r="C26" s="6" t="s">
        <v>32</v>
      </c>
      <c r="D26" s="22">
        <v>9850</v>
      </c>
      <c r="E26" s="22">
        <v>-9850</v>
      </c>
      <c r="F26" s="36">
        <v>0</v>
      </c>
      <c r="G26" s="7">
        <f t="shared" si="1"/>
        <v>0</v>
      </c>
    </row>
    <row r="27" spans="1:12" x14ac:dyDescent="0.25">
      <c r="A27" s="6" t="s">
        <v>4</v>
      </c>
      <c r="B27" s="6" t="s">
        <v>33</v>
      </c>
      <c r="C27" s="6" t="s">
        <v>34</v>
      </c>
      <c r="D27" s="22">
        <v>400</v>
      </c>
      <c r="E27" s="21">
        <v>500</v>
      </c>
      <c r="F27" s="36">
        <v>100</v>
      </c>
      <c r="G27" s="7">
        <f t="shared" si="1"/>
        <v>1000</v>
      </c>
    </row>
    <row r="28" spans="1:12" x14ac:dyDescent="0.25">
      <c r="A28" s="6" t="s">
        <v>4</v>
      </c>
      <c r="B28" s="6" t="s">
        <v>35</v>
      </c>
      <c r="C28" s="6" t="s">
        <v>36</v>
      </c>
      <c r="D28" s="22">
        <v>100</v>
      </c>
      <c r="E28" s="21">
        <v>0</v>
      </c>
      <c r="F28" s="36">
        <v>100</v>
      </c>
      <c r="G28" s="7">
        <f t="shared" si="1"/>
        <v>200</v>
      </c>
    </row>
    <row r="29" spans="1:12" x14ac:dyDescent="0.25">
      <c r="A29" s="6" t="s">
        <v>187</v>
      </c>
      <c r="B29" s="6" t="s">
        <v>193</v>
      </c>
      <c r="C29" s="6" t="s">
        <v>194</v>
      </c>
      <c r="D29" s="22">
        <v>300</v>
      </c>
      <c r="E29" s="21">
        <v>0</v>
      </c>
      <c r="F29" s="36">
        <v>-100</v>
      </c>
      <c r="G29" s="7">
        <f t="shared" si="1"/>
        <v>200</v>
      </c>
      <c r="I29" s="12">
        <f>SUM(G20:G29)</f>
        <v>7300</v>
      </c>
    </row>
    <row r="30" spans="1:12" x14ac:dyDescent="0.25">
      <c r="A30" s="6" t="s">
        <v>4</v>
      </c>
      <c r="B30" s="45" t="s">
        <v>37</v>
      </c>
      <c r="C30" s="6" t="s">
        <v>38</v>
      </c>
      <c r="D30" s="22">
        <v>3600</v>
      </c>
      <c r="E30" s="58">
        <v>450</v>
      </c>
      <c r="F30" s="48">
        <v>150</v>
      </c>
      <c r="G30" s="10">
        <f t="shared" si="1"/>
        <v>4200</v>
      </c>
    </row>
    <row r="31" spans="1:12" x14ac:dyDescent="0.25">
      <c r="A31" s="6" t="s">
        <v>4</v>
      </c>
      <c r="B31" s="45" t="s">
        <v>39</v>
      </c>
      <c r="C31" s="6" t="s">
        <v>40</v>
      </c>
      <c r="D31" s="22">
        <v>300</v>
      </c>
      <c r="E31" s="58">
        <v>200</v>
      </c>
      <c r="F31" s="48">
        <v>-50</v>
      </c>
      <c r="G31" s="10">
        <f t="shared" si="1"/>
        <v>450</v>
      </c>
    </row>
    <row r="32" spans="1:12" x14ac:dyDescent="0.25">
      <c r="A32" s="6" t="s">
        <v>4</v>
      </c>
      <c r="B32" s="45" t="s">
        <v>41</v>
      </c>
      <c r="C32" s="6" t="s">
        <v>42</v>
      </c>
      <c r="D32" s="22">
        <v>18000</v>
      </c>
      <c r="E32" s="59">
        <v>4100</v>
      </c>
      <c r="F32" s="48">
        <v>800</v>
      </c>
      <c r="G32" s="10">
        <f t="shared" si="1"/>
        <v>22900</v>
      </c>
      <c r="J32" s="10"/>
    </row>
    <row r="33" spans="1:10" x14ac:dyDescent="0.25">
      <c r="A33" s="6" t="s">
        <v>4</v>
      </c>
      <c r="B33" s="45" t="s">
        <v>43</v>
      </c>
      <c r="C33" s="6" t="s">
        <v>44</v>
      </c>
      <c r="D33" s="22">
        <v>4000</v>
      </c>
      <c r="E33" s="58">
        <v>0</v>
      </c>
      <c r="F33" s="48">
        <v>-200</v>
      </c>
      <c r="G33" s="10">
        <f t="shared" si="1"/>
        <v>3800</v>
      </c>
    </row>
    <row r="34" spans="1:10" x14ac:dyDescent="0.25">
      <c r="A34" s="6" t="s">
        <v>4</v>
      </c>
      <c r="B34" s="45" t="s">
        <v>45</v>
      </c>
      <c r="C34" s="6" t="s">
        <v>46</v>
      </c>
      <c r="D34" s="22">
        <v>5650</v>
      </c>
      <c r="E34" s="58">
        <v>100</v>
      </c>
      <c r="F34" s="48">
        <v>-150</v>
      </c>
      <c r="G34" s="10">
        <f t="shared" si="1"/>
        <v>5600</v>
      </c>
    </row>
    <row r="35" spans="1:10" x14ac:dyDescent="0.25">
      <c r="A35" s="6" t="s">
        <v>4</v>
      </c>
      <c r="B35" s="45" t="s">
        <v>47</v>
      </c>
      <c r="C35" s="6" t="s">
        <v>48</v>
      </c>
      <c r="D35" s="22">
        <v>7350</v>
      </c>
      <c r="E35" s="58">
        <v>1500</v>
      </c>
      <c r="F35" s="48">
        <v>-150</v>
      </c>
      <c r="G35" s="10">
        <f t="shared" si="1"/>
        <v>8700</v>
      </c>
    </row>
    <row r="36" spans="1:10" x14ac:dyDescent="0.25">
      <c r="A36" s="6" t="s">
        <v>187</v>
      </c>
      <c r="B36" s="45" t="s">
        <v>200</v>
      </c>
      <c r="C36" s="6" t="s">
        <v>201</v>
      </c>
      <c r="D36" s="22">
        <v>200</v>
      </c>
      <c r="E36" s="58">
        <v>1400</v>
      </c>
      <c r="F36" s="48">
        <v>-660</v>
      </c>
      <c r="G36" s="10">
        <f t="shared" si="1"/>
        <v>940</v>
      </c>
    </row>
    <row r="37" spans="1:10" x14ac:dyDescent="0.25">
      <c r="A37" s="6" t="s">
        <v>4</v>
      </c>
      <c r="B37" s="45" t="s">
        <v>49</v>
      </c>
      <c r="C37" s="26" t="s">
        <v>50</v>
      </c>
      <c r="D37" s="22">
        <v>3500</v>
      </c>
      <c r="E37" s="59">
        <v>150</v>
      </c>
      <c r="F37" s="48">
        <v>10</v>
      </c>
      <c r="G37" s="10">
        <f t="shared" si="1"/>
        <v>3660</v>
      </c>
    </row>
    <row r="38" spans="1:10" x14ac:dyDescent="0.25">
      <c r="A38" s="6" t="s">
        <v>4</v>
      </c>
      <c r="B38" s="45" t="s">
        <v>51</v>
      </c>
      <c r="C38" s="6" t="s">
        <v>52</v>
      </c>
      <c r="D38" s="22">
        <v>100</v>
      </c>
      <c r="E38" s="59">
        <v>900</v>
      </c>
      <c r="F38" s="48">
        <v>1000</v>
      </c>
      <c r="G38" s="10">
        <f t="shared" si="1"/>
        <v>2000</v>
      </c>
    </row>
    <row r="39" spans="1:10" x14ac:dyDescent="0.25">
      <c r="A39" s="6" t="s">
        <v>187</v>
      </c>
      <c r="B39" s="45" t="s">
        <v>188</v>
      </c>
      <c r="C39" s="6" t="s">
        <v>189</v>
      </c>
      <c r="D39" s="22">
        <v>0</v>
      </c>
      <c r="E39" s="59">
        <v>0</v>
      </c>
      <c r="F39" s="48">
        <v>100</v>
      </c>
      <c r="G39" s="10">
        <f t="shared" si="1"/>
        <v>100</v>
      </c>
    </row>
    <row r="40" spans="1:10" x14ac:dyDescent="0.25">
      <c r="A40" s="6" t="s">
        <v>4</v>
      </c>
      <c r="B40" s="45" t="s">
        <v>53</v>
      </c>
      <c r="C40" s="6" t="s">
        <v>54</v>
      </c>
      <c r="D40" s="22">
        <v>3500</v>
      </c>
      <c r="E40" s="58">
        <v>0</v>
      </c>
      <c r="F40" s="48">
        <v>0</v>
      </c>
      <c r="G40" s="10">
        <f t="shared" si="1"/>
        <v>3500</v>
      </c>
    </row>
    <row r="41" spans="1:10" x14ac:dyDescent="0.25">
      <c r="A41" s="6" t="s">
        <v>4</v>
      </c>
      <c r="B41" s="45" t="s">
        <v>55</v>
      </c>
      <c r="C41" s="6" t="s">
        <v>56</v>
      </c>
      <c r="D41" s="22">
        <v>0</v>
      </c>
      <c r="E41" s="58">
        <v>0</v>
      </c>
      <c r="F41" s="48">
        <v>0</v>
      </c>
      <c r="G41" s="10">
        <f t="shared" si="1"/>
        <v>0</v>
      </c>
    </row>
    <row r="42" spans="1:10" x14ac:dyDescent="0.25">
      <c r="A42" s="6" t="s">
        <v>4</v>
      </c>
      <c r="B42" s="45" t="s">
        <v>57</v>
      </c>
      <c r="C42" s="6" t="s">
        <v>58</v>
      </c>
      <c r="D42" s="22">
        <v>13500</v>
      </c>
      <c r="E42" s="58">
        <v>2200</v>
      </c>
      <c r="F42" s="48">
        <v>300</v>
      </c>
      <c r="G42" s="10">
        <f t="shared" si="1"/>
        <v>16000</v>
      </c>
    </row>
    <row r="43" spans="1:10" x14ac:dyDescent="0.25">
      <c r="A43" s="27">
        <v>31</v>
      </c>
      <c r="B43" s="46">
        <v>32399</v>
      </c>
      <c r="C43" s="6" t="s">
        <v>232</v>
      </c>
      <c r="D43" s="22">
        <v>0</v>
      </c>
      <c r="E43" s="58">
        <v>300</v>
      </c>
      <c r="F43" s="48">
        <v>0</v>
      </c>
      <c r="G43" s="10">
        <f t="shared" si="1"/>
        <v>300</v>
      </c>
      <c r="I43" s="10">
        <f>SUM(G30:G43)</f>
        <v>72150</v>
      </c>
    </row>
    <row r="44" spans="1:10" x14ac:dyDescent="0.25">
      <c r="A44" s="6" t="s">
        <v>4</v>
      </c>
      <c r="B44" s="6" t="s">
        <v>60</v>
      </c>
      <c r="C44" s="6" t="s">
        <v>61</v>
      </c>
      <c r="D44" s="22">
        <v>2650</v>
      </c>
      <c r="E44" s="22">
        <v>0</v>
      </c>
      <c r="F44" s="36">
        <v>0</v>
      </c>
      <c r="G44" s="7">
        <f t="shared" si="1"/>
        <v>2650</v>
      </c>
    </row>
    <row r="45" spans="1:10" x14ac:dyDescent="0.25">
      <c r="A45" s="6" t="s">
        <v>4</v>
      </c>
      <c r="B45" s="6" t="s">
        <v>62</v>
      </c>
      <c r="C45" s="6" t="s">
        <v>63</v>
      </c>
      <c r="D45" s="22">
        <v>500</v>
      </c>
      <c r="E45" s="21">
        <v>0</v>
      </c>
      <c r="F45" s="36">
        <v>500</v>
      </c>
      <c r="G45" s="7">
        <f t="shared" si="1"/>
        <v>1000</v>
      </c>
      <c r="J45" s="10"/>
    </row>
    <row r="46" spans="1:10" x14ac:dyDescent="0.25">
      <c r="A46" s="6" t="s">
        <v>4</v>
      </c>
      <c r="B46" s="6" t="s">
        <v>64</v>
      </c>
      <c r="C46" s="6" t="s">
        <v>65</v>
      </c>
      <c r="D46" s="22">
        <v>100</v>
      </c>
      <c r="E46" s="21">
        <v>0</v>
      </c>
      <c r="F46" s="36">
        <v>0</v>
      </c>
      <c r="G46" s="7">
        <f t="shared" si="1"/>
        <v>100</v>
      </c>
    </row>
    <row r="47" spans="1:10" x14ac:dyDescent="0.25">
      <c r="A47" s="47" t="s">
        <v>187</v>
      </c>
      <c r="B47" s="47" t="s">
        <v>245</v>
      </c>
      <c r="C47" s="47" t="s">
        <v>246</v>
      </c>
      <c r="D47" s="22">
        <v>0</v>
      </c>
      <c r="E47" s="21">
        <v>0</v>
      </c>
      <c r="F47" s="36">
        <v>50</v>
      </c>
      <c r="G47" s="7">
        <f t="shared" si="1"/>
        <v>50</v>
      </c>
    </row>
    <row r="48" spans="1:10" x14ac:dyDescent="0.25">
      <c r="A48" s="27">
        <v>31</v>
      </c>
      <c r="B48" s="27">
        <v>32953</v>
      </c>
      <c r="C48" s="47" t="s">
        <v>233</v>
      </c>
      <c r="D48" s="22">
        <v>0</v>
      </c>
      <c r="E48" s="21">
        <v>50</v>
      </c>
      <c r="F48" s="36">
        <v>200</v>
      </c>
      <c r="G48" s="7">
        <f t="shared" si="1"/>
        <v>250</v>
      </c>
    </row>
    <row r="49" spans="1:11" x14ac:dyDescent="0.25">
      <c r="A49" s="6" t="s">
        <v>4</v>
      </c>
      <c r="B49" s="6" t="s">
        <v>66</v>
      </c>
      <c r="C49" s="6" t="s">
        <v>67</v>
      </c>
      <c r="D49" s="22">
        <v>100</v>
      </c>
      <c r="E49" s="21">
        <v>0</v>
      </c>
      <c r="F49" s="36">
        <v>-100</v>
      </c>
      <c r="G49" s="7">
        <f t="shared" si="1"/>
        <v>0</v>
      </c>
    </row>
    <row r="50" spans="1:11" x14ac:dyDescent="0.25">
      <c r="A50" s="6" t="s">
        <v>4</v>
      </c>
      <c r="B50" s="6" t="s">
        <v>68</v>
      </c>
      <c r="C50" s="6" t="s">
        <v>59</v>
      </c>
      <c r="D50" s="22">
        <v>100</v>
      </c>
      <c r="E50" s="21">
        <v>700</v>
      </c>
      <c r="F50" s="36">
        <v>-700</v>
      </c>
      <c r="G50" s="7">
        <f t="shared" si="1"/>
        <v>100</v>
      </c>
      <c r="I50" s="12">
        <f>SUM(G44:G50)</f>
        <v>4150</v>
      </c>
    </row>
    <row r="51" spans="1:11" ht="14.25" customHeight="1" x14ac:dyDescent="0.25">
      <c r="A51" s="6" t="s">
        <v>4</v>
      </c>
      <c r="B51" s="6" t="s">
        <v>69</v>
      </c>
      <c r="C51" s="6" t="s">
        <v>70</v>
      </c>
      <c r="D51" s="22">
        <v>1500</v>
      </c>
      <c r="E51" s="21">
        <v>0</v>
      </c>
      <c r="F51" s="36">
        <v>-100</v>
      </c>
      <c r="G51" s="7">
        <f t="shared" si="1"/>
        <v>1400</v>
      </c>
      <c r="I51">
        <v>1400</v>
      </c>
      <c r="J51" s="10"/>
      <c r="K51" s="10"/>
    </row>
    <row r="52" spans="1:11" ht="14.25" customHeight="1" x14ac:dyDescent="0.25">
      <c r="A52" s="6"/>
      <c r="B52" s="6"/>
      <c r="C52" s="6"/>
      <c r="D52" s="21"/>
      <c r="E52" s="21"/>
      <c r="F52" s="36">
        <v>0</v>
      </c>
      <c r="G52" s="7"/>
    </row>
    <row r="53" spans="1:11" s="52" customFormat="1" ht="27.75" customHeight="1" x14ac:dyDescent="0.25">
      <c r="A53" s="60"/>
      <c r="B53" s="69">
        <v>18055</v>
      </c>
      <c r="C53" s="60" t="s">
        <v>72</v>
      </c>
      <c r="D53" s="70">
        <f>D54+D63+D87+D103+D124+D127+D91</f>
        <v>321100</v>
      </c>
      <c r="E53" s="70">
        <f>E54+E63+E87+E103+E124+E127+E91</f>
        <v>-5000</v>
      </c>
      <c r="F53" s="70">
        <f>F54+F63+F87+F103+F124+F127+F91</f>
        <v>5000</v>
      </c>
      <c r="G53" s="70">
        <f>G54+G63+G87+G103+G124+G127+G91+G80</f>
        <v>323555</v>
      </c>
    </row>
    <row r="54" spans="1:11" s="52" customFormat="1" ht="19.5" customHeight="1" x14ac:dyDescent="0.25">
      <c r="A54" s="65"/>
      <c r="B54" s="66">
        <v>18055002</v>
      </c>
      <c r="C54" s="65" t="s">
        <v>139</v>
      </c>
      <c r="D54" s="71">
        <f>SUM(D56:D62)</f>
        <v>38200</v>
      </c>
      <c r="E54" s="71">
        <f>E58+E60+E59</f>
        <v>-5000</v>
      </c>
      <c r="F54" s="73">
        <f>SUM(F56:F61)</f>
        <v>10000</v>
      </c>
      <c r="G54" s="71">
        <f>SUM(G56:G61)</f>
        <v>43200</v>
      </c>
    </row>
    <row r="55" spans="1:11" s="52" customFormat="1" ht="19.5" customHeight="1" x14ac:dyDescent="0.25">
      <c r="A55" s="65">
        <v>11</v>
      </c>
      <c r="B55" s="66"/>
      <c r="C55" s="65" t="s">
        <v>76</v>
      </c>
      <c r="D55" s="71">
        <v>38200</v>
      </c>
      <c r="E55" s="71">
        <v>-5000</v>
      </c>
      <c r="F55" s="73">
        <v>10000</v>
      </c>
      <c r="G55" s="71">
        <f>G58+G59+G60+G61</f>
        <v>43200</v>
      </c>
    </row>
    <row r="56" spans="1:11" ht="22.5" hidden="1" customHeight="1" x14ac:dyDescent="0.25">
      <c r="A56" s="27">
        <v>11</v>
      </c>
      <c r="B56" s="27">
        <v>32214</v>
      </c>
      <c r="C56" s="6" t="s">
        <v>26</v>
      </c>
      <c r="D56" s="21"/>
      <c r="E56" s="21"/>
      <c r="F56" s="36">
        <v>0</v>
      </c>
      <c r="G56" s="7">
        <f>D56+E56+F56</f>
        <v>0</v>
      </c>
    </row>
    <row r="57" spans="1:11" ht="22.5" hidden="1" customHeight="1" x14ac:dyDescent="0.25">
      <c r="A57" s="27">
        <v>11</v>
      </c>
      <c r="B57" s="27">
        <v>32216</v>
      </c>
      <c r="C57" s="6" t="s">
        <v>28</v>
      </c>
      <c r="D57" s="21"/>
      <c r="E57" s="21"/>
      <c r="F57" s="36">
        <v>0</v>
      </c>
      <c r="G57" s="7">
        <f t="shared" ref="G57" si="3">D57+E57+F57</f>
        <v>0</v>
      </c>
    </row>
    <row r="58" spans="1:11" ht="22.5" customHeight="1" x14ac:dyDescent="0.25">
      <c r="A58" s="27">
        <v>11</v>
      </c>
      <c r="B58" s="27">
        <v>32231</v>
      </c>
      <c r="C58" s="6" t="s">
        <v>32</v>
      </c>
      <c r="D58" s="21">
        <v>35000</v>
      </c>
      <c r="E58" s="21">
        <v>-5000</v>
      </c>
      <c r="F58" s="36">
        <v>5000</v>
      </c>
      <c r="G58" s="7">
        <f>D58+E58+F58</f>
        <v>35000</v>
      </c>
    </row>
    <row r="59" spans="1:11" ht="22.5" customHeight="1" x14ac:dyDescent="0.25">
      <c r="A59" s="27" t="s">
        <v>202</v>
      </c>
      <c r="B59" s="27">
        <v>32322</v>
      </c>
      <c r="C59" s="47" t="s">
        <v>206</v>
      </c>
      <c r="D59" s="21">
        <v>0</v>
      </c>
      <c r="E59" s="21">
        <v>0</v>
      </c>
      <c r="F59" s="36">
        <v>5000</v>
      </c>
      <c r="G59" s="7">
        <f>D59+E59+F59</f>
        <v>5000</v>
      </c>
    </row>
    <row r="60" spans="1:11" ht="21" customHeight="1" x14ac:dyDescent="0.25">
      <c r="A60" s="25" t="s">
        <v>75</v>
      </c>
      <c r="B60" s="26" t="s">
        <v>144</v>
      </c>
      <c r="C60" s="26" t="s">
        <v>196</v>
      </c>
      <c r="D60" s="10">
        <v>3200</v>
      </c>
      <c r="E60" s="10">
        <v>0</v>
      </c>
      <c r="F60" s="37">
        <v>0</v>
      </c>
      <c r="G60" s="7">
        <v>3200</v>
      </c>
    </row>
    <row r="61" spans="1:11" ht="21" customHeight="1" x14ac:dyDescent="0.25">
      <c r="A61" s="25" t="s">
        <v>202</v>
      </c>
      <c r="B61" s="26" t="s">
        <v>203</v>
      </c>
      <c r="C61" s="26" t="s">
        <v>205</v>
      </c>
      <c r="D61" s="10">
        <v>0</v>
      </c>
      <c r="E61" s="10">
        <v>0</v>
      </c>
      <c r="F61" s="37">
        <v>0</v>
      </c>
      <c r="G61" s="7">
        <f t="shared" ref="G61" si="4">D61+E61+F61</f>
        <v>0</v>
      </c>
    </row>
    <row r="62" spans="1:11" ht="21" customHeight="1" x14ac:dyDescent="0.25">
      <c r="A62" s="25"/>
      <c r="B62" s="26"/>
      <c r="C62" s="26"/>
      <c r="D62" s="10"/>
      <c r="E62" s="10"/>
      <c r="F62" s="37"/>
      <c r="G62" s="7"/>
    </row>
    <row r="63" spans="1:11" s="3" customFormat="1" ht="21.75" customHeight="1" x14ac:dyDescent="0.25">
      <c r="A63" s="19"/>
      <c r="B63" s="19" t="s">
        <v>73</v>
      </c>
      <c r="C63" s="19" t="s">
        <v>74</v>
      </c>
      <c r="D63" s="20">
        <f>D64</f>
        <v>145000</v>
      </c>
      <c r="E63" s="20">
        <f t="shared" ref="E63:G63" si="5">E64</f>
        <v>0</v>
      </c>
      <c r="F63" s="35">
        <f t="shared" si="5"/>
        <v>0</v>
      </c>
      <c r="G63" s="20">
        <f t="shared" si="5"/>
        <v>145000</v>
      </c>
    </row>
    <row r="64" spans="1:11" s="3" customFormat="1" ht="21.75" customHeight="1" x14ac:dyDescent="0.25">
      <c r="A64" s="19" t="s">
        <v>75</v>
      </c>
      <c r="B64" s="19"/>
      <c r="C64" s="19" t="s">
        <v>76</v>
      </c>
      <c r="D64" s="20">
        <f>SUM(D65:D78)</f>
        <v>145000</v>
      </c>
      <c r="E64" s="20">
        <f>SUM(E65:E78)</f>
        <v>0</v>
      </c>
      <c r="F64" s="35">
        <f>SUM(F65:F78)</f>
        <v>0</v>
      </c>
      <c r="G64" s="20">
        <f t="shared" ref="G64" si="6">SUM(G65:G78)</f>
        <v>145000</v>
      </c>
    </row>
    <row r="65" spans="1:7" x14ac:dyDescent="0.25">
      <c r="A65" s="6" t="s">
        <v>75</v>
      </c>
      <c r="B65" s="6" t="s">
        <v>77</v>
      </c>
      <c r="C65" s="6" t="s">
        <v>78</v>
      </c>
      <c r="D65" s="7">
        <v>111500</v>
      </c>
      <c r="E65" s="7"/>
      <c r="F65" s="38">
        <v>900</v>
      </c>
      <c r="G65" s="7">
        <f t="shared" ref="G65:G78" si="7">D65+E65+F65</f>
        <v>112400</v>
      </c>
    </row>
    <row r="66" spans="1:7" x14ac:dyDescent="0.25">
      <c r="A66" s="6" t="s">
        <v>75</v>
      </c>
      <c r="B66" s="6" t="s">
        <v>79</v>
      </c>
      <c r="C66" s="6" t="s">
        <v>80</v>
      </c>
      <c r="D66" s="56">
        <v>2000</v>
      </c>
      <c r="E66" s="7"/>
      <c r="F66" s="38">
        <v>0</v>
      </c>
      <c r="G66" s="7">
        <f t="shared" si="7"/>
        <v>2000</v>
      </c>
    </row>
    <row r="67" spans="1:7" x14ac:dyDescent="0.25">
      <c r="A67" s="6" t="s">
        <v>75</v>
      </c>
      <c r="B67" s="6" t="s">
        <v>81</v>
      </c>
      <c r="C67" s="6" t="s">
        <v>82</v>
      </c>
      <c r="D67" s="56">
        <v>1000</v>
      </c>
      <c r="E67" s="7"/>
      <c r="F67" s="38">
        <v>0</v>
      </c>
      <c r="G67" s="7">
        <f t="shared" si="7"/>
        <v>1000</v>
      </c>
    </row>
    <row r="68" spans="1:7" x14ac:dyDescent="0.25">
      <c r="A68" s="6" t="s">
        <v>75</v>
      </c>
      <c r="B68" s="6" t="s">
        <v>83</v>
      </c>
      <c r="C68" s="6" t="s">
        <v>84</v>
      </c>
      <c r="D68" s="56">
        <v>2000</v>
      </c>
      <c r="E68" s="7"/>
      <c r="F68" s="38">
        <v>0</v>
      </c>
      <c r="G68" s="7">
        <f t="shared" si="7"/>
        <v>2000</v>
      </c>
    </row>
    <row r="69" spans="1:7" x14ac:dyDescent="0.25">
      <c r="A69" s="6" t="s">
        <v>75</v>
      </c>
      <c r="B69" s="6" t="s">
        <v>85</v>
      </c>
      <c r="C69" s="6" t="s">
        <v>86</v>
      </c>
      <c r="D69" s="56">
        <v>2000</v>
      </c>
      <c r="E69" s="7"/>
      <c r="F69" s="38">
        <v>-500</v>
      </c>
      <c r="G69" s="7">
        <f t="shared" si="7"/>
        <v>1500</v>
      </c>
    </row>
    <row r="70" spans="1:7" x14ac:dyDescent="0.25">
      <c r="A70" s="6" t="s">
        <v>75</v>
      </c>
      <c r="B70" s="6" t="s">
        <v>87</v>
      </c>
      <c r="C70" s="6" t="s">
        <v>88</v>
      </c>
      <c r="D70" s="56">
        <v>0</v>
      </c>
      <c r="E70" s="7"/>
      <c r="F70" s="38">
        <v>0</v>
      </c>
      <c r="G70" s="7">
        <f t="shared" si="7"/>
        <v>0</v>
      </c>
    </row>
    <row r="71" spans="1:7" x14ac:dyDescent="0.25">
      <c r="A71" s="6" t="s">
        <v>75</v>
      </c>
      <c r="B71" s="6" t="s">
        <v>89</v>
      </c>
      <c r="C71" s="6" t="s">
        <v>90</v>
      </c>
      <c r="D71" s="7">
        <v>23000</v>
      </c>
      <c r="E71" s="7"/>
      <c r="F71" s="38">
        <v>0</v>
      </c>
      <c r="G71" s="7">
        <f t="shared" si="7"/>
        <v>23000</v>
      </c>
    </row>
    <row r="72" spans="1:7" x14ac:dyDescent="0.25">
      <c r="A72" s="6" t="s">
        <v>75</v>
      </c>
      <c r="B72" s="6" t="s">
        <v>11</v>
      </c>
      <c r="C72" s="6" t="s">
        <v>12</v>
      </c>
      <c r="D72" s="56">
        <v>400</v>
      </c>
      <c r="E72" s="7"/>
      <c r="F72" s="38">
        <v>-200</v>
      </c>
      <c r="G72" s="7">
        <f t="shared" si="7"/>
        <v>200</v>
      </c>
    </row>
    <row r="73" spans="1:7" x14ac:dyDescent="0.25">
      <c r="A73" s="6" t="s">
        <v>75</v>
      </c>
      <c r="B73" s="6" t="s">
        <v>13</v>
      </c>
      <c r="C73" s="6" t="s">
        <v>14</v>
      </c>
      <c r="D73" s="56">
        <v>0</v>
      </c>
      <c r="E73" s="7"/>
      <c r="F73" s="38">
        <v>0</v>
      </c>
      <c r="G73" s="7">
        <f t="shared" si="7"/>
        <v>0</v>
      </c>
    </row>
    <row r="74" spans="1:7" x14ac:dyDescent="0.25">
      <c r="A74" s="6" t="s">
        <v>75</v>
      </c>
      <c r="B74" s="6" t="s">
        <v>15</v>
      </c>
      <c r="C74" s="6" t="s">
        <v>16</v>
      </c>
      <c r="D74" s="56">
        <v>100</v>
      </c>
      <c r="E74" s="7"/>
      <c r="F74" s="38">
        <v>0</v>
      </c>
      <c r="G74" s="7">
        <f t="shared" si="7"/>
        <v>100</v>
      </c>
    </row>
    <row r="75" spans="1:7" x14ac:dyDescent="0.25">
      <c r="A75" s="6" t="s">
        <v>75</v>
      </c>
      <c r="B75" s="6" t="s">
        <v>91</v>
      </c>
      <c r="C75" s="6" t="s">
        <v>92</v>
      </c>
      <c r="D75" s="7">
        <v>2600</v>
      </c>
      <c r="E75" s="7"/>
      <c r="F75" s="38">
        <v>0</v>
      </c>
      <c r="G75" s="7">
        <f t="shared" si="7"/>
        <v>2600</v>
      </c>
    </row>
    <row r="76" spans="1:7" x14ac:dyDescent="0.25">
      <c r="A76" s="6" t="s">
        <v>75</v>
      </c>
      <c r="B76" s="6" t="s">
        <v>19</v>
      </c>
      <c r="C76" s="6" t="s">
        <v>20</v>
      </c>
      <c r="D76" s="7">
        <v>200</v>
      </c>
      <c r="E76" s="7"/>
      <c r="F76" s="38">
        <v>0</v>
      </c>
      <c r="G76" s="7">
        <f t="shared" si="7"/>
        <v>200</v>
      </c>
    </row>
    <row r="77" spans="1:7" x14ac:dyDescent="0.25">
      <c r="A77" s="6" t="s">
        <v>75</v>
      </c>
      <c r="B77" s="6" t="s">
        <v>93</v>
      </c>
      <c r="C77" s="6" t="s">
        <v>94</v>
      </c>
      <c r="D77" s="7">
        <v>200</v>
      </c>
      <c r="E77" s="7"/>
      <c r="F77" s="38">
        <v>-200</v>
      </c>
      <c r="G77" s="7">
        <f t="shared" si="7"/>
        <v>0</v>
      </c>
    </row>
    <row r="78" spans="1:7" x14ac:dyDescent="0.25">
      <c r="A78" s="6" t="s">
        <v>75</v>
      </c>
      <c r="B78" s="6" t="s">
        <v>49</v>
      </c>
      <c r="C78" s="6" t="s">
        <v>50</v>
      </c>
      <c r="D78" s="7">
        <v>0</v>
      </c>
      <c r="E78" s="7"/>
      <c r="F78" s="38">
        <v>0</v>
      </c>
      <c r="G78" s="7">
        <f t="shared" si="7"/>
        <v>0</v>
      </c>
    </row>
    <row r="79" spans="1:7" x14ac:dyDescent="0.25">
      <c r="A79" s="6"/>
      <c r="B79" s="6"/>
      <c r="C79" s="6"/>
      <c r="D79" s="7"/>
      <c r="E79" s="7"/>
      <c r="F79" s="38"/>
      <c r="G79" s="7"/>
    </row>
    <row r="80" spans="1:7" s="52" customFormat="1" ht="19.5" customHeight="1" x14ac:dyDescent="0.25">
      <c r="A80" s="65"/>
      <c r="B80" s="66">
        <v>1805509</v>
      </c>
      <c r="C80" s="65" t="s">
        <v>237</v>
      </c>
      <c r="D80" s="67">
        <v>0</v>
      </c>
      <c r="E80" s="67">
        <f>E81</f>
        <v>2455</v>
      </c>
      <c r="F80" s="67">
        <f t="shared" ref="F80" si="8">F81</f>
        <v>0</v>
      </c>
      <c r="G80" s="67">
        <f>G81</f>
        <v>2455</v>
      </c>
    </row>
    <row r="81" spans="1:7" s="52" customFormat="1" ht="21" customHeight="1" x14ac:dyDescent="0.25">
      <c r="A81" s="66">
        <v>11</v>
      </c>
      <c r="B81" s="65"/>
      <c r="C81" s="19" t="s">
        <v>76</v>
      </c>
      <c r="D81" s="67">
        <v>0</v>
      </c>
      <c r="E81" s="67">
        <f>SUM(E82:E85)</f>
        <v>2455</v>
      </c>
      <c r="F81" s="67">
        <f t="shared" ref="F81" si="9">SUM(F82:F85)</f>
        <v>0</v>
      </c>
      <c r="G81" s="67">
        <f>SUM(G82:G85)</f>
        <v>2455</v>
      </c>
    </row>
    <row r="82" spans="1:7" x14ac:dyDescent="0.25">
      <c r="A82" s="27">
        <v>11</v>
      </c>
      <c r="B82" s="27">
        <v>32319</v>
      </c>
      <c r="C82" s="47" t="s">
        <v>238</v>
      </c>
      <c r="D82" s="7"/>
      <c r="E82" s="7">
        <v>10</v>
      </c>
      <c r="F82" s="7">
        <v>0</v>
      </c>
      <c r="G82" s="7">
        <v>10</v>
      </c>
    </row>
    <row r="83" spans="1:7" x14ac:dyDescent="0.25">
      <c r="A83" s="27">
        <v>11</v>
      </c>
      <c r="B83" s="27">
        <v>32391</v>
      </c>
      <c r="C83" s="47" t="s">
        <v>239</v>
      </c>
      <c r="D83" s="7"/>
      <c r="E83" s="7">
        <v>190</v>
      </c>
      <c r="F83" s="7">
        <v>0</v>
      </c>
      <c r="G83" s="7">
        <v>190</v>
      </c>
    </row>
    <row r="84" spans="1:7" x14ac:dyDescent="0.25">
      <c r="A84" s="68">
        <v>11</v>
      </c>
      <c r="B84" s="68">
        <v>32912</v>
      </c>
      <c r="C84" s="47" t="s">
        <v>240</v>
      </c>
      <c r="D84" s="7"/>
      <c r="E84" s="7">
        <v>2115</v>
      </c>
      <c r="F84" s="7">
        <v>0</v>
      </c>
      <c r="G84" s="7">
        <v>2115</v>
      </c>
    </row>
    <row r="85" spans="1:7" x14ac:dyDescent="0.25">
      <c r="A85" s="68">
        <v>11</v>
      </c>
      <c r="B85" s="68">
        <v>32931</v>
      </c>
      <c r="C85" s="47" t="s">
        <v>63</v>
      </c>
      <c r="D85" s="7"/>
      <c r="E85" s="7">
        <v>140</v>
      </c>
      <c r="F85" s="7">
        <v>0</v>
      </c>
      <c r="G85" s="7">
        <v>140</v>
      </c>
    </row>
    <row r="86" spans="1:7" x14ac:dyDescent="0.25">
      <c r="A86" s="6"/>
      <c r="B86" s="6"/>
      <c r="C86" s="6"/>
      <c r="D86" s="7"/>
      <c r="E86" s="7"/>
      <c r="F86" s="38"/>
      <c r="G86" s="7"/>
    </row>
    <row r="87" spans="1:7" s="3" customFormat="1" ht="18.75" customHeight="1" x14ac:dyDescent="0.25">
      <c r="A87" s="19"/>
      <c r="B87" s="19" t="s">
        <v>95</v>
      </c>
      <c r="C87" s="19" t="s">
        <v>96</v>
      </c>
      <c r="D87" s="20">
        <f>D88</f>
        <v>0</v>
      </c>
      <c r="E87" s="20">
        <f t="shared" ref="E87:F87" si="10">E88</f>
        <v>0</v>
      </c>
      <c r="F87" s="35">
        <f t="shared" si="10"/>
        <v>0</v>
      </c>
      <c r="G87" s="20">
        <f>G88</f>
        <v>0</v>
      </c>
    </row>
    <row r="88" spans="1:7" s="3" customFormat="1" ht="17.25" customHeight="1" x14ac:dyDescent="0.25">
      <c r="A88" s="19" t="s">
        <v>75</v>
      </c>
      <c r="B88" s="19"/>
      <c r="C88" s="19" t="s">
        <v>76</v>
      </c>
      <c r="D88" s="20">
        <f>D89+D90</f>
        <v>0</v>
      </c>
      <c r="E88" s="20">
        <f t="shared" ref="E88" si="11">E89+E90</f>
        <v>0</v>
      </c>
      <c r="F88" s="35">
        <f t="shared" ref="F88" si="12">F89+F90</f>
        <v>0</v>
      </c>
      <c r="G88" s="20">
        <f>G89+G90</f>
        <v>0</v>
      </c>
    </row>
    <row r="89" spans="1:7" ht="22.5" customHeight="1" x14ac:dyDescent="0.25">
      <c r="A89" s="6" t="s">
        <v>75</v>
      </c>
      <c r="B89" s="6" t="s">
        <v>97</v>
      </c>
      <c r="C89" s="6" t="s">
        <v>229</v>
      </c>
      <c r="D89" s="7">
        <v>0</v>
      </c>
      <c r="E89" s="7"/>
      <c r="F89" s="38">
        <v>0</v>
      </c>
      <c r="G89" s="7">
        <f t="shared" ref="G89" si="13">D89+E89+F89</f>
        <v>0</v>
      </c>
    </row>
    <row r="90" spans="1:7" ht="22.5" customHeight="1" x14ac:dyDescent="0.25">
      <c r="A90" s="6" t="s">
        <v>75</v>
      </c>
      <c r="B90" s="6" t="s">
        <v>97</v>
      </c>
      <c r="C90" s="6" t="s">
        <v>230</v>
      </c>
      <c r="D90" s="7">
        <v>0</v>
      </c>
      <c r="E90" s="7"/>
      <c r="F90" s="38">
        <v>0</v>
      </c>
      <c r="G90" s="7">
        <v>0</v>
      </c>
    </row>
    <row r="91" spans="1:7" s="3" customFormat="1" ht="18.75" customHeight="1" x14ac:dyDescent="0.25">
      <c r="A91" s="19"/>
      <c r="B91" s="19" t="s">
        <v>99</v>
      </c>
      <c r="C91" s="19" t="s">
        <v>100</v>
      </c>
      <c r="D91" s="20">
        <f>D92</f>
        <v>34000</v>
      </c>
      <c r="E91" s="20">
        <f t="shared" ref="E91:G91" si="14">E92</f>
        <v>0</v>
      </c>
      <c r="F91" s="35">
        <f t="shared" si="14"/>
        <v>-2000</v>
      </c>
      <c r="G91" s="20">
        <f t="shared" si="14"/>
        <v>32000</v>
      </c>
    </row>
    <row r="92" spans="1:7" s="3" customFormat="1" ht="16.5" customHeight="1" x14ac:dyDescent="0.25">
      <c r="A92" s="19" t="s">
        <v>75</v>
      </c>
      <c r="B92" s="19"/>
      <c r="C92" s="19" t="s">
        <v>76</v>
      </c>
      <c r="D92" s="20">
        <f>SUM(D93:D100)</f>
        <v>34000</v>
      </c>
      <c r="E92" s="20">
        <f>SUM(E93:E102)</f>
        <v>0</v>
      </c>
      <c r="F92" s="35">
        <f>SUM(F93:F102)</f>
        <v>-2000</v>
      </c>
      <c r="G92" s="20">
        <f>SUM(G93:G102)</f>
        <v>32000</v>
      </c>
    </row>
    <row r="93" spans="1:7" x14ac:dyDescent="0.25">
      <c r="A93" s="6" t="s">
        <v>75</v>
      </c>
      <c r="B93" s="6" t="s">
        <v>77</v>
      </c>
      <c r="C93" s="6" t="s">
        <v>78</v>
      </c>
      <c r="D93" s="7">
        <v>24600</v>
      </c>
      <c r="E93" s="7">
        <v>0</v>
      </c>
      <c r="F93" s="38">
        <v>1800</v>
      </c>
      <c r="G93" s="7">
        <f t="shared" ref="G93:G98" si="15">D93+E93+F93</f>
        <v>26400</v>
      </c>
    </row>
    <row r="94" spans="1:7" x14ac:dyDescent="0.25">
      <c r="A94" s="6" t="s">
        <v>75</v>
      </c>
      <c r="B94" s="6" t="s">
        <v>79</v>
      </c>
      <c r="C94" s="6" t="s">
        <v>80</v>
      </c>
      <c r="D94" s="7">
        <v>600</v>
      </c>
      <c r="E94" s="7">
        <v>0</v>
      </c>
      <c r="F94" s="38">
        <v>-300</v>
      </c>
      <c r="G94" s="7">
        <f t="shared" si="15"/>
        <v>300</v>
      </c>
    </row>
    <row r="95" spans="1:7" x14ac:dyDescent="0.25">
      <c r="A95" s="6" t="s">
        <v>75</v>
      </c>
      <c r="B95" s="6" t="s">
        <v>81</v>
      </c>
      <c r="C95" s="6" t="s">
        <v>82</v>
      </c>
      <c r="D95" s="7">
        <v>200</v>
      </c>
      <c r="E95" s="7">
        <v>0</v>
      </c>
      <c r="F95" s="38">
        <v>200</v>
      </c>
      <c r="G95" s="7">
        <f t="shared" si="15"/>
        <v>400</v>
      </c>
    </row>
    <row r="96" spans="1:7" x14ac:dyDescent="0.25">
      <c r="A96" s="6" t="s">
        <v>75</v>
      </c>
      <c r="B96" s="6" t="s">
        <v>85</v>
      </c>
      <c r="C96" s="6" t="s">
        <v>86</v>
      </c>
      <c r="D96" s="7">
        <v>600</v>
      </c>
      <c r="E96" s="7">
        <v>0</v>
      </c>
      <c r="F96" s="38">
        <v>-300</v>
      </c>
      <c r="G96" s="7">
        <f t="shared" si="15"/>
        <v>300</v>
      </c>
    </row>
    <row r="97" spans="1:9" x14ac:dyDescent="0.25">
      <c r="A97" s="6" t="s">
        <v>75</v>
      </c>
      <c r="B97" s="6" t="s">
        <v>89</v>
      </c>
      <c r="C97" s="6" t="s">
        <v>90</v>
      </c>
      <c r="D97" s="7">
        <v>6700</v>
      </c>
      <c r="E97" s="7">
        <v>0</v>
      </c>
      <c r="F97" s="38">
        <v>-2600</v>
      </c>
      <c r="G97" s="7">
        <f t="shared" si="15"/>
        <v>4100</v>
      </c>
    </row>
    <row r="98" spans="1:9" x14ac:dyDescent="0.25">
      <c r="A98" s="6" t="s">
        <v>75</v>
      </c>
      <c r="B98" s="6" t="s">
        <v>11</v>
      </c>
      <c r="C98" s="6" t="s">
        <v>12</v>
      </c>
      <c r="D98" s="7">
        <v>300</v>
      </c>
      <c r="E98" s="7">
        <v>0</v>
      </c>
      <c r="F98" s="38">
        <v>0</v>
      </c>
      <c r="G98" s="7">
        <f t="shared" si="15"/>
        <v>300</v>
      </c>
    </row>
    <row r="99" spans="1:9" x14ac:dyDescent="0.25">
      <c r="A99" s="6" t="s">
        <v>202</v>
      </c>
      <c r="B99" s="6" t="s">
        <v>248</v>
      </c>
      <c r="C99" s="6" t="s">
        <v>16</v>
      </c>
      <c r="D99" s="7">
        <v>0</v>
      </c>
      <c r="E99" s="7">
        <v>0</v>
      </c>
      <c r="F99" s="38">
        <v>100</v>
      </c>
      <c r="G99" s="7">
        <v>100</v>
      </c>
    </row>
    <row r="100" spans="1:9" x14ac:dyDescent="0.25">
      <c r="A100" s="6" t="s">
        <v>75</v>
      </c>
      <c r="B100" s="6" t="s">
        <v>91</v>
      </c>
      <c r="C100" s="6" t="s">
        <v>92</v>
      </c>
      <c r="D100" s="7">
        <v>1000</v>
      </c>
      <c r="E100" s="7">
        <v>-1000</v>
      </c>
      <c r="F100" s="38">
        <v>0</v>
      </c>
      <c r="G100" s="7">
        <f>D100+E100+F100</f>
        <v>0</v>
      </c>
    </row>
    <row r="101" spans="1:9" x14ac:dyDescent="0.25">
      <c r="A101" s="6" t="s">
        <v>202</v>
      </c>
      <c r="B101" s="6" t="s">
        <v>215</v>
      </c>
      <c r="C101" s="6" t="s">
        <v>94</v>
      </c>
      <c r="D101" s="7">
        <v>0</v>
      </c>
      <c r="E101" s="7">
        <v>0</v>
      </c>
      <c r="F101" s="38">
        <v>100</v>
      </c>
      <c r="G101" s="7">
        <f>D101+E101+F101</f>
        <v>100</v>
      </c>
    </row>
    <row r="102" spans="1:9" x14ac:dyDescent="0.25">
      <c r="A102" s="27">
        <v>11</v>
      </c>
      <c r="B102" s="27">
        <v>32131</v>
      </c>
      <c r="C102" s="6" t="s">
        <v>234</v>
      </c>
      <c r="D102" s="7">
        <v>0</v>
      </c>
      <c r="E102" s="7">
        <v>1000</v>
      </c>
      <c r="F102" s="38">
        <v>-1000</v>
      </c>
      <c r="G102" s="7">
        <f>D102+E102+F102</f>
        <v>0</v>
      </c>
    </row>
    <row r="103" spans="1:9" s="3" customFormat="1" ht="18" customHeight="1" x14ac:dyDescent="0.25">
      <c r="A103" s="19"/>
      <c r="B103" s="19" t="s">
        <v>101</v>
      </c>
      <c r="C103" s="19" t="s">
        <v>102</v>
      </c>
      <c r="D103" s="20">
        <f>D104+D114</f>
        <v>95000</v>
      </c>
      <c r="E103" s="20">
        <f t="shared" ref="E103" si="16">E104+E114</f>
        <v>0</v>
      </c>
      <c r="F103" s="35">
        <f>F104+F114</f>
        <v>-3000</v>
      </c>
      <c r="G103" s="20">
        <f>G104+G114</f>
        <v>92000</v>
      </c>
    </row>
    <row r="104" spans="1:9" s="3" customFormat="1" ht="18.75" customHeight="1" x14ac:dyDescent="0.25">
      <c r="A104" s="19" t="s">
        <v>75</v>
      </c>
      <c r="B104" s="19"/>
      <c r="C104" s="19" t="s">
        <v>76</v>
      </c>
      <c r="D104" s="20">
        <f>SUM(D105:D113)</f>
        <v>37700</v>
      </c>
      <c r="E104" s="20">
        <f t="shared" ref="E104" si="17">SUM(E105:E113)</f>
        <v>0</v>
      </c>
      <c r="F104" s="35">
        <f t="shared" ref="F104" si="18">SUM(F105:F113)</f>
        <v>-3000</v>
      </c>
      <c r="G104" s="20">
        <f>SUM(G105:G113)</f>
        <v>34700</v>
      </c>
      <c r="H104" s="17"/>
      <c r="I104"/>
    </row>
    <row r="105" spans="1:9" x14ac:dyDescent="0.25">
      <c r="A105" s="6" t="s">
        <v>75</v>
      </c>
      <c r="B105" s="6" t="s">
        <v>77</v>
      </c>
      <c r="C105" s="6" t="s">
        <v>78</v>
      </c>
      <c r="D105" s="56">
        <v>23400</v>
      </c>
      <c r="E105" s="7">
        <v>0</v>
      </c>
      <c r="F105" s="38">
        <v>0</v>
      </c>
      <c r="G105" s="7">
        <f t="shared" ref="G105:G113" si="19">D105+E105+F105</f>
        <v>23400</v>
      </c>
      <c r="H105" s="10"/>
      <c r="I105" s="10"/>
    </row>
    <row r="106" spans="1:9" x14ac:dyDescent="0.25">
      <c r="A106" s="6" t="s">
        <v>75</v>
      </c>
      <c r="B106" s="6" t="s">
        <v>79</v>
      </c>
      <c r="C106" s="6" t="s">
        <v>80</v>
      </c>
      <c r="D106" s="56">
        <v>2700</v>
      </c>
      <c r="E106" s="7">
        <v>0</v>
      </c>
      <c r="F106" s="38">
        <v>-1000</v>
      </c>
      <c r="G106" s="7">
        <f t="shared" si="19"/>
        <v>1700</v>
      </c>
      <c r="H106" s="10"/>
    </row>
    <row r="107" spans="1:9" x14ac:dyDescent="0.25">
      <c r="A107" s="6" t="s">
        <v>75</v>
      </c>
      <c r="B107" s="6" t="s">
        <v>81</v>
      </c>
      <c r="C107" s="6" t="s">
        <v>82</v>
      </c>
      <c r="D107" s="56">
        <v>800</v>
      </c>
      <c r="E107" s="7">
        <v>0</v>
      </c>
      <c r="F107" s="38">
        <v>0</v>
      </c>
      <c r="G107" s="7">
        <f t="shared" si="19"/>
        <v>800</v>
      </c>
      <c r="H107" s="10"/>
      <c r="I107" s="10"/>
    </row>
    <row r="108" spans="1:9" x14ac:dyDescent="0.25">
      <c r="A108" s="6" t="s">
        <v>75</v>
      </c>
      <c r="B108" s="6" t="s">
        <v>83</v>
      </c>
      <c r="C108" s="6" t="s">
        <v>84</v>
      </c>
      <c r="D108" s="56">
        <v>500</v>
      </c>
      <c r="E108" s="7">
        <v>0</v>
      </c>
      <c r="F108" s="38">
        <v>-200</v>
      </c>
      <c r="G108" s="7">
        <f t="shared" si="19"/>
        <v>300</v>
      </c>
      <c r="H108" s="10"/>
    </row>
    <row r="109" spans="1:9" x14ac:dyDescent="0.25">
      <c r="A109" s="6" t="s">
        <v>75</v>
      </c>
      <c r="B109" s="6" t="s">
        <v>85</v>
      </c>
      <c r="C109" s="6" t="s">
        <v>86</v>
      </c>
      <c r="D109" s="56">
        <v>2700</v>
      </c>
      <c r="E109" s="7">
        <v>0</v>
      </c>
      <c r="F109" s="38">
        <v>-1500</v>
      </c>
      <c r="G109" s="7">
        <f t="shared" si="19"/>
        <v>1200</v>
      </c>
      <c r="H109" s="10"/>
    </row>
    <row r="110" spans="1:9" x14ac:dyDescent="0.25">
      <c r="A110" s="6" t="s">
        <v>75</v>
      </c>
      <c r="B110" s="6" t="s">
        <v>89</v>
      </c>
      <c r="C110" s="6" t="s">
        <v>90</v>
      </c>
      <c r="D110" s="56">
        <v>5000</v>
      </c>
      <c r="E110" s="7">
        <v>0</v>
      </c>
      <c r="F110" s="38">
        <v>0</v>
      </c>
      <c r="G110" s="7">
        <f t="shared" si="19"/>
        <v>5000</v>
      </c>
      <c r="H110" s="10"/>
    </row>
    <row r="111" spans="1:9" x14ac:dyDescent="0.25">
      <c r="A111" s="6" t="s">
        <v>75</v>
      </c>
      <c r="B111" s="6" t="s">
        <v>11</v>
      </c>
      <c r="C111" s="6" t="s">
        <v>12</v>
      </c>
      <c r="D111" s="56">
        <v>500</v>
      </c>
      <c r="E111" s="7">
        <v>0</v>
      </c>
      <c r="F111" s="38">
        <v>0</v>
      </c>
      <c r="G111" s="7">
        <f t="shared" si="19"/>
        <v>500</v>
      </c>
      <c r="H111" s="10"/>
    </row>
    <row r="112" spans="1:9" x14ac:dyDescent="0.25">
      <c r="A112" s="6" t="s">
        <v>75</v>
      </c>
      <c r="B112" s="6" t="s">
        <v>91</v>
      </c>
      <c r="C112" s="6" t="s">
        <v>92</v>
      </c>
      <c r="D112" s="56">
        <v>2100</v>
      </c>
      <c r="E112" s="7">
        <v>0</v>
      </c>
      <c r="F112" s="38">
        <v>-300</v>
      </c>
      <c r="G112" s="7">
        <f t="shared" si="19"/>
        <v>1800</v>
      </c>
      <c r="H112" s="10"/>
    </row>
    <row r="113" spans="1:8" x14ac:dyDescent="0.25">
      <c r="A113" s="6" t="s">
        <v>75</v>
      </c>
      <c r="B113" s="6" t="s">
        <v>49</v>
      </c>
      <c r="C113" s="6" t="s">
        <v>50</v>
      </c>
      <c r="D113" s="56">
        <v>0</v>
      </c>
      <c r="E113" s="7"/>
      <c r="F113" s="38">
        <v>0</v>
      </c>
      <c r="G113" s="7">
        <f t="shared" si="19"/>
        <v>0</v>
      </c>
      <c r="H113" s="10"/>
    </row>
    <row r="114" spans="1:8" s="3" customFormat="1" ht="20.25" customHeight="1" x14ac:dyDescent="0.25">
      <c r="A114" s="19" t="s">
        <v>103</v>
      </c>
      <c r="B114" s="19"/>
      <c r="C114" s="19" t="s">
        <v>104</v>
      </c>
      <c r="D114" s="57">
        <f>SUM(D115:D123)</f>
        <v>57300</v>
      </c>
      <c r="E114" s="57">
        <f>SUM(E115:E123)</f>
        <v>0</v>
      </c>
      <c r="F114" s="35">
        <f t="shared" ref="F114" si="20">SUM(F115:F123)</f>
        <v>0</v>
      </c>
      <c r="G114" s="20">
        <f>SUM(G115:G123)</f>
        <v>57300</v>
      </c>
    </row>
    <row r="115" spans="1:8" x14ac:dyDescent="0.25">
      <c r="A115" s="6" t="s">
        <v>103</v>
      </c>
      <c r="B115" s="6" t="s">
        <v>77</v>
      </c>
      <c r="C115" s="6" t="s">
        <v>78</v>
      </c>
      <c r="D115" s="56">
        <v>47300</v>
      </c>
      <c r="E115" s="7">
        <v>0</v>
      </c>
      <c r="F115" s="38">
        <v>-4100</v>
      </c>
      <c r="G115" s="7">
        <f t="shared" ref="G115:G123" si="21">D115+E115+F115</f>
        <v>43200</v>
      </c>
    </row>
    <row r="116" spans="1:8" x14ac:dyDescent="0.25">
      <c r="A116" s="6" t="s">
        <v>103</v>
      </c>
      <c r="B116" s="6" t="s">
        <v>79</v>
      </c>
      <c r="C116" s="6" t="s">
        <v>80</v>
      </c>
      <c r="D116" s="56">
        <v>0</v>
      </c>
      <c r="E116" s="7">
        <v>0</v>
      </c>
      <c r="F116" s="38">
        <v>1800</v>
      </c>
      <c r="G116" s="7">
        <f t="shared" si="21"/>
        <v>1800</v>
      </c>
    </row>
    <row r="117" spans="1:8" x14ac:dyDescent="0.25">
      <c r="A117" s="6" t="s">
        <v>103</v>
      </c>
      <c r="B117" s="6" t="s">
        <v>81</v>
      </c>
      <c r="C117" s="6" t="s">
        <v>82</v>
      </c>
      <c r="D117" s="56">
        <v>0</v>
      </c>
      <c r="E117" s="7">
        <v>0</v>
      </c>
      <c r="F117" s="38">
        <v>1000</v>
      </c>
      <c r="G117" s="7">
        <f t="shared" si="21"/>
        <v>1000</v>
      </c>
    </row>
    <row r="118" spans="1:8" x14ac:dyDescent="0.25">
      <c r="A118" s="6" t="s">
        <v>75</v>
      </c>
      <c r="B118" s="6" t="s">
        <v>83</v>
      </c>
      <c r="C118" s="6" t="s">
        <v>84</v>
      </c>
      <c r="D118" s="56">
        <v>0</v>
      </c>
      <c r="E118" s="7">
        <v>0</v>
      </c>
      <c r="F118" s="38">
        <v>200</v>
      </c>
      <c r="G118" s="7">
        <f t="shared" si="21"/>
        <v>200</v>
      </c>
    </row>
    <row r="119" spans="1:8" x14ac:dyDescent="0.25">
      <c r="A119" s="6" t="s">
        <v>103</v>
      </c>
      <c r="B119" s="6" t="s">
        <v>85</v>
      </c>
      <c r="C119" s="6" t="s">
        <v>86</v>
      </c>
      <c r="D119" s="56">
        <v>0</v>
      </c>
      <c r="E119" s="7">
        <v>0</v>
      </c>
      <c r="F119" s="38">
        <v>1800</v>
      </c>
      <c r="G119" s="7">
        <f t="shared" si="21"/>
        <v>1800</v>
      </c>
    </row>
    <row r="120" spans="1:8" x14ac:dyDescent="0.25">
      <c r="A120" s="6" t="s">
        <v>103</v>
      </c>
      <c r="B120" s="6" t="s">
        <v>89</v>
      </c>
      <c r="C120" s="6" t="s">
        <v>90</v>
      </c>
      <c r="D120" s="56">
        <v>10000</v>
      </c>
      <c r="E120" s="7">
        <v>0</v>
      </c>
      <c r="F120" s="38">
        <v>-2000</v>
      </c>
      <c r="G120" s="7">
        <f t="shared" si="21"/>
        <v>8000</v>
      </c>
    </row>
    <row r="121" spans="1:8" x14ac:dyDescent="0.25">
      <c r="A121" s="6" t="s">
        <v>103</v>
      </c>
      <c r="B121" s="6" t="s">
        <v>11</v>
      </c>
      <c r="C121" s="6" t="s">
        <v>12</v>
      </c>
      <c r="D121" s="56">
        <v>0</v>
      </c>
      <c r="E121" s="7">
        <v>0</v>
      </c>
      <c r="F121" s="38">
        <v>300</v>
      </c>
      <c r="G121" s="7">
        <f t="shared" si="21"/>
        <v>300</v>
      </c>
    </row>
    <row r="122" spans="1:8" x14ac:dyDescent="0.25">
      <c r="A122" s="6" t="s">
        <v>103</v>
      </c>
      <c r="B122" s="6" t="s">
        <v>91</v>
      </c>
      <c r="C122" s="6" t="s">
        <v>92</v>
      </c>
      <c r="D122" s="56">
        <v>0</v>
      </c>
      <c r="E122" s="7">
        <v>0</v>
      </c>
      <c r="F122" s="38">
        <v>1000</v>
      </c>
      <c r="G122" s="7">
        <f t="shared" si="21"/>
        <v>1000</v>
      </c>
    </row>
    <row r="123" spans="1:8" x14ac:dyDescent="0.25">
      <c r="A123" s="6" t="s">
        <v>103</v>
      </c>
      <c r="B123" s="6" t="s">
        <v>49</v>
      </c>
      <c r="C123" s="6" t="s">
        <v>50</v>
      </c>
      <c r="D123" s="56">
        <v>0</v>
      </c>
      <c r="E123" s="7">
        <v>0</v>
      </c>
      <c r="F123" s="38">
        <v>0</v>
      </c>
      <c r="G123" s="7">
        <f t="shared" si="21"/>
        <v>0</v>
      </c>
    </row>
    <row r="124" spans="1:8" s="3" customFormat="1" ht="24.75" customHeight="1" x14ac:dyDescent="0.25">
      <c r="A124" s="19"/>
      <c r="B124" s="19" t="s">
        <v>105</v>
      </c>
      <c r="C124" s="19" t="s">
        <v>106</v>
      </c>
      <c r="D124" s="20">
        <f>D125</f>
        <v>5500</v>
      </c>
      <c r="E124" s="20">
        <f t="shared" ref="E124:G125" si="22">E125</f>
        <v>0</v>
      </c>
      <c r="F124" s="35">
        <f t="shared" si="22"/>
        <v>0</v>
      </c>
      <c r="G124" s="20">
        <f t="shared" si="22"/>
        <v>5500</v>
      </c>
    </row>
    <row r="125" spans="1:8" s="3" customFormat="1" ht="24" customHeight="1" x14ac:dyDescent="0.25">
      <c r="A125" s="19" t="s">
        <v>75</v>
      </c>
      <c r="B125" s="19"/>
      <c r="C125" s="19" t="s">
        <v>76</v>
      </c>
      <c r="D125" s="20">
        <f>D126</f>
        <v>5500</v>
      </c>
      <c r="E125" s="20">
        <f t="shared" si="22"/>
        <v>0</v>
      </c>
      <c r="F125" s="35">
        <f t="shared" si="22"/>
        <v>0</v>
      </c>
      <c r="G125" s="20">
        <f t="shared" si="22"/>
        <v>5500</v>
      </c>
    </row>
    <row r="126" spans="1:8" ht="27" customHeight="1" x14ac:dyDescent="0.25">
      <c r="A126" s="6" t="s">
        <v>75</v>
      </c>
      <c r="B126" s="6" t="s">
        <v>107</v>
      </c>
      <c r="C126" s="6" t="s">
        <v>108</v>
      </c>
      <c r="D126" s="7">
        <v>5500</v>
      </c>
      <c r="E126" s="7">
        <v>0</v>
      </c>
      <c r="F126" s="38">
        <v>0</v>
      </c>
      <c r="G126" s="7">
        <f>D126+E126+F126</f>
        <v>5500</v>
      </c>
    </row>
    <row r="127" spans="1:8" s="3" customFormat="1" ht="18" customHeight="1" x14ac:dyDescent="0.25">
      <c r="A127" s="19"/>
      <c r="B127" s="19" t="s">
        <v>109</v>
      </c>
      <c r="C127" s="19" t="s">
        <v>110</v>
      </c>
      <c r="D127" s="20">
        <f>D130+D128</f>
        <v>3400</v>
      </c>
      <c r="E127" s="20">
        <f t="shared" ref="E127:G127" si="23">E130+E128</f>
        <v>0</v>
      </c>
      <c r="F127" s="35">
        <f t="shared" ref="F127" si="24">F130+F128</f>
        <v>0</v>
      </c>
      <c r="G127" s="20">
        <f t="shared" si="23"/>
        <v>3400</v>
      </c>
    </row>
    <row r="128" spans="1:8" s="3" customFormat="1" ht="18.75" customHeight="1" x14ac:dyDescent="0.25">
      <c r="A128" s="19" t="s">
        <v>174</v>
      </c>
      <c r="B128" s="19"/>
      <c r="C128" s="19" t="s">
        <v>175</v>
      </c>
      <c r="D128" s="20">
        <f>D129</f>
        <v>400</v>
      </c>
      <c r="E128" s="20">
        <f t="shared" ref="E128:G128" si="25">E129</f>
        <v>0</v>
      </c>
      <c r="F128" s="35">
        <f t="shared" si="25"/>
        <v>0</v>
      </c>
      <c r="G128" s="20">
        <f t="shared" si="25"/>
        <v>400</v>
      </c>
    </row>
    <row r="129" spans="1:13" s="3" customFormat="1" ht="28.5" customHeight="1" x14ac:dyDescent="0.25">
      <c r="A129" t="s">
        <v>174</v>
      </c>
      <c r="B129" t="s">
        <v>111</v>
      </c>
      <c r="C129" t="s">
        <v>112</v>
      </c>
      <c r="D129" s="10">
        <v>400</v>
      </c>
      <c r="E129">
        <v>0</v>
      </c>
      <c r="F129">
        <v>0</v>
      </c>
      <c r="G129" s="10">
        <f>D129+E129</f>
        <v>400</v>
      </c>
    </row>
    <row r="130" spans="1:13" s="3" customFormat="1" ht="28.5" customHeight="1" x14ac:dyDescent="0.25">
      <c r="A130" s="19" t="s">
        <v>103</v>
      </c>
      <c r="B130" s="19"/>
      <c r="C130" s="19" t="s">
        <v>104</v>
      </c>
      <c r="D130" s="20">
        <f>D131</f>
        <v>3000</v>
      </c>
      <c r="E130" s="20">
        <f t="shared" ref="E130:G130" si="26">E131</f>
        <v>0</v>
      </c>
      <c r="F130" s="35">
        <f t="shared" si="26"/>
        <v>0</v>
      </c>
      <c r="G130" s="20">
        <f t="shared" si="26"/>
        <v>3000</v>
      </c>
    </row>
    <row r="131" spans="1:13" ht="24.75" customHeight="1" x14ac:dyDescent="0.25">
      <c r="A131" s="6" t="s">
        <v>103</v>
      </c>
      <c r="B131" s="6" t="s">
        <v>111</v>
      </c>
      <c r="C131" s="6" t="s">
        <v>112</v>
      </c>
      <c r="D131" s="7">
        <v>3000</v>
      </c>
      <c r="E131" s="7">
        <v>0</v>
      </c>
      <c r="F131" s="38">
        <v>0</v>
      </c>
      <c r="G131" s="7">
        <f>D131+E131+F131</f>
        <v>3000</v>
      </c>
    </row>
    <row r="132" spans="1:13" s="3" customFormat="1" ht="17.25" customHeight="1" x14ac:dyDescent="0.25">
      <c r="A132" s="19"/>
      <c r="B132" s="19" t="s">
        <v>113</v>
      </c>
      <c r="C132" s="19" t="s">
        <v>114</v>
      </c>
      <c r="D132" s="20">
        <f>D133</f>
        <v>26545</v>
      </c>
      <c r="E132" s="20">
        <f t="shared" ref="E132:G133" si="27">E133</f>
        <v>0</v>
      </c>
      <c r="F132" s="35">
        <f t="shared" si="27"/>
        <v>0</v>
      </c>
      <c r="G132" s="20">
        <f t="shared" si="27"/>
        <v>26545</v>
      </c>
    </row>
    <row r="133" spans="1:13" s="3" customFormat="1" ht="18" customHeight="1" x14ac:dyDescent="0.25">
      <c r="A133" s="19"/>
      <c r="B133" s="19" t="s">
        <v>115</v>
      </c>
      <c r="C133" s="19" t="s">
        <v>116</v>
      </c>
      <c r="D133" s="20">
        <f>D134</f>
        <v>26545</v>
      </c>
      <c r="E133" s="20">
        <f t="shared" si="27"/>
        <v>0</v>
      </c>
      <c r="F133" s="35">
        <f t="shared" si="27"/>
        <v>0</v>
      </c>
      <c r="G133" s="20">
        <f t="shared" si="27"/>
        <v>26545</v>
      </c>
    </row>
    <row r="134" spans="1:13" s="3" customFormat="1" ht="18.75" customHeight="1" x14ac:dyDescent="0.25">
      <c r="A134" s="19" t="s">
        <v>4</v>
      </c>
      <c r="B134" s="19"/>
      <c r="C134" s="19" t="s">
        <v>10</v>
      </c>
      <c r="D134" s="20">
        <f>SUM(D135:D140)</f>
        <v>26545</v>
      </c>
      <c r="E134" s="20">
        <f>SUM(E135:E140)</f>
        <v>0</v>
      </c>
      <c r="F134" s="35">
        <f>SUM(F135:F140)</f>
        <v>0</v>
      </c>
      <c r="G134" s="20">
        <f>SUM(G135:G140)</f>
        <v>26545</v>
      </c>
    </row>
    <row r="135" spans="1:13" x14ac:dyDescent="0.25">
      <c r="A135" s="6" t="s">
        <v>4</v>
      </c>
      <c r="B135" s="6" t="s">
        <v>117</v>
      </c>
      <c r="C135" s="6" t="s">
        <v>118</v>
      </c>
      <c r="D135" s="7">
        <v>6545</v>
      </c>
      <c r="E135" s="7">
        <v>0</v>
      </c>
      <c r="F135" s="38">
        <v>10500</v>
      </c>
      <c r="G135" s="7">
        <f t="shared" ref="G135:G140" si="28">D135+E135+F135</f>
        <v>17045</v>
      </c>
      <c r="I135" t="s">
        <v>249</v>
      </c>
      <c r="M135">
        <v>16960</v>
      </c>
    </row>
    <row r="136" spans="1:13" x14ac:dyDescent="0.25">
      <c r="A136" s="6" t="s">
        <v>4</v>
      </c>
      <c r="B136" s="6" t="s">
        <v>119</v>
      </c>
      <c r="C136" s="6" t="s">
        <v>120</v>
      </c>
      <c r="D136" s="7">
        <v>6000</v>
      </c>
      <c r="E136" s="7">
        <v>0</v>
      </c>
      <c r="F136" s="38">
        <v>-2500</v>
      </c>
      <c r="G136" s="7">
        <f t="shared" si="28"/>
        <v>3500</v>
      </c>
      <c r="I136" t="s">
        <v>256</v>
      </c>
    </row>
    <row r="137" spans="1:13" x14ac:dyDescent="0.25">
      <c r="A137" s="6" t="s">
        <v>4</v>
      </c>
      <c r="B137" s="6" t="s">
        <v>121</v>
      </c>
      <c r="C137" s="6" t="s">
        <v>122</v>
      </c>
      <c r="D137" s="7">
        <v>6000</v>
      </c>
      <c r="E137" s="7">
        <v>0</v>
      </c>
      <c r="F137" s="38">
        <v>-6000</v>
      </c>
      <c r="G137" s="7">
        <f t="shared" si="28"/>
        <v>0</v>
      </c>
    </row>
    <row r="138" spans="1:13" x14ac:dyDescent="0.25">
      <c r="A138" s="6" t="s">
        <v>4</v>
      </c>
      <c r="B138" s="6" t="s">
        <v>123</v>
      </c>
      <c r="C138" s="6" t="s">
        <v>124</v>
      </c>
      <c r="D138" s="7">
        <v>6000</v>
      </c>
      <c r="E138" s="7">
        <v>0</v>
      </c>
      <c r="F138" s="38">
        <v>-2000</v>
      </c>
      <c r="G138" s="7">
        <f t="shared" si="28"/>
        <v>4000</v>
      </c>
      <c r="I138" t="s">
        <v>250</v>
      </c>
    </row>
    <row r="139" spans="1:13" x14ac:dyDescent="0.25">
      <c r="A139" s="6" t="s">
        <v>4</v>
      </c>
      <c r="B139" s="6" t="s">
        <v>125</v>
      </c>
      <c r="C139" s="6" t="s">
        <v>126</v>
      </c>
      <c r="D139" s="7">
        <v>2000</v>
      </c>
      <c r="E139" s="7">
        <v>0</v>
      </c>
      <c r="F139" s="38">
        <v>0</v>
      </c>
      <c r="G139" s="7">
        <f t="shared" si="28"/>
        <v>2000</v>
      </c>
    </row>
    <row r="140" spans="1:13" x14ac:dyDescent="0.25">
      <c r="A140" s="6" t="s">
        <v>4</v>
      </c>
      <c r="B140" s="6" t="s">
        <v>127</v>
      </c>
      <c r="C140" s="6" t="s">
        <v>128</v>
      </c>
      <c r="D140" s="7">
        <v>0</v>
      </c>
      <c r="E140" s="7">
        <v>0</v>
      </c>
      <c r="F140" s="38">
        <v>0</v>
      </c>
      <c r="G140" s="7">
        <f t="shared" si="28"/>
        <v>0</v>
      </c>
    </row>
    <row r="141" spans="1:13" x14ac:dyDescent="0.25">
      <c r="A141" s="2"/>
      <c r="B141" s="2"/>
      <c r="C141" s="2"/>
      <c r="D141" s="2"/>
      <c r="E141" s="2"/>
      <c r="F141" s="39"/>
      <c r="G141" s="2"/>
    </row>
    <row r="143" spans="1:13" x14ac:dyDescent="0.25">
      <c r="C143" s="9" t="s">
        <v>166</v>
      </c>
      <c r="D143" s="10">
        <f>D125+D104+D92+D88+D64+D54</f>
        <v>260400</v>
      </c>
      <c r="E143" s="10">
        <f>E125+E104+E92+E88+E64+E54</f>
        <v>-5000</v>
      </c>
      <c r="F143" s="37">
        <f>F125+F104+F92+F88+F64+F54</f>
        <v>5000</v>
      </c>
      <c r="G143" s="10">
        <f>G125+G104+G92+G88+G64+G54</f>
        <v>260400</v>
      </c>
    </row>
    <row r="144" spans="1:13" x14ac:dyDescent="0.25">
      <c r="C144" s="9" t="s">
        <v>167</v>
      </c>
      <c r="D144" s="10">
        <f>D134+D11</f>
        <v>109545</v>
      </c>
      <c r="E144" s="10">
        <f>E134+E11</f>
        <v>6000</v>
      </c>
      <c r="F144" s="37">
        <f>F134+F11</f>
        <v>0</v>
      </c>
      <c r="G144" s="10">
        <f>G134+G11</f>
        <v>115545</v>
      </c>
    </row>
    <row r="145" spans="3:7" x14ac:dyDescent="0.25">
      <c r="C145" s="9" t="s">
        <v>168</v>
      </c>
      <c r="D145" s="10">
        <f>D128</f>
        <v>400</v>
      </c>
      <c r="E145" s="10">
        <f>E128</f>
        <v>0</v>
      </c>
      <c r="F145" s="37">
        <f>F128</f>
        <v>0</v>
      </c>
      <c r="G145" s="10">
        <f>G128</f>
        <v>400</v>
      </c>
    </row>
    <row r="146" spans="3:7" x14ac:dyDescent="0.25">
      <c r="C146" s="9" t="s">
        <v>169</v>
      </c>
      <c r="D146" s="10">
        <f>D131+D114</f>
        <v>60300</v>
      </c>
      <c r="E146" s="10">
        <f>E131+E114</f>
        <v>0</v>
      </c>
      <c r="F146" s="37">
        <f>F131+F114</f>
        <v>0</v>
      </c>
      <c r="G146" s="10">
        <f>G131+G114</f>
        <v>60300</v>
      </c>
    </row>
    <row r="147" spans="3:7" x14ac:dyDescent="0.25">
      <c r="D147" s="10">
        <f>SUM(D143:D146)</f>
        <v>430645</v>
      </c>
      <c r="E147" s="10">
        <f t="shared" ref="E147:G147" si="29">SUM(E143:E146)</f>
        <v>1000</v>
      </c>
      <c r="F147" s="37">
        <f t="shared" ref="F147" si="30">SUM(F143:F146)</f>
        <v>5000</v>
      </c>
      <c r="G147" s="10">
        <f t="shared" si="29"/>
        <v>436645</v>
      </c>
    </row>
    <row r="148" spans="3:7" x14ac:dyDescent="0.25">
      <c r="D148" s="10">
        <f>D147-D8</f>
        <v>0</v>
      </c>
      <c r="E148" s="10">
        <f>E147-E8</f>
        <v>0</v>
      </c>
      <c r="F148" s="37">
        <f>F147-F8</f>
        <v>0</v>
      </c>
      <c r="G148" s="10">
        <f>G147-G8</f>
        <v>-2455</v>
      </c>
    </row>
  </sheetData>
  <sheetProtection password="C778" sheet="1" objects="1" scenarios="1"/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"/>
  <sheetViews>
    <sheetView zoomScaleNormal="100" workbookViewId="0"/>
  </sheetViews>
  <sheetFormatPr defaultRowHeight="15" x14ac:dyDescent="0.25"/>
  <cols>
    <col min="1" max="1" width="9" bestFit="1" customWidth="1" collapsed="1"/>
    <col min="2" max="2" width="12" bestFit="1" customWidth="1" collapsed="1"/>
    <col min="3" max="3" width="68.140625" bestFit="1" customWidth="1" collapsed="1"/>
    <col min="4" max="4" width="17.5703125" customWidth="1" collapsed="1"/>
    <col min="5" max="5" width="15.140625" customWidth="1" collapsed="1"/>
    <col min="6" max="6" width="15.140625" style="32" customWidth="1"/>
    <col min="7" max="7" width="17" customWidth="1" collapsed="1"/>
  </cols>
  <sheetData>
    <row r="1" spans="1:8" x14ac:dyDescent="0.25">
      <c r="B1" s="1" t="s">
        <v>129</v>
      </c>
    </row>
    <row r="2" spans="1:8" x14ac:dyDescent="0.25">
      <c r="B2" s="1" t="s">
        <v>130</v>
      </c>
    </row>
    <row r="3" spans="1:8" x14ac:dyDescent="0.25">
      <c r="B3" s="1" t="s">
        <v>131</v>
      </c>
      <c r="E3" t="s">
        <v>198</v>
      </c>
      <c r="F3" s="32" t="s">
        <v>199</v>
      </c>
    </row>
    <row r="4" spans="1:8" x14ac:dyDescent="0.25">
      <c r="A4" s="11" t="s">
        <v>0</v>
      </c>
      <c r="B4" s="11" t="s">
        <v>1</v>
      </c>
      <c r="C4" s="11" t="s">
        <v>2</v>
      </c>
      <c r="D4" s="8" t="s">
        <v>3</v>
      </c>
      <c r="E4" s="8" t="s">
        <v>164</v>
      </c>
      <c r="F4" s="33" t="s">
        <v>164</v>
      </c>
      <c r="G4" s="8" t="s">
        <v>165</v>
      </c>
    </row>
    <row r="5" spans="1:8" s="3" customFormat="1" x14ac:dyDescent="0.25">
      <c r="A5" s="4"/>
      <c r="B5" s="4"/>
      <c r="C5" s="4" t="s">
        <v>5</v>
      </c>
      <c r="D5" s="5">
        <f>D6+D18</f>
        <v>1415000</v>
      </c>
      <c r="E5" s="5">
        <f>E6+E18</f>
        <v>295230</v>
      </c>
      <c r="F5" s="34">
        <f>F6+F18</f>
        <v>16720</v>
      </c>
      <c r="G5" s="5">
        <f>G6+G18</f>
        <v>1726950</v>
      </c>
      <c r="H5" s="5"/>
    </row>
    <row r="6" spans="1:8" s="3" customFormat="1" x14ac:dyDescent="0.25">
      <c r="A6" s="4"/>
      <c r="B6" s="4" t="s">
        <v>6</v>
      </c>
      <c r="C6" s="4" t="s">
        <v>7</v>
      </c>
      <c r="D6" s="5">
        <f>D7</f>
        <v>1260000</v>
      </c>
      <c r="E6" s="5">
        <f t="shared" ref="E6:G7" si="0">E7</f>
        <v>235000</v>
      </c>
      <c r="F6" s="34">
        <f>F7</f>
        <v>0</v>
      </c>
      <c r="G6" s="5">
        <f t="shared" si="0"/>
        <v>1495000</v>
      </c>
      <c r="H6" s="5"/>
    </row>
    <row r="7" spans="1:8" s="3" customFormat="1" ht="23.25" customHeight="1" x14ac:dyDescent="0.25">
      <c r="A7" s="19"/>
      <c r="B7" s="19" t="s">
        <v>132</v>
      </c>
      <c r="C7" s="19" t="s">
        <v>133</v>
      </c>
      <c r="D7" s="20">
        <f>D8</f>
        <v>1260000</v>
      </c>
      <c r="E7" s="20">
        <f>E8</f>
        <v>235000</v>
      </c>
      <c r="F7" s="35">
        <f>F8</f>
        <v>0</v>
      </c>
      <c r="G7" s="20">
        <f t="shared" si="0"/>
        <v>1495000</v>
      </c>
      <c r="H7" s="5"/>
    </row>
    <row r="8" spans="1:8" s="3" customFormat="1" ht="20.25" customHeight="1" x14ac:dyDescent="0.25">
      <c r="A8" s="49" t="s">
        <v>134</v>
      </c>
      <c r="B8" s="49"/>
      <c r="C8" s="49" t="s">
        <v>135</v>
      </c>
      <c r="D8" s="50">
        <f>SUM(D9:D17)</f>
        <v>1260000</v>
      </c>
      <c r="E8" s="50">
        <f>SUM(E9:E17)</f>
        <v>235000</v>
      </c>
      <c r="F8" s="50">
        <f>SUM(F9:F17)</f>
        <v>0</v>
      </c>
      <c r="G8" s="50">
        <f>SUM(G9:G17)</f>
        <v>1495000</v>
      </c>
      <c r="H8" s="5"/>
    </row>
    <row r="9" spans="1:8" x14ac:dyDescent="0.25">
      <c r="A9" s="6" t="s">
        <v>134</v>
      </c>
      <c r="B9" s="6" t="s">
        <v>77</v>
      </c>
      <c r="C9" s="6" t="s">
        <v>78</v>
      </c>
      <c r="D9" s="7">
        <v>1000000</v>
      </c>
      <c r="E9" s="7">
        <v>200000</v>
      </c>
      <c r="F9" s="38">
        <v>0</v>
      </c>
      <c r="G9" s="7">
        <f>D9+E9+F9</f>
        <v>1200000</v>
      </c>
      <c r="H9" s="6"/>
    </row>
    <row r="10" spans="1:8" x14ac:dyDescent="0.25">
      <c r="A10" s="6" t="s">
        <v>134</v>
      </c>
      <c r="B10" s="6" t="s">
        <v>79</v>
      </c>
      <c r="C10" s="6" t="s">
        <v>80</v>
      </c>
      <c r="D10" s="7">
        <v>25000</v>
      </c>
      <c r="E10" s="7">
        <v>0</v>
      </c>
      <c r="F10" s="38">
        <v>0</v>
      </c>
      <c r="G10" s="7">
        <f t="shared" ref="G10:G17" si="1">D10+E10+F10</f>
        <v>25000</v>
      </c>
      <c r="H10" s="6"/>
    </row>
    <row r="11" spans="1:8" x14ac:dyDescent="0.25">
      <c r="A11" s="6" t="s">
        <v>134</v>
      </c>
      <c r="B11" s="6" t="s">
        <v>81</v>
      </c>
      <c r="C11" s="6" t="s">
        <v>82</v>
      </c>
      <c r="D11" s="7">
        <v>9000</v>
      </c>
      <c r="E11" s="7">
        <v>0</v>
      </c>
      <c r="F11" s="38">
        <v>0</v>
      </c>
      <c r="G11" s="7">
        <f t="shared" si="1"/>
        <v>9000</v>
      </c>
      <c r="H11" s="6"/>
    </row>
    <row r="12" spans="1:8" x14ac:dyDescent="0.25">
      <c r="A12" s="6" t="s">
        <v>134</v>
      </c>
      <c r="B12" s="6" t="s">
        <v>83</v>
      </c>
      <c r="C12" s="6" t="s">
        <v>84</v>
      </c>
      <c r="D12" s="7">
        <v>5000</v>
      </c>
      <c r="E12" s="7">
        <v>0</v>
      </c>
      <c r="F12" s="38">
        <v>0</v>
      </c>
      <c r="G12" s="7">
        <f t="shared" si="1"/>
        <v>5000</v>
      </c>
      <c r="H12" s="6"/>
    </row>
    <row r="13" spans="1:8" x14ac:dyDescent="0.25">
      <c r="A13" s="6" t="s">
        <v>134</v>
      </c>
      <c r="B13" s="6" t="s">
        <v>85</v>
      </c>
      <c r="C13" s="6" t="s">
        <v>86</v>
      </c>
      <c r="D13" s="7">
        <v>25000</v>
      </c>
      <c r="E13" s="7">
        <v>0</v>
      </c>
      <c r="F13" s="38">
        <v>0</v>
      </c>
      <c r="G13" s="7">
        <f t="shared" si="1"/>
        <v>25000</v>
      </c>
      <c r="H13" s="6"/>
    </row>
    <row r="14" spans="1:8" x14ac:dyDescent="0.25">
      <c r="A14" s="6" t="s">
        <v>134</v>
      </c>
      <c r="B14" s="6" t="s">
        <v>87</v>
      </c>
      <c r="C14" s="6" t="s">
        <v>88</v>
      </c>
      <c r="D14" s="7">
        <v>2000</v>
      </c>
      <c r="E14" s="7">
        <v>0</v>
      </c>
      <c r="F14" s="38">
        <v>0</v>
      </c>
      <c r="G14" s="7">
        <f t="shared" si="1"/>
        <v>2000</v>
      </c>
      <c r="H14" s="6"/>
    </row>
    <row r="15" spans="1:8" x14ac:dyDescent="0.25">
      <c r="A15" s="6" t="s">
        <v>134</v>
      </c>
      <c r="B15" s="6" t="s">
        <v>89</v>
      </c>
      <c r="C15" s="6" t="s">
        <v>90</v>
      </c>
      <c r="D15" s="7">
        <v>170000</v>
      </c>
      <c r="E15" s="7">
        <v>30000</v>
      </c>
      <c r="F15" s="38">
        <v>0</v>
      </c>
      <c r="G15" s="7">
        <f>D15+E15+F15</f>
        <v>200000</v>
      </c>
      <c r="H15" s="6"/>
    </row>
    <row r="16" spans="1:8" x14ac:dyDescent="0.25">
      <c r="A16" s="6" t="s">
        <v>134</v>
      </c>
      <c r="B16" s="6" t="s">
        <v>91</v>
      </c>
      <c r="C16" s="6" t="s">
        <v>92</v>
      </c>
      <c r="D16" s="7">
        <v>20000</v>
      </c>
      <c r="E16" s="7">
        <v>5000</v>
      </c>
      <c r="F16" s="38">
        <v>0</v>
      </c>
      <c r="G16" s="7">
        <f>D16+E16+F16</f>
        <v>25000</v>
      </c>
      <c r="H16" s="6"/>
    </row>
    <row r="17" spans="1:8" x14ac:dyDescent="0.25">
      <c r="A17" s="6" t="s">
        <v>134</v>
      </c>
      <c r="B17" s="6" t="s">
        <v>136</v>
      </c>
      <c r="C17" s="6" t="s">
        <v>137</v>
      </c>
      <c r="D17" s="7">
        <v>4000</v>
      </c>
      <c r="E17" s="7">
        <v>0</v>
      </c>
      <c r="F17" s="38">
        <v>0</v>
      </c>
      <c r="G17" s="7">
        <f t="shared" si="1"/>
        <v>4000</v>
      </c>
      <c r="H17" s="6"/>
    </row>
    <row r="18" spans="1:8" s="3" customFormat="1" ht="19.5" customHeight="1" x14ac:dyDescent="0.25">
      <c r="A18" s="19"/>
      <c r="B18" s="19" t="s">
        <v>71</v>
      </c>
      <c r="C18" s="19" t="s">
        <v>72</v>
      </c>
      <c r="D18" s="20">
        <f>D19+D47+D76+D83+D86+D89</f>
        <v>155000</v>
      </c>
      <c r="E18" s="20">
        <f>E19+E47+E76+E83+E86+E89+E79</f>
        <v>60230</v>
      </c>
      <c r="F18" s="35">
        <f>F19+F47+F76+F83+F86+F89</f>
        <v>16720</v>
      </c>
      <c r="G18" s="20">
        <f>G19+G47+G76+G83+G86+G89+G79</f>
        <v>231950</v>
      </c>
      <c r="H18" s="4"/>
    </row>
    <row r="19" spans="1:8" s="3" customFormat="1" ht="23.25" customHeight="1" x14ac:dyDescent="0.25">
      <c r="A19" s="19"/>
      <c r="B19" s="19" t="s">
        <v>138</v>
      </c>
      <c r="C19" s="19" t="s">
        <v>139</v>
      </c>
      <c r="D19" s="20">
        <f>D20+D26</f>
        <v>22000</v>
      </c>
      <c r="E19" s="20">
        <f>E20+E26</f>
        <v>17379</v>
      </c>
      <c r="F19" s="35">
        <f>F20+F26</f>
        <v>12720</v>
      </c>
      <c r="G19" s="20">
        <f>G20+G26</f>
        <v>52099</v>
      </c>
      <c r="H19" s="4"/>
    </row>
    <row r="20" spans="1:8" s="52" customFormat="1" ht="21.75" customHeight="1" x14ac:dyDescent="0.25">
      <c r="A20" s="49" t="s">
        <v>140</v>
      </c>
      <c r="B20" s="49"/>
      <c r="C20" s="49" t="s">
        <v>141</v>
      </c>
      <c r="D20" s="50">
        <f>SUM(D21:D25)</f>
        <v>0</v>
      </c>
      <c r="E20" s="50">
        <f>SUM(E21:E25)</f>
        <v>242</v>
      </c>
      <c r="F20" s="50">
        <f>SUM(F21:F25)</f>
        <v>0</v>
      </c>
      <c r="G20" s="50">
        <f>SUM(G21:G25)</f>
        <v>242</v>
      </c>
      <c r="H20" s="51"/>
    </row>
    <row r="21" spans="1:8" s="3" customFormat="1" x14ac:dyDescent="0.25">
      <c r="A21" s="23" t="s">
        <v>190</v>
      </c>
      <c r="B21" s="23" t="s">
        <v>191</v>
      </c>
      <c r="C21" s="6" t="s">
        <v>22</v>
      </c>
      <c r="D21" s="24">
        <v>0</v>
      </c>
      <c r="E21" s="24">
        <v>0</v>
      </c>
      <c r="F21" s="38">
        <v>0</v>
      </c>
      <c r="G21" s="7">
        <f t="shared" ref="G21:G25" si="2">D21+E21+F21</f>
        <v>0</v>
      </c>
      <c r="H21" s="4"/>
    </row>
    <row r="22" spans="1:8" s="3" customFormat="1" x14ac:dyDescent="0.25">
      <c r="A22" s="23" t="s">
        <v>190</v>
      </c>
      <c r="B22" s="64">
        <v>32224</v>
      </c>
      <c r="C22" s="6" t="s">
        <v>112</v>
      </c>
      <c r="D22" s="24">
        <v>0</v>
      </c>
      <c r="E22" s="24">
        <v>242</v>
      </c>
      <c r="F22" s="38">
        <v>0</v>
      </c>
      <c r="G22" s="7">
        <f>D22+E22+F22</f>
        <v>242</v>
      </c>
      <c r="H22" s="4"/>
    </row>
    <row r="23" spans="1:8" x14ac:dyDescent="0.25">
      <c r="A23" s="6" t="s">
        <v>140</v>
      </c>
      <c r="B23" s="6" t="s">
        <v>33</v>
      </c>
      <c r="C23" s="6" t="s">
        <v>34</v>
      </c>
      <c r="D23" s="7">
        <v>0</v>
      </c>
      <c r="E23" s="7">
        <v>0</v>
      </c>
      <c r="F23" s="38">
        <v>0</v>
      </c>
      <c r="G23" s="7">
        <f t="shared" si="2"/>
        <v>0</v>
      </c>
      <c r="H23" s="6"/>
    </row>
    <row r="24" spans="1:8" x14ac:dyDescent="0.25">
      <c r="A24" s="6" t="s">
        <v>140</v>
      </c>
      <c r="B24" s="6" t="s">
        <v>41</v>
      </c>
      <c r="C24" s="6" t="s">
        <v>42</v>
      </c>
      <c r="D24" s="7">
        <v>0</v>
      </c>
      <c r="E24" s="7">
        <v>0</v>
      </c>
      <c r="F24" s="38">
        <v>0</v>
      </c>
      <c r="G24" s="7">
        <f t="shared" si="2"/>
        <v>0</v>
      </c>
      <c r="H24" s="6"/>
    </row>
    <row r="25" spans="1:8" x14ac:dyDescent="0.25">
      <c r="A25" s="6" t="s">
        <v>190</v>
      </c>
      <c r="B25" s="6" t="s">
        <v>195</v>
      </c>
      <c r="C25" s="6" t="s">
        <v>126</v>
      </c>
      <c r="D25" s="7">
        <v>0</v>
      </c>
      <c r="E25" s="7">
        <v>0</v>
      </c>
      <c r="F25" s="38">
        <v>0</v>
      </c>
      <c r="G25" s="7">
        <f t="shared" si="2"/>
        <v>0</v>
      </c>
      <c r="H25" s="6"/>
    </row>
    <row r="26" spans="1:8" s="52" customFormat="1" ht="19.5" customHeight="1" x14ac:dyDescent="0.25">
      <c r="A26" s="49" t="s">
        <v>142</v>
      </c>
      <c r="B26" s="49"/>
      <c r="C26" s="49" t="s">
        <v>143</v>
      </c>
      <c r="D26" s="54">
        <f>SUM(D31:D46)</f>
        <v>22000</v>
      </c>
      <c r="E26" s="54">
        <f>SUM(E27:E46)</f>
        <v>17137</v>
      </c>
      <c r="F26" s="54">
        <f>SUM(F27:F46)</f>
        <v>12720</v>
      </c>
      <c r="G26" s="54">
        <f>SUM(G27:G46)</f>
        <v>51857</v>
      </c>
    </row>
    <row r="27" spans="1:8" s="53" customFormat="1" ht="19.5" customHeight="1" x14ac:dyDescent="0.25">
      <c r="A27" s="23" t="s">
        <v>207</v>
      </c>
      <c r="B27" s="23" t="s">
        <v>208</v>
      </c>
      <c r="C27" s="23" t="s">
        <v>78</v>
      </c>
      <c r="D27" s="24">
        <v>0</v>
      </c>
      <c r="E27" s="24">
        <v>0</v>
      </c>
      <c r="F27" s="36">
        <v>150</v>
      </c>
      <c r="G27" s="55">
        <f t="shared" ref="G27:G46" si="3">D27+E27+F27</f>
        <v>150</v>
      </c>
      <c r="H27" s="23"/>
    </row>
    <row r="28" spans="1:8" s="53" customFormat="1" ht="19.5" customHeight="1" x14ac:dyDescent="0.25">
      <c r="A28" s="74" t="s">
        <v>207</v>
      </c>
      <c r="B28" s="74" t="s">
        <v>251</v>
      </c>
      <c r="C28" s="74" t="s">
        <v>90</v>
      </c>
      <c r="D28" s="24">
        <v>0</v>
      </c>
      <c r="E28" s="24">
        <v>0</v>
      </c>
      <c r="F28" s="36">
        <v>20</v>
      </c>
      <c r="G28" s="55">
        <f t="shared" si="3"/>
        <v>20</v>
      </c>
      <c r="H28" s="23"/>
    </row>
    <row r="29" spans="1:8" s="53" customFormat="1" ht="19.5" customHeight="1" x14ac:dyDescent="0.25">
      <c r="A29" s="74" t="s">
        <v>207</v>
      </c>
      <c r="B29" s="74" t="s">
        <v>191</v>
      </c>
      <c r="C29" s="76" t="s">
        <v>22</v>
      </c>
      <c r="D29" s="24">
        <v>0</v>
      </c>
      <c r="E29" s="24">
        <v>0</v>
      </c>
      <c r="F29" s="36">
        <v>350</v>
      </c>
      <c r="G29" s="55">
        <f t="shared" si="3"/>
        <v>350</v>
      </c>
      <c r="H29" s="23"/>
    </row>
    <row r="30" spans="1:8" s="53" customFormat="1" ht="19.5" customHeight="1" x14ac:dyDescent="0.25">
      <c r="A30" s="64">
        <v>55</v>
      </c>
      <c r="B30" s="64">
        <v>32212</v>
      </c>
      <c r="C30" s="23" t="s">
        <v>235</v>
      </c>
      <c r="D30" s="24">
        <v>0</v>
      </c>
      <c r="E30" s="24">
        <v>300</v>
      </c>
      <c r="F30" s="36">
        <v>1900</v>
      </c>
      <c r="G30" s="55">
        <f t="shared" si="3"/>
        <v>2200</v>
      </c>
      <c r="H30" s="23"/>
    </row>
    <row r="31" spans="1:8" x14ac:dyDescent="0.25">
      <c r="A31" s="6" t="s">
        <v>142</v>
      </c>
      <c r="B31" s="6" t="s">
        <v>25</v>
      </c>
      <c r="C31" s="75" t="s">
        <v>26</v>
      </c>
      <c r="D31" s="56">
        <v>500</v>
      </c>
      <c r="E31" s="56"/>
      <c r="F31" s="36">
        <v>3500</v>
      </c>
      <c r="G31" s="55">
        <f t="shared" si="3"/>
        <v>4000</v>
      </c>
      <c r="H31" s="6"/>
    </row>
    <row r="32" spans="1:8" x14ac:dyDescent="0.25">
      <c r="A32" s="6" t="s">
        <v>142</v>
      </c>
      <c r="B32" s="6" t="s">
        <v>27</v>
      </c>
      <c r="C32" s="75" t="s">
        <v>28</v>
      </c>
      <c r="D32" s="56">
        <v>500</v>
      </c>
      <c r="E32" s="56">
        <v>150</v>
      </c>
      <c r="F32" s="36">
        <v>2000</v>
      </c>
      <c r="G32" s="55">
        <f t="shared" si="3"/>
        <v>2650</v>
      </c>
      <c r="H32" s="6"/>
    </row>
    <row r="33" spans="1:8" x14ac:dyDescent="0.25">
      <c r="A33" s="27">
        <v>55</v>
      </c>
      <c r="B33" s="27">
        <v>32219</v>
      </c>
      <c r="C33" s="47" t="s">
        <v>151</v>
      </c>
      <c r="D33" s="56">
        <v>0</v>
      </c>
      <c r="E33" s="56">
        <v>650</v>
      </c>
      <c r="F33" s="36">
        <v>0</v>
      </c>
      <c r="G33" s="55">
        <f t="shared" si="3"/>
        <v>650</v>
      </c>
      <c r="H33" s="6"/>
    </row>
    <row r="34" spans="1:8" x14ac:dyDescent="0.25">
      <c r="A34" s="6" t="s">
        <v>142</v>
      </c>
      <c r="B34" s="6" t="s">
        <v>111</v>
      </c>
      <c r="C34" s="6" t="s">
        <v>112</v>
      </c>
      <c r="D34" s="56">
        <v>21000</v>
      </c>
      <c r="E34" s="56">
        <v>11000</v>
      </c>
      <c r="F34" s="36">
        <v>4200</v>
      </c>
      <c r="G34" s="55">
        <f t="shared" si="3"/>
        <v>36200</v>
      </c>
      <c r="H34" s="6"/>
    </row>
    <row r="35" spans="1:8" x14ac:dyDescent="0.25">
      <c r="A35" s="6" t="s">
        <v>207</v>
      </c>
      <c r="B35" s="6" t="s">
        <v>223</v>
      </c>
      <c r="C35" s="6" t="s">
        <v>224</v>
      </c>
      <c r="D35" s="56">
        <v>0</v>
      </c>
      <c r="E35" s="56"/>
      <c r="F35" s="36">
        <v>0</v>
      </c>
      <c r="G35" s="55">
        <f t="shared" si="3"/>
        <v>0</v>
      </c>
      <c r="H35" s="6"/>
    </row>
    <row r="36" spans="1:8" x14ac:dyDescent="0.25">
      <c r="A36" s="6" t="s">
        <v>207</v>
      </c>
      <c r="B36" s="6" t="s">
        <v>209</v>
      </c>
      <c r="C36" s="6" t="s">
        <v>210</v>
      </c>
      <c r="D36" s="56">
        <v>0</v>
      </c>
      <c r="E36" s="56"/>
      <c r="F36" s="36">
        <v>0</v>
      </c>
      <c r="G36" s="55">
        <f t="shared" si="3"/>
        <v>0</v>
      </c>
      <c r="H36" s="6"/>
    </row>
    <row r="37" spans="1:8" x14ac:dyDescent="0.25">
      <c r="A37" s="6" t="s">
        <v>207</v>
      </c>
      <c r="B37" s="6" t="s">
        <v>211</v>
      </c>
      <c r="C37" s="6" t="s">
        <v>212</v>
      </c>
      <c r="D37" s="56">
        <v>0</v>
      </c>
      <c r="E37" s="56"/>
      <c r="F37" s="36">
        <v>0</v>
      </c>
      <c r="G37" s="55">
        <f t="shared" si="3"/>
        <v>0</v>
      </c>
      <c r="H37" s="6"/>
    </row>
    <row r="38" spans="1:8" x14ac:dyDescent="0.25">
      <c r="A38" s="6" t="s">
        <v>207</v>
      </c>
      <c r="B38" s="6" t="s">
        <v>252</v>
      </c>
      <c r="C38" s="6" t="s">
        <v>59</v>
      </c>
      <c r="D38" s="56">
        <v>0</v>
      </c>
      <c r="E38" s="56">
        <v>0</v>
      </c>
      <c r="F38" s="36">
        <v>200</v>
      </c>
      <c r="G38" s="55">
        <f t="shared" si="3"/>
        <v>200</v>
      </c>
      <c r="H38" s="6"/>
    </row>
    <row r="39" spans="1:8" x14ac:dyDescent="0.25">
      <c r="A39" s="6" t="s">
        <v>207</v>
      </c>
      <c r="B39" s="6" t="s">
        <v>253</v>
      </c>
      <c r="C39" s="6" t="s">
        <v>63</v>
      </c>
      <c r="D39" s="56">
        <v>0</v>
      </c>
      <c r="E39" s="56">
        <v>0</v>
      </c>
      <c r="F39" s="36">
        <v>400</v>
      </c>
      <c r="G39" s="55">
        <f t="shared" si="3"/>
        <v>400</v>
      </c>
      <c r="H39" s="6"/>
    </row>
    <row r="40" spans="1:8" x14ac:dyDescent="0.25">
      <c r="A40" s="6" t="s">
        <v>142</v>
      </c>
      <c r="B40" s="6" t="s">
        <v>66</v>
      </c>
      <c r="C40" s="6" t="s">
        <v>67</v>
      </c>
      <c r="D40" s="56">
        <v>0</v>
      </c>
      <c r="E40" s="56"/>
      <c r="F40" s="36">
        <v>0</v>
      </c>
      <c r="G40" s="55">
        <f t="shared" si="3"/>
        <v>0</v>
      </c>
      <c r="H40" s="6"/>
    </row>
    <row r="41" spans="1:8" x14ac:dyDescent="0.25">
      <c r="A41" s="6" t="s">
        <v>142</v>
      </c>
      <c r="B41" s="6" t="s">
        <v>68</v>
      </c>
      <c r="C41" s="6" t="s">
        <v>59</v>
      </c>
      <c r="D41" s="56">
        <v>0</v>
      </c>
      <c r="E41" s="56">
        <v>2690</v>
      </c>
      <c r="F41" s="36">
        <v>0</v>
      </c>
      <c r="G41" s="55">
        <f t="shared" si="3"/>
        <v>2690</v>
      </c>
      <c r="H41" s="6"/>
    </row>
    <row r="42" spans="1:8" x14ac:dyDescent="0.25">
      <c r="A42" s="6" t="s">
        <v>207</v>
      </c>
      <c r="B42" s="6" t="s">
        <v>203</v>
      </c>
      <c r="C42" s="6" t="s">
        <v>204</v>
      </c>
      <c r="D42" s="56">
        <v>0</v>
      </c>
      <c r="E42" s="56"/>
      <c r="F42" s="36">
        <v>0</v>
      </c>
      <c r="G42" s="55">
        <f t="shared" si="3"/>
        <v>0</v>
      </c>
      <c r="H42" s="6"/>
    </row>
    <row r="43" spans="1:8" x14ac:dyDescent="0.25">
      <c r="A43" s="6" t="s">
        <v>142</v>
      </c>
      <c r="B43" s="6" t="s">
        <v>144</v>
      </c>
      <c r="C43" s="6" t="s">
        <v>145</v>
      </c>
      <c r="D43" s="56">
        <v>0</v>
      </c>
      <c r="E43" s="56">
        <v>1052</v>
      </c>
      <c r="F43" s="36">
        <v>0</v>
      </c>
      <c r="G43" s="55">
        <f t="shared" si="3"/>
        <v>1052</v>
      </c>
      <c r="H43" s="6"/>
    </row>
    <row r="44" spans="1:8" x14ac:dyDescent="0.25">
      <c r="A44" s="6" t="s">
        <v>142</v>
      </c>
      <c r="B44" s="6" t="s">
        <v>146</v>
      </c>
      <c r="C44" s="6" t="s">
        <v>147</v>
      </c>
      <c r="D44" s="56">
        <v>0</v>
      </c>
      <c r="E44" s="56">
        <v>355</v>
      </c>
      <c r="F44" s="36">
        <v>0</v>
      </c>
      <c r="G44" s="55">
        <f t="shared" si="3"/>
        <v>355</v>
      </c>
      <c r="H44" s="6"/>
    </row>
    <row r="45" spans="1:8" x14ac:dyDescent="0.25">
      <c r="A45" s="6" t="s">
        <v>142</v>
      </c>
      <c r="B45" s="6" t="s">
        <v>148</v>
      </c>
      <c r="C45" s="6" t="s">
        <v>149</v>
      </c>
      <c r="D45" s="56">
        <v>0</v>
      </c>
      <c r="E45" s="56">
        <v>0</v>
      </c>
      <c r="F45" s="36">
        <v>0</v>
      </c>
      <c r="G45" s="55">
        <f t="shared" si="3"/>
        <v>0</v>
      </c>
      <c r="H45" s="6"/>
    </row>
    <row r="46" spans="1:8" x14ac:dyDescent="0.25">
      <c r="A46" s="27">
        <v>55</v>
      </c>
      <c r="B46" s="27">
        <v>38129</v>
      </c>
      <c r="C46" s="6" t="s">
        <v>197</v>
      </c>
      <c r="D46" s="56">
        <v>0</v>
      </c>
      <c r="E46" s="56">
        <v>940</v>
      </c>
      <c r="F46" s="36">
        <v>0</v>
      </c>
      <c r="G46" s="55">
        <f t="shared" si="3"/>
        <v>940</v>
      </c>
      <c r="H46" s="6"/>
    </row>
    <row r="47" spans="1:8" s="3" customFormat="1" ht="19.5" customHeight="1" x14ac:dyDescent="0.25">
      <c r="A47" s="19"/>
      <c r="B47" s="19" t="s">
        <v>73</v>
      </c>
      <c r="C47" s="19" t="s">
        <v>74</v>
      </c>
      <c r="D47" s="20">
        <f>D48+D50</f>
        <v>37000</v>
      </c>
      <c r="E47" s="20">
        <f>E48+E50</f>
        <v>13051</v>
      </c>
      <c r="F47" s="35">
        <f>F48+F50</f>
        <v>1000</v>
      </c>
      <c r="G47" s="20">
        <f>G48+G50</f>
        <v>51051</v>
      </c>
      <c r="H47" s="4"/>
    </row>
    <row r="48" spans="1:8" s="3" customFormat="1" ht="20.25" customHeight="1" x14ac:dyDescent="0.25">
      <c r="A48" s="49" t="s">
        <v>140</v>
      </c>
      <c r="B48" s="49"/>
      <c r="C48" s="49" t="s">
        <v>141</v>
      </c>
      <c r="D48" s="50">
        <f>D49</f>
        <v>0</v>
      </c>
      <c r="E48" s="50">
        <v>1601</v>
      </c>
      <c r="F48" s="50">
        <f>F49</f>
        <v>0</v>
      </c>
      <c r="G48" s="50">
        <f>G49</f>
        <v>1601</v>
      </c>
      <c r="H48" s="4"/>
    </row>
    <row r="49" spans="1:8" ht="21.75" customHeight="1" x14ac:dyDescent="0.25">
      <c r="A49" s="6" t="s">
        <v>140</v>
      </c>
      <c r="B49" s="6" t="s">
        <v>111</v>
      </c>
      <c r="C49" s="6" t="s">
        <v>112</v>
      </c>
      <c r="D49" s="7">
        <v>0</v>
      </c>
      <c r="E49" s="7">
        <v>1601</v>
      </c>
      <c r="F49" s="38">
        <v>0</v>
      </c>
      <c r="G49" s="7">
        <f>D49+E49+F49</f>
        <v>1601</v>
      </c>
      <c r="H49" s="6"/>
    </row>
    <row r="50" spans="1:8" s="3" customFormat="1" ht="21" customHeight="1" x14ac:dyDescent="0.25">
      <c r="A50" s="49" t="s">
        <v>142</v>
      </c>
      <c r="B50" s="49"/>
      <c r="C50" s="49" t="s">
        <v>143</v>
      </c>
      <c r="D50" s="50">
        <f>SUM(D51:D74)</f>
        <v>37000</v>
      </c>
      <c r="E50" s="50">
        <f>SUM(E51:E74)</f>
        <v>11450</v>
      </c>
      <c r="F50" s="50">
        <f>SUM(F51:F75)</f>
        <v>1000</v>
      </c>
      <c r="G50" s="50">
        <f>SUM(G51:G75)</f>
        <v>49450</v>
      </c>
      <c r="H50" s="4"/>
    </row>
    <row r="51" spans="1:8" ht="18" customHeight="1" x14ac:dyDescent="0.25">
      <c r="A51" s="6" t="s">
        <v>142</v>
      </c>
      <c r="B51" s="6" t="s">
        <v>213</v>
      </c>
      <c r="C51" s="6" t="s">
        <v>214</v>
      </c>
      <c r="D51" s="7">
        <v>0</v>
      </c>
      <c r="E51" s="7"/>
      <c r="F51" s="38">
        <v>0</v>
      </c>
      <c r="G51" s="7">
        <f t="shared" ref="G51:G75" si="4">D51+E51+F51</f>
        <v>0</v>
      </c>
      <c r="H51" s="6"/>
    </row>
    <row r="52" spans="1:8" ht="18" customHeight="1" x14ac:dyDescent="0.25">
      <c r="A52" s="6" t="s">
        <v>207</v>
      </c>
      <c r="B52" s="6" t="s">
        <v>215</v>
      </c>
      <c r="C52" s="6" t="s">
        <v>216</v>
      </c>
      <c r="D52" s="7">
        <v>0</v>
      </c>
      <c r="E52" s="7"/>
      <c r="F52" s="38">
        <v>0</v>
      </c>
      <c r="G52" s="7">
        <f t="shared" si="4"/>
        <v>0</v>
      </c>
      <c r="H52" s="6"/>
    </row>
    <row r="53" spans="1:8" ht="18" customHeight="1" x14ac:dyDescent="0.25">
      <c r="A53" s="6" t="s">
        <v>142</v>
      </c>
      <c r="B53" s="6" t="s">
        <v>21</v>
      </c>
      <c r="C53" s="6" t="s">
        <v>22</v>
      </c>
      <c r="D53" s="7">
        <v>800</v>
      </c>
      <c r="E53" s="7"/>
      <c r="F53" s="38">
        <v>500</v>
      </c>
      <c r="G53" s="7">
        <f t="shared" si="4"/>
        <v>1300</v>
      </c>
      <c r="H53" s="6"/>
    </row>
    <row r="54" spans="1:8" x14ac:dyDescent="0.25">
      <c r="A54" s="6" t="s">
        <v>142</v>
      </c>
      <c r="B54" s="6" t="s">
        <v>25</v>
      </c>
      <c r="C54" s="6" t="s">
        <v>26</v>
      </c>
      <c r="D54" s="56">
        <v>1300</v>
      </c>
      <c r="E54" s="7"/>
      <c r="F54" s="38">
        <v>900</v>
      </c>
      <c r="G54" s="7">
        <f t="shared" si="4"/>
        <v>2200</v>
      </c>
      <c r="H54" s="6"/>
    </row>
    <row r="55" spans="1:8" x14ac:dyDescent="0.25">
      <c r="A55" s="6" t="s">
        <v>142</v>
      </c>
      <c r="B55" s="6" t="s">
        <v>27</v>
      </c>
      <c r="C55" s="6" t="s">
        <v>28</v>
      </c>
      <c r="D55" s="56">
        <v>1300</v>
      </c>
      <c r="E55" s="7"/>
      <c r="F55" s="38">
        <v>480</v>
      </c>
      <c r="G55" s="7">
        <f t="shared" si="4"/>
        <v>1780</v>
      </c>
      <c r="H55" s="6"/>
    </row>
    <row r="56" spans="1:8" x14ac:dyDescent="0.25">
      <c r="A56" s="6" t="s">
        <v>142</v>
      </c>
      <c r="B56" s="6" t="s">
        <v>150</v>
      </c>
      <c r="C56" s="6" t="s">
        <v>151</v>
      </c>
      <c r="D56" s="56">
        <v>100</v>
      </c>
      <c r="E56" s="7"/>
      <c r="F56" s="38">
        <v>600</v>
      </c>
      <c r="G56" s="7">
        <f t="shared" si="4"/>
        <v>700</v>
      </c>
      <c r="H56" s="6"/>
    </row>
    <row r="57" spans="1:8" x14ac:dyDescent="0.25">
      <c r="A57" s="6" t="s">
        <v>142</v>
      </c>
      <c r="B57" s="6" t="s">
        <v>111</v>
      </c>
      <c r="C57" s="6" t="s">
        <v>112</v>
      </c>
      <c r="D57" s="56">
        <v>26000</v>
      </c>
      <c r="E57" s="7">
        <v>14000</v>
      </c>
      <c r="F57" s="38">
        <v>-5000</v>
      </c>
      <c r="G57" s="7">
        <f>D57+E57+F57</f>
        <v>35000</v>
      </c>
      <c r="H57" s="6"/>
    </row>
    <row r="58" spans="1:8" x14ac:dyDescent="0.25">
      <c r="A58" s="6" t="s">
        <v>142</v>
      </c>
      <c r="B58" s="6" t="s">
        <v>29</v>
      </c>
      <c r="C58" s="6" t="s">
        <v>30</v>
      </c>
      <c r="D58" s="56">
        <v>100</v>
      </c>
      <c r="E58" s="7"/>
      <c r="F58" s="38">
        <v>0</v>
      </c>
      <c r="G58" s="7">
        <f t="shared" si="4"/>
        <v>100</v>
      </c>
      <c r="H58" s="6"/>
    </row>
    <row r="59" spans="1:8" x14ac:dyDescent="0.25">
      <c r="A59" s="6" t="s">
        <v>142</v>
      </c>
      <c r="B59" s="6" t="s">
        <v>31</v>
      </c>
      <c r="C59" s="6" t="s">
        <v>32</v>
      </c>
      <c r="D59" s="56">
        <v>2000</v>
      </c>
      <c r="E59" s="7">
        <v>-2000</v>
      </c>
      <c r="F59" s="38">
        <v>0</v>
      </c>
      <c r="G59" s="7">
        <f>D59+E59+F59</f>
        <v>0</v>
      </c>
      <c r="H59" s="6"/>
    </row>
    <row r="60" spans="1:8" x14ac:dyDescent="0.25">
      <c r="A60" s="6" t="s">
        <v>207</v>
      </c>
      <c r="B60" s="6" t="s">
        <v>217</v>
      </c>
      <c r="C60" s="6" t="s">
        <v>218</v>
      </c>
      <c r="D60" s="56">
        <v>0</v>
      </c>
      <c r="E60" s="7"/>
      <c r="F60" s="38">
        <v>400</v>
      </c>
      <c r="G60" s="7">
        <f t="shared" si="4"/>
        <v>400</v>
      </c>
      <c r="H60" s="6"/>
    </row>
    <row r="61" spans="1:8" x14ac:dyDescent="0.25">
      <c r="A61" s="6" t="s">
        <v>142</v>
      </c>
      <c r="B61" s="6" t="s">
        <v>35</v>
      </c>
      <c r="C61" s="6" t="s">
        <v>36</v>
      </c>
      <c r="D61" s="56">
        <v>400</v>
      </c>
      <c r="E61" s="7"/>
      <c r="F61" s="38">
        <v>250</v>
      </c>
      <c r="G61" s="7">
        <f t="shared" si="4"/>
        <v>650</v>
      </c>
      <c r="H61" s="6"/>
    </row>
    <row r="62" spans="1:8" x14ac:dyDescent="0.25">
      <c r="A62" s="6" t="s">
        <v>142</v>
      </c>
      <c r="B62" s="6" t="s">
        <v>152</v>
      </c>
      <c r="C62" s="6" t="s">
        <v>153</v>
      </c>
      <c r="D62" s="56">
        <v>300</v>
      </c>
      <c r="E62" s="7"/>
      <c r="F62" s="38">
        <v>100</v>
      </c>
      <c r="G62" s="7">
        <f t="shared" si="4"/>
        <v>400</v>
      </c>
      <c r="H62" s="6"/>
    </row>
    <row r="63" spans="1:8" x14ac:dyDescent="0.25">
      <c r="A63" s="6" t="s">
        <v>142</v>
      </c>
      <c r="B63" s="6" t="s">
        <v>97</v>
      </c>
      <c r="C63" s="6" t="s">
        <v>98</v>
      </c>
      <c r="D63" s="7">
        <v>0</v>
      </c>
      <c r="E63" s="7"/>
      <c r="F63" s="38">
        <v>0</v>
      </c>
      <c r="G63" s="7">
        <f t="shared" si="4"/>
        <v>0</v>
      </c>
      <c r="H63" s="6"/>
    </row>
    <row r="64" spans="1:8" x14ac:dyDescent="0.25">
      <c r="A64" s="6" t="s">
        <v>142</v>
      </c>
      <c r="B64" s="6" t="s">
        <v>41</v>
      </c>
      <c r="C64" s="6" t="s">
        <v>42</v>
      </c>
      <c r="D64" s="7">
        <v>2800</v>
      </c>
      <c r="E64" s="7">
        <v>-800</v>
      </c>
      <c r="F64" s="38">
        <v>1000</v>
      </c>
      <c r="G64" s="7">
        <f>D64+E64+F64</f>
        <v>3000</v>
      </c>
      <c r="H64" s="6"/>
    </row>
    <row r="65" spans="1:8" x14ac:dyDescent="0.25">
      <c r="A65" s="6" t="s">
        <v>142</v>
      </c>
      <c r="B65" s="6" t="s">
        <v>154</v>
      </c>
      <c r="C65" s="6" t="s">
        <v>155</v>
      </c>
      <c r="D65" s="7">
        <v>0</v>
      </c>
      <c r="E65" s="7"/>
      <c r="F65" s="38">
        <v>0</v>
      </c>
      <c r="G65" s="7">
        <f t="shared" si="4"/>
        <v>0</v>
      </c>
      <c r="H65" s="6"/>
    </row>
    <row r="66" spans="1:8" x14ac:dyDescent="0.25">
      <c r="A66" s="6" t="s">
        <v>142</v>
      </c>
      <c r="B66" s="6" t="s">
        <v>43</v>
      </c>
      <c r="C66" s="6" t="s">
        <v>44</v>
      </c>
      <c r="D66" s="7">
        <v>0</v>
      </c>
      <c r="E66" s="7"/>
      <c r="F66" s="38">
        <v>0</v>
      </c>
      <c r="G66" s="7">
        <f t="shared" si="4"/>
        <v>0</v>
      </c>
      <c r="H66" s="6"/>
    </row>
    <row r="67" spans="1:8" x14ac:dyDescent="0.25">
      <c r="A67" s="6" t="s">
        <v>142</v>
      </c>
      <c r="B67" s="6" t="s">
        <v>45</v>
      </c>
      <c r="C67" s="6" t="s">
        <v>46</v>
      </c>
      <c r="D67" s="7">
        <v>0</v>
      </c>
      <c r="E67" s="7"/>
      <c r="F67" s="38">
        <v>0</v>
      </c>
      <c r="G67" s="7">
        <f t="shared" si="4"/>
        <v>0</v>
      </c>
      <c r="H67" s="6"/>
    </row>
    <row r="68" spans="1:8" x14ac:dyDescent="0.25">
      <c r="A68" s="6" t="s">
        <v>142</v>
      </c>
      <c r="B68" s="6" t="s">
        <v>156</v>
      </c>
      <c r="C68" s="6" t="s">
        <v>157</v>
      </c>
      <c r="D68" s="7">
        <v>1500</v>
      </c>
      <c r="E68" s="7"/>
      <c r="F68" s="38">
        <v>0</v>
      </c>
      <c r="G68" s="7">
        <f t="shared" si="4"/>
        <v>1500</v>
      </c>
      <c r="H68" s="6"/>
    </row>
    <row r="69" spans="1:8" x14ac:dyDescent="0.25">
      <c r="A69" s="6" t="s">
        <v>207</v>
      </c>
      <c r="B69" s="27">
        <v>32363</v>
      </c>
      <c r="C69" s="6" t="s">
        <v>219</v>
      </c>
      <c r="D69" s="7">
        <v>400</v>
      </c>
      <c r="E69" s="7"/>
      <c r="F69" s="38">
        <v>200</v>
      </c>
      <c r="G69" s="7">
        <f t="shared" si="4"/>
        <v>600</v>
      </c>
      <c r="H69" s="6"/>
    </row>
    <row r="70" spans="1:8" x14ac:dyDescent="0.25">
      <c r="A70" s="6" t="s">
        <v>207</v>
      </c>
      <c r="B70" s="27">
        <v>32391</v>
      </c>
      <c r="C70" s="6" t="s">
        <v>231</v>
      </c>
      <c r="D70" s="7">
        <v>0</v>
      </c>
      <c r="E70" s="7">
        <v>250</v>
      </c>
      <c r="F70" s="38">
        <v>0</v>
      </c>
      <c r="G70" s="7">
        <f>D70+E70+F70</f>
        <v>250</v>
      </c>
      <c r="H70" s="6"/>
    </row>
    <row r="71" spans="1:8" x14ac:dyDescent="0.25">
      <c r="A71" s="6" t="s">
        <v>207</v>
      </c>
      <c r="B71" s="27" t="s">
        <v>254</v>
      </c>
      <c r="C71" s="6" t="s">
        <v>255</v>
      </c>
      <c r="D71" s="7">
        <v>0</v>
      </c>
      <c r="E71" s="7">
        <v>0</v>
      </c>
      <c r="F71" s="38">
        <v>230</v>
      </c>
      <c r="G71" s="7">
        <f>D71+E71+F71</f>
        <v>230</v>
      </c>
      <c r="H71" s="6"/>
    </row>
    <row r="72" spans="1:8" x14ac:dyDescent="0.25">
      <c r="A72" s="6" t="s">
        <v>142</v>
      </c>
      <c r="B72" s="27">
        <v>32931</v>
      </c>
      <c r="C72" s="6" t="s">
        <v>63</v>
      </c>
      <c r="D72" s="7">
        <v>0</v>
      </c>
      <c r="E72" s="7"/>
      <c r="F72" s="38">
        <v>300</v>
      </c>
      <c r="G72" s="7">
        <f t="shared" si="4"/>
        <v>300</v>
      </c>
      <c r="H72" s="6"/>
    </row>
    <row r="73" spans="1:8" x14ac:dyDescent="0.25">
      <c r="A73" s="6" t="s">
        <v>207</v>
      </c>
      <c r="B73" s="6" t="s">
        <v>220</v>
      </c>
      <c r="C73" s="6" t="s">
        <v>59</v>
      </c>
      <c r="D73" s="7">
        <v>0</v>
      </c>
      <c r="E73" s="7"/>
      <c r="F73" s="38">
        <v>350</v>
      </c>
      <c r="G73" s="7">
        <f t="shared" si="4"/>
        <v>350</v>
      </c>
      <c r="H73" s="6"/>
    </row>
    <row r="74" spans="1:8" x14ac:dyDescent="0.25">
      <c r="A74" s="6" t="s">
        <v>142</v>
      </c>
      <c r="B74" s="6" t="s">
        <v>144</v>
      </c>
      <c r="C74" s="6" t="s">
        <v>145</v>
      </c>
      <c r="D74" s="7">
        <v>0</v>
      </c>
      <c r="E74" s="7"/>
      <c r="F74" s="38">
        <v>0</v>
      </c>
      <c r="G74" s="7">
        <f t="shared" si="4"/>
        <v>0</v>
      </c>
      <c r="H74" s="6"/>
    </row>
    <row r="75" spans="1:8" ht="15.75" customHeight="1" x14ac:dyDescent="0.25">
      <c r="A75" s="6" t="s">
        <v>207</v>
      </c>
      <c r="B75" s="6" t="s">
        <v>221</v>
      </c>
      <c r="C75" s="6" t="s">
        <v>222</v>
      </c>
      <c r="D75" s="7">
        <v>0</v>
      </c>
      <c r="E75" s="7"/>
      <c r="F75" s="38">
        <v>690</v>
      </c>
      <c r="G75" s="7">
        <f t="shared" si="4"/>
        <v>690</v>
      </c>
      <c r="H75" s="6"/>
    </row>
    <row r="76" spans="1:8" s="3" customFormat="1" ht="22.5" customHeight="1" x14ac:dyDescent="0.25">
      <c r="A76" s="19"/>
      <c r="B76" s="19" t="s">
        <v>105</v>
      </c>
      <c r="C76" s="19" t="s">
        <v>106</v>
      </c>
      <c r="D76" s="20">
        <f>D77+D79</f>
        <v>6000</v>
      </c>
      <c r="E76" s="20">
        <v>0</v>
      </c>
      <c r="F76" s="35">
        <f>F77+F79</f>
        <v>0</v>
      </c>
      <c r="G76" s="20">
        <v>0</v>
      </c>
      <c r="H76" s="4"/>
    </row>
    <row r="77" spans="1:8" s="3" customFormat="1" x14ac:dyDescent="0.25">
      <c r="A77" s="4" t="s">
        <v>140</v>
      </c>
      <c r="B77" s="4"/>
      <c r="C77" s="4" t="s">
        <v>141</v>
      </c>
      <c r="D77" s="5">
        <f>D78</f>
        <v>0</v>
      </c>
      <c r="E77" s="5">
        <f t="shared" ref="E77:G77" si="5">E78</f>
        <v>0</v>
      </c>
      <c r="F77" s="34">
        <f>F78</f>
        <v>0</v>
      </c>
      <c r="G77" s="5">
        <f t="shared" si="5"/>
        <v>0</v>
      </c>
      <c r="H77" s="4"/>
    </row>
    <row r="78" spans="1:8" x14ac:dyDescent="0.25">
      <c r="A78" s="6" t="s">
        <v>140</v>
      </c>
      <c r="B78" s="6" t="s">
        <v>107</v>
      </c>
      <c r="C78" s="6" t="s">
        <v>108</v>
      </c>
      <c r="D78" s="7">
        <v>0</v>
      </c>
      <c r="E78" s="7">
        <v>0</v>
      </c>
      <c r="F78" s="38">
        <v>0</v>
      </c>
      <c r="G78" s="7">
        <f>D78+E78+F78</f>
        <v>0</v>
      </c>
      <c r="H78" s="6"/>
    </row>
    <row r="79" spans="1:8" s="3" customFormat="1" ht="18" customHeight="1" x14ac:dyDescent="0.25">
      <c r="A79" s="19" t="s">
        <v>142</v>
      </c>
      <c r="B79" s="19"/>
      <c r="C79" s="19" t="s">
        <v>143</v>
      </c>
      <c r="D79" s="20">
        <f>SUM(D80:D82)</f>
        <v>6000</v>
      </c>
      <c r="E79" s="20">
        <f>SUM(E80:E82)</f>
        <v>4800</v>
      </c>
      <c r="F79" s="35">
        <f>SUM(F80:F82)</f>
        <v>0</v>
      </c>
      <c r="G79" s="20">
        <f>SUM(G80:G82)</f>
        <v>10800</v>
      </c>
      <c r="H79" s="4"/>
    </row>
    <row r="80" spans="1:8" x14ac:dyDescent="0.25">
      <c r="A80" s="6" t="s">
        <v>142</v>
      </c>
      <c r="B80" s="6" t="s">
        <v>11</v>
      </c>
      <c r="C80" s="6" t="s">
        <v>12</v>
      </c>
      <c r="D80" s="7">
        <v>0</v>
      </c>
      <c r="E80" s="7"/>
      <c r="F80" s="38">
        <v>0</v>
      </c>
      <c r="G80" s="7">
        <f t="shared" ref="G80:G81" si="6">D80+E80+F80</f>
        <v>0</v>
      </c>
      <c r="H80" s="6"/>
    </row>
    <row r="81" spans="1:8" x14ac:dyDescent="0.25">
      <c r="A81" s="6" t="s">
        <v>142</v>
      </c>
      <c r="B81" s="6" t="s">
        <v>150</v>
      </c>
      <c r="C81" s="6" t="s">
        <v>151</v>
      </c>
      <c r="D81" s="7">
        <v>0</v>
      </c>
      <c r="E81" s="7"/>
      <c r="F81" s="38">
        <v>0</v>
      </c>
      <c r="G81" s="7">
        <f t="shared" si="6"/>
        <v>0</v>
      </c>
      <c r="H81" s="6"/>
    </row>
    <row r="82" spans="1:8" x14ac:dyDescent="0.25">
      <c r="A82" s="6" t="s">
        <v>142</v>
      </c>
      <c r="B82" s="6" t="s">
        <v>107</v>
      </c>
      <c r="C82" s="6" t="s">
        <v>108</v>
      </c>
      <c r="D82" s="7">
        <v>6000</v>
      </c>
      <c r="E82" s="7">
        <v>4800</v>
      </c>
      <c r="F82" s="38">
        <v>0</v>
      </c>
      <c r="G82" s="7">
        <f>D82+E82+F82</f>
        <v>10800</v>
      </c>
      <c r="H82" s="6"/>
    </row>
    <row r="83" spans="1:8" s="3" customFormat="1" ht="18" customHeight="1" x14ac:dyDescent="0.25">
      <c r="A83" s="19"/>
      <c r="B83" s="19" t="s">
        <v>158</v>
      </c>
      <c r="C83" s="19" t="s">
        <v>159</v>
      </c>
      <c r="D83" s="20">
        <f>G84</f>
        <v>30000</v>
      </c>
      <c r="E83" s="20">
        <f t="shared" ref="E83:G84" si="7">E84</f>
        <v>0</v>
      </c>
      <c r="F83" s="35">
        <f>F84</f>
        <v>0</v>
      </c>
      <c r="G83" s="20">
        <f t="shared" si="7"/>
        <v>30000</v>
      </c>
      <c r="H83" s="4"/>
    </row>
    <row r="84" spans="1:8" s="3" customFormat="1" ht="19.5" customHeight="1" x14ac:dyDescent="0.25">
      <c r="A84" s="19" t="s">
        <v>142</v>
      </c>
      <c r="B84" s="19"/>
      <c r="C84" s="19" t="s">
        <v>143</v>
      </c>
      <c r="D84" s="20">
        <f>D85</f>
        <v>30000</v>
      </c>
      <c r="E84" s="20">
        <f t="shared" si="7"/>
        <v>0</v>
      </c>
      <c r="F84" s="35">
        <f>F85</f>
        <v>0</v>
      </c>
      <c r="G84" s="20">
        <f t="shared" si="7"/>
        <v>30000</v>
      </c>
      <c r="H84" s="4"/>
    </row>
    <row r="85" spans="1:8" ht="21.75" customHeight="1" x14ac:dyDescent="0.25">
      <c r="A85" s="6" t="s">
        <v>142</v>
      </c>
      <c r="B85" s="6" t="s">
        <v>125</v>
      </c>
      <c r="C85" s="6" t="s">
        <v>126</v>
      </c>
      <c r="D85" s="7">
        <v>30000</v>
      </c>
      <c r="E85" s="7"/>
      <c r="F85" s="38">
        <v>0</v>
      </c>
      <c r="G85" s="7">
        <f>D85+E85+F85</f>
        <v>30000</v>
      </c>
      <c r="H85" s="6"/>
    </row>
    <row r="86" spans="1:8" s="3" customFormat="1" ht="18" hidden="1" customHeight="1" x14ac:dyDescent="0.25">
      <c r="A86" s="19"/>
      <c r="B86" s="19" t="s">
        <v>160</v>
      </c>
      <c r="C86" s="19" t="s">
        <v>161</v>
      </c>
      <c r="D86" s="20">
        <f>D87</f>
        <v>0</v>
      </c>
      <c r="E86" s="20">
        <f t="shared" ref="E86:G87" si="8">E87</f>
        <v>0</v>
      </c>
      <c r="F86" s="35">
        <f>F87</f>
        <v>0</v>
      </c>
      <c r="G86" s="20">
        <f t="shared" si="8"/>
        <v>0</v>
      </c>
      <c r="H86" s="4"/>
    </row>
    <row r="87" spans="1:8" s="3" customFormat="1" ht="19.5" hidden="1" customHeight="1" x14ac:dyDescent="0.25">
      <c r="A87" s="4" t="s">
        <v>140</v>
      </c>
      <c r="B87" s="4"/>
      <c r="C87" s="4" t="s">
        <v>141</v>
      </c>
      <c r="D87" s="5">
        <f>D88</f>
        <v>0</v>
      </c>
      <c r="E87" s="5">
        <f t="shared" si="8"/>
        <v>0</v>
      </c>
      <c r="F87" s="34">
        <f>F88</f>
        <v>0</v>
      </c>
      <c r="G87" s="5">
        <f t="shared" si="8"/>
        <v>0</v>
      </c>
      <c r="H87" s="4"/>
    </row>
    <row r="88" spans="1:8" hidden="1" x14ac:dyDescent="0.25">
      <c r="A88" s="6" t="s">
        <v>140</v>
      </c>
      <c r="B88" s="6" t="s">
        <v>111</v>
      </c>
      <c r="C88" s="6" t="s">
        <v>112</v>
      </c>
      <c r="D88" s="7"/>
      <c r="E88" s="7">
        <v>0</v>
      </c>
      <c r="F88" s="38">
        <v>0</v>
      </c>
      <c r="G88" s="7">
        <f>D88+E88+F88</f>
        <v>0</v>
      </c>
      <c r="H88" s="6"/>
    </row>
    <row r="89" spans="1:8" s="3" customFormat="1" ht="17.25" customHeight="1" x14ac:dyDescent="0.25">
      <c r="A89" s="19"/>
      <c r="B89" s="19" t="s">
        <v>162</v>
      </c>
      <c r="C89" s="19" t="s">
        <v>163</v>
      </c>
      <c r="D89" s="20">
        <f>D90</f>
        <v>60000</v>
      </c>
      <c r="E89" s="20">
        <f>E90</f>
        <v>25000</v>
      </c>
      <c r="F89" s="35">
        <f>F90</f>
        <v>3000</v>
      </c>
      <c r="G89" s="20">
        <f>G90</f>
        <v>88000</v>
      </c>
      <c r="H89" s="4"/>
    </row>
    <row r="90" spans="1:8" s="3" customFormat="1" x14ac:dyDescent="0.25">
      <c r="A90" s="4" t="s">
        <v>142</v>
      </c>
      <c r="B90" s="4"/>
      <c r="C90" s="4" t="s">
        <v>143</v>
      </c>
      <c r="D90" s="5">
        <f>D91+D92</f>
        <v>60000</v>
      </c>
      <c r="E90" s="5">
        <f>E91+E92</f>
        <v>25000</v>
      </c>
      <c r="F90" s="5">
        <f t="shared" ref="F90" si="9">F91+F92</f>
        <v>3000</v>
      </c>
      <c r="G90" s="5">
        <f>G91+G92</f>
        <v>88000</v>
      </c>
      <c r="H90" s="4"/>
    </row>
    <row r="91" spans="1:8" x14ac:dyDescent="0.25">
      <c r="A91" s="6" t="s">
        <v>142</v>
      </c>
      <c r="B91" s="6" t="s">
        <v>111</v>
      </c>
      <c r="C91" s="6" t="s">
        <v>112</v>
      </c>
      <c r="D91" s="7"/>
      <c r="E91" s="7">
        <v>85000</v>
      </c>
      <c r="F91" s="38">
        <v>3000</v>
      </c>
      <c r="G91" s="7">
        <f>D91+E91+F91</f>
        <v>88000</v>
      </c>
      <c r="H91" s="6"/>
    </row>
    <row r="92" spans="1:8" x14ac:dyDescent="0.25">
      <c r="A92" s="6" t="s">
        <v>142</v>
      </c>
      <c r="B92" s="6" t="s">
        <v>146</v>
      </c>
      <c r="C92" s="6" t="s">
        <v>147</v>
      </c>
      <c r="D92" s="7">
        <v>60000</v>
      </c>
      <c r="E92" s="7">
        <v>-60000</v>
      </c>
      <c r="F92" s="38">
        <v>0</v>
      </c>
      <c r="G92" s="7">
        <f>D92+E92+F92</f>
        <v>0</v>
      </c>
      <c r="H92" s="6"/>
    </row>
    <row r="93" spans="1:8" x14ac:dyDescent="0.25">
      <c r="A93" s="2"/>
      <c r="B93" s="2"/>
      <c r="C93" s="2"/>
      <c r="D93" s="2"/>
      <c r="E93" s="2"/>
      <c r="F93" s="39"/>
      <c r="G93" s="2"/>
    </row>
    <row r="95" spans="1:8" x14ac:dyDescent="0.25">
      <c r="C95" s="9" t="s">
        <v>170</v>
      </c>
      <c r="D95" s="12">
        <v>0</v>
      </c>
      <c r="E95" s="12"/>
      <c r="F95" s="42">
        <v>0</v>
      </c>
      <c r="G95" s="12"/>
    </row>
    <row r="96" spans="1:8" x14ac:dyDescent="0.25">
      <c r="C96" s="9" t="s">
        <v>173</v>
      </c>
      <c r="D96" s="12">
        <f>D87+D77+D48+D20</f>
        <v>0</v>
      </c>
      <c r="E96" s="12">
        <f>E87+E77+E48+E20</f>
        <v>1843</v>
      </c>
      <c r="F96" s="42">
        <f>F87+F77+F48+F20</f>
        <v>0</v>
      </c>
      <c r="G96" s="12">
        <f>G87+G77+G48+G20</f>
        <v>1843</v>
      </c>
    </row>
    <row r="97" spans="3:7" x14ac:dyDescent="0.25">
      <c r="C97" s="9" t="s">
        <v>171</v>
      </c>
      <c r="D97" s="10">
        <f>D90+D85+D79+D50+D26</f>
        <v>155000</v>
      </c>
      <c r="E97" s="10">
        <f>E90+E84+E79+E50+E26</f>
        <v>58387</v>
      </c>
      <c r="F97" s="37">
        <f>F90+F85+F79+F50+F26</f>
        <v>16720</v>
      </c>
      <c r="G97" s="10">
        <f>G90+G84+G79+G50+G26</f>
        <v>230107</v>
      </c>
    </row>
    <row r="98" spans="3:7" x14ac:dyDescent="0.25">
      <c r="C98" s="9" t="s">
        <v>172</v>
      </c>
      <c r="D98" s="12">
        <f>D8</f>
        <v>1260000</v>
      </c>
      <c r="E98" s="12">
        <f>E8</f>
        <v>235000</v>
      </c>
      <c r="F98" s="42">
        <f>F8</f>
        <v>0</v>
      </c>
      <c r="G98" s="12">
        <f>G8</f>
        <v>1495000</v>
      </c>
    </row>
    <row r="99" spans="3:7" x14ac:dyDescent="0.25">
      <c r="D99" s="12">
        <f>SUM(D95:D98)</f>
        <v>1415000</v>
      </c>
      <c r="E99" s="12">
        <f>SUM(E95:E98)</f>
        <v>295230</v>
      </c>
      <c r="F99" s="42">
        <f>SUM(F95:F98)</f>
        <v>16720</v>
      </c>
      <c r="G99" s="12">
        <f>SUM(G95:G98)</f>
        <v>1726950</v>
      </c>
    </row>
    <row r="100" spans="3:7" x14ac:dyDescent="0.25">
      <c r="D100" s="10">
        <f>D99-D5</f>
        <v>0</v>
      </c>
      <c r="E100" s="10">
        <f>E99-E5</f>
        <v>0</v>
      </c>
      <c r="F100" s="37">
        <f>F99-F5</f>
        <v>0</v>
      </c>
      <c r="G100" s="10">
        <f>G99-G5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1"/>
  <sheetViews>
    <sheetView zoomScaleNormal="100" workbookViewId="0">
      <selection activeCell="F16" sqref="F16"/>
    </sheetView>
  </sheetViews>
  <sheetFormatPr defaultRowHeight="15" x14ac:dyDescent="0.25"/>
  <cols>
    <col min="1" max="1" width="9" bestFit="1" customWidth="1" collapsed="1"/>
    <col min="2" max="2" width="6.85546875" bestFit="1" customWidth="1" collapsed="1"/>
    <col min="3" max="3" width="57.140625" customWidth="1" collapsed="1"/>
    <col min="4" max="4" width="29.28515625" customWidth="1" collapsed="1"/>
    <col min="5" max="5" width="13.7109375" customWidth="1"/>
    <col min="6" max="6" width="15.28515625" style="32" customWidth="1"/>
    <col min="7" max="7" width="13.7109375" customWidth="1"/>
    <col min="9" max="9" width="10.140625" bestFit="1" customWidth="1"/>
  </cols>
  <sheetData>
    <row r="2" spans="1:9" ht="15.75" x14ac:dyDescent="0.25">
      <c r="C2" s="13" t="s">
        <v>5</v>
      </c>
    </row>
    <row r="5" spans="1:9" x14ac:dyDescent="0.25">
      <c r="E5" t="s">
        <v>198</v>
      </c>
      <c r="F5" s="32" t="s">
        <v>199</v>
      </c>
    </row>
    <row r="6" spans="1:9" x14ac:dyDescent="0.25">
      <c r="A6" s="11" t="s">
        <v>0</v>
      </c>
      <c r="B6" s="11" t="s">
        <v>1</v>
      </c>
      <c r="C6" s="11" t="s">
        <v>2</v>
      </c>
      <c r="D6" s="8" t="s">
        <v>3</v>
      </c>
      <c r="E6" s="8" t="s">
        <v>164</v>
      </c>
      <c r="F6" s="33" t="s">
        <v>164</v>
      </c>
      <c r="G6" s="8" t="s">
        <v>165</v>
      </c>
    </row>
    <row r="7" spans="1:9" s="3" customFormat="1" x14ac:dyDescent="0.25">
      <c r="A7" s="14"/>
      <c r="B7" s="14"/>
      <c r="C7" s="4" t="s">
        <v>176</v>
      </c>
      <c r="D7" s="15">
        <f>D8</f>
        <v>0</v>
      </c>
      <c r="E7" s="15">
        <f t="shared" ref="E7" si="0">E8</f>
        <v>0</v>
      </c>
      <c r="F7" s="43">
        <f>F8</f>
        <v>0</v>
      </c>
      <c r="G7" s="15">
        <f>SUM(D7+E7)</f>
        <v>0</v>
      </c>
    </row>
    <row r="8" spans="1:9" x14ac:dyDescent="0.25">
      <c r="A8" s="6" t="s">
        <v>177</v>
      </c>
      <c r="B8" s="6" t="s">
        <v>178</v>
      </c>
      <c r="C8" s="6" t="s">
        <v>179</v>
      </c>
      <c r="D8" s="7"/>
      <c r="E8" s="7"/>
      <c r="F8" s="38"/>
      <c r="G8" s="7">
        <f>D8+E8</f>
        <v>0</v>
      </c>
    </row>
    <row r="9" spans="1:9" s="3" customFormat="1" x14ac:dyDescent="0.25">
      <c r="A9" s="4"/>
      <c r="B9" s="4"/>
      <c r="C9" s="4" t="s">
        <v>135</v>
      </c>
      <c r="D9" s="5">
        <f>D10</f>
        <v>1260000</v>
      </c>
      <c r="E9" s="5">
        <f>E10</f>
        <v>235000</v>
      </c>
      <c r="F9" s="5">
        <v>0</v>
      </c>
      <c r="G9" s="5">
        <f>SUM(D9+E9)</f>
        <v>1495000</v>
      </c>
    </row>
    <row r="10" spans="1:9" x14ac:dyDescent="0.25">
      <c r="A10" s="6" t="s">
        <v>134</v>
      </c>
      <c r="B10" s="6" t="s">
        <v>180</v>
      </c>
      <c r="C10" s="6" t="s">
        <v>181</v>
      </c>
      <c r="D10" s="7">
        <v>1260000</v>
      </c>
      <c r="E10" s="77">
        <v>235000</v>
      </c>
      <c r="F10" s="38">
        <v>0</v>
      </c>
      <c r="G10" s="5">
        <f>SUM(D10+E10+F10)</f>
        <v>1495000</v>
      </c>
    </row>
    <row r="11" spans="1:9" s="3" customFormat="1" x14ac:dyDescent="0.25">
      <c r="A11" s="4"/>
      <c r="B11" s="4"/>
      <c r="C11" s="4" t="s">
        <v>143</v>
      </c>
      <c r="D11" s="5">
        <f>SUM(D13:D16)</f>
        <v>155000</v>
      </c>
      <c r="E11" s="5">
        <f>SUM(E12:E17)</f>
        <v>58387</v>
      </c>
      <c r="F11" s="34">
        <f>SUM(F12:F17)</f>
        <v>16720</v>
      </c>
      <c r="G11" s="5">
        <f>D11+E11+F11</f>
        <v>230107</v>
      </c>
    </row>
    <row r="12" spans="1:9" s="53" customFormat="1" x14ac:dyDescent="0.25">
      <c r="A12" s="64">
        <v>55</v>
      </c>
      <c r="B12" s="23" t="s">
        <v>225</v>
      </c>
      <c r="C12" s="23" t="s">
        <v>226</v>
      </c>
      <c r="D12" s="24"/>
      <c r="E12" s="56">
        <v>1407</v>
      </c>
      <c r="F12" s="38">
        <v>1260</v>
      </c>
      <c r="G12" s="5">
        <f t="shared" ref="G12:G18" si="1">SUM(D12+E12)</f>
        <v>1407</v>
      </c>
    </row>
    <row r="13" spans="1:9" s="30" customFormat="1" x14ac:dyDescent="0.25">
      <c r="A13" s="31">
        <v>55</v>
      </c>
      <c r="B13" s="31">
        <v>63612</v>
      </c>
      <c r="C13" s="28" t="s">
        <v>227</v>
      </c>
      <c r="D13" s="29">
        <v>0</v>
      </c>
      <c r="E13" s="77">
        <v>25940</v>
      </c>
      <c r="F13" s="38">
        <v>3810</v>
      </c>
      <c r="G13" s="5">
        <f>SUM(D13+E13+F13)</f>
        <v>29750</v>
      </c>
    </row>
    <row r="14" spans="1:9" x14ac:dyDescent="0.25">
      <c r="A14" s="6" t="s">
        <v>142</v>
      </c>
      <c r="B14" s="6" t="s">
        <v>182</v>
      </c>
      <c r="C14" s="6" t="s">
        <v>183</v>
      </c>
      <c r="D14" s="7"/>
      <c r="E14" s="56">
        <v>0</v>
      </c>
      <c r="F14" s="38">
        <v>0</v>
      </c>
      <c r="G14" s="5">
        <f t="shared" si="1"/>
        <v>0</v>
      </c>
    </row>
    <row r="15" spans="1:9" x14ac:dyDescent="0.25">
      <c r="A15" s="6" t="s">
        <v>142</v>
      </c>
      <c r="B15" s="6" t="s">
        <v>184</v>
      </c>
      <c r="C15" s="6" t="s">
        <v>185</v>
      </c>
      <c r="D15" s="7">
        <v>155000</v>
      </c>
      <c r="E15" s="77">
        <v>28050</v>
      </c>
      <c r="F15" s="38">
        <v>11650</v>
      </c>
      <c r="G15" s="5">
        <f>SUM(D15+E15+F15)</f>
        <v>194700</v>
      </c>
      <c r="I15" s="12"/>
    </row>
    <row r="16" spans="1:9" x14ac:dyDescent="0.25">
      <c r="A16" s="6" t="s">
        <v>142</v>
      </c>
      <c r="B16" s="27">
        <v>65269</v>
      </c>
      <c r="C16" s="6" t="s">
        <v>228</v>
      </c>
      <c r="D16" s="7"/>
      <c r="E16" s="56">
        <v>2690</v>
      </c>
      <c r="F16" s="38">
        <v>0</v>
      </c>
      <c r="G16" s="5">
        <f t="shared" si="1"/>
        <v>2690</v>
      </c>
    </row>
    <row r="17" spans="1:7" x14ac:dyDescent="0.25">
      <c r="A17" s="27">
        <v>55</v>
      </c>
      <c r="B17" s="27">
        <v>66314</v>
      </c>
      <c r="C17" s="6" t="s">
        <v>236</v>
      </c>
      <c r="D17" s="7"/>
      <c r="E17" s="56">
        <v>300</v>
      </c>
      <c r="F17" s="38"/>
      <c r="G17" s="5">
        <f t="shared" si="1"/>
        <v>300</v>
      </c>
    </row>
    <row r="18" spans="1:7" x14ac:dyDescent="0.25">
      <c r="A18" s="6" t="s">
        <v>190</v>
      </c>
      <c r="B18" s="6">
        <v>92211</v>
      </c>
      <c r="C18" s="6" t="s">
        <v>192</v>
      </c>
      <c r="D18" s="7"/>
      <c r="E18" s="7">
        <v>1843</v>
      </c>
      <c r="F18" s="38"/>
      <c r="G18" s="5">
        <f t="shared" si="1"/>
        <v>1843</v>
      </c>
    </row>
    <row r="19" spans="1:7" x14ac:dyDescent="0.25">
      <c r="A19" s="16"/>
      <c r="B19" s="16"/>
      <c r="C19" s="16"/>
      <c r="D19" s="16"/>
      <c r="E19" s="16"/>
      <c r="F19" s="39"/>
      <c r="G19" s="16"/>
    </row>
    <row r="21" spans="1:7" x14ac:dyDescent="0.25">
      <c r="C21" s="17" t="s">
        <v>186</v>
      </c>
      <c r="D21" s="18">
        <f>D7+D9+D11+D18</f>
        <v>1415000</v>
      </c>
      <c r="E21" s="18">
        <f>E7+E9+E11+E18</f>
        <v>295230</v>
      </c>
      <c r="F21" s="44">
        <f>F7+F9+F11+F18</f>
        <v>16720</v>
      </c>
      <c r="G21" s="18">
        <f>G7+G9+G11+G18</f>
        <v>1726950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</vt:lpstr>
      <vt:lpstr>VR</vt:lpstr>
      <vt:lpstr>VP</vt:lpstr>
      <vt:lpstr>PR!Print_Area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Korisnik</cp:lastModifiedBy>
  <cp:lastPrinted>2023-06-21T12:08:27Z</cp:lastPrinted>
  <dcterms:created xsi:type="dcterms:W3CDTF">2023-05-12T11:06:32Z</dcterms:created>
  <dcterms:modified xsi:type="dcterms:W3CDTF">2024-08-16T09:45:00Z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