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Š K O L A\FINANCIJSKI PLANOVI\Financijski planovi za 2023-2025\WEB OBJAVA\"/>
    </mc:Choice>
  </mc:AlternateContent>
  <xr:revisionPtr revIDLastSave="0" documentId="13_ncr:1_{B2A01E15-4E4C-48B0-B1C6-5C268A5450E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" sheetId="1" r:id="rId1"/>
    <sheet name=" Račun prihoda i rashoda" sheetId="3" r:id="rId2"/>
    <sheet name="POSEBNI DIO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" i="7" l="1"/>
  <c r="E151" i="7"/>
  <c r="E76" i="7" l="1"/>
  <c r="F76" i="7"/>
  <c r="F133" i="7"/>
  <c r="E133" i="7"/>
  <c r="F128" i="7"/>
  <c r="E128" i="7"/>
  <c r="F118" i="7"/>
  <c r="E118" i="7"/>
  <c r="F103" i="7"/>
  <c r="E103" i="7"/>
  <c r="F87" i="7"/>
  <c r="E87" i="7"/>
  <c r="F85" i="7"/>
  <c r="E85" i="7"/>
  <c r="E79" i="7"/>
  <c r="F79" i="7"/>
  <c r="E70" i="7"/>
  <c r="F70" i="7"/>
  <c r="F67" i="7"/>
  <c r="E67" i="7"/>
  <c r="F61" i="7"/>
  <c r="E61" i="7"/>
  <c r="F51" i="7"/>
  <c r="E51" i="7"/>
  <c r="F66" i="7" l="1"/>
  <c r="F168" i="7"/>
  <c r="F165" i="7"/>
  <c r="F142" i="7"/>
  <c r="F141" i="7" s="1"/>
  <c r="F182" i="7"/>
  <c r="F181" i="7" s="1"/>
  <c r="F176" i="7"/>
  <c r="F173" i="7"/>
  <c r="F172" i="7" s="1"/>
  <c r="F125" i="7"/>
  <c r="F123" i="7"/>
  <c r="F109" i="7"/>
  <c r="F108" i="7" s="1"/>
  <c r="F94" i="7"/>
  <c r="F92" i="7"/>
  <c r="F42" i="7"/>
  <c r="F41" i="7" s="1"/>
  <c r="F37" i="7"/>
  <c r="F36" i="7" s="1"/>
  <c r="F32" i="7"/>
  <c r="F31" i="7" s="1"/>
  <c r="F20" i="7"/>
  <c r="F19" i="7" s="1"/>
  <c r="F17" i="7"/>
  <c r="F76" i="3"/>
  <c r="F71" i="3"/>
  <c r="F37" i="3"/>
  <c r="F36" i="3" s="1"/>
  <c r="F33" i="3"/>
  <c r="F32" i="3" s="1"/>
  <c r="F28" i="3"/>
  <c r="F20" i="3"/>
  <c r="F17" i="3"/>
  <c r="G9" i="1"/>
  <c r="G12" i="1"/>
  <c r="G15" i="1" l="1"/>
  <c r="F58" i="3"/>
  <c r="F97" i="7"/>
  <c r="F96" i="7" s="1"/>
  <c r="F147" i="7"/>
  <c r="F146" i="7" s="1"/>
  <c r="F12" i="3"/>
  <c r="F23" i="3"/>
  <c r="F81" i="3"/>
  <c r="F80" i="3" s="1"/>
  <c r="F49" i="3"/>
  <c r="F127" i="7"/>
  <c r="F47" i="7"/>
  <c r="F46" i="7" s="1"/>
  <c r="F114" i="7"/>
  <c r="F175" i="7"/>
  <c r="F158" i="7"/>
  <c r="F157" i="7" s="1"/>
  <c r="F57" i="7"/>
  <c r="F25" i="7"/>
  <c r="F24" i="7" s="1"/>
  <c r="F11" i="7"/>
  <c r="F102" i="7"/>
  <c r="F135" i="7"/>
  <c r="F132" i="7" s="1"/>
  <c r="F84" i="7" l="1"/>
  <c r="F113" i="7"/>
  <c r="F11" i="3"/>
  <c r="F75" i="7"/>
  <c r="F56" i="7"/>
  <c r="F48" i="3"/>
  <c r="F10" i="7"/>
  <c r="E37" i="3" l="1"/>
  <c r="E36" i="3" l="1"/>
  <c r="E173" i="7"/>
  <c r="E165" i="7"/>
  <c r="E168" i="7" l="1"/>
  <c r="E176" i="7"/>
  <c r="E172" i="7"/>
  <c r="E158" i="7"/>
  <c r="E157" i="7" l="1"/>
  <c r="E125" i="7"/>
  <c r="E123" i="7" l="1"/>
  <c r="E182" i="7"/>
  <c r="E109" i="7"/>
  <c r="E175" i="7"/>
  <c r="E142" i="7"/>
  <c r="E102" i="7"/>
  <c r="E147" i="7"/>
  <c r="E146" i="7" s="1"/>
  <c r="E135" i="7"/>
  <c r="E132" i="7" s="1"/>
  <c r="E114" i="7" l="1"/>
  <c r="E141" i="7"/>
  <c r="E127" i="7"/>
  <c r="E108" i="7"/>
  <c r="E181" i="7"/>
  <c r="E113" i="7" l="1"/>
  <c r="E37" i="7" l="1"/>
  <c r="E36" i="7" s="1"/>
  <c r="E42" i="7"/>
  <c r="E75" i="7"/>
  <c r="E66" i="7"/>
  <c r="E57" i="7"/>
  <c r="E41" i="7" l="1"/>
  <c r="E56" i="7"/>
  <c r="E20" i="7" l="1"/>
  <c r="E17" i="7"/>
  <c r="E11" i="7"/>
  <c r="E19" i="7" l="1"/>
  <c r="E10" i="7"/>
  <c r="F12" i="1" l="1"/>
  <c r="F9" i="1"/>
  <c r="E28" i="3" l="1"/>
  <c r="E17" i="3"/>
  <c r="E33" i="3"/>
  <c r="E20" i="3"/>
  <c r="F15" i="1"/>
  <c r="E23" i="3"/>
  <c r="E12" i="3"/>
  <c r="E71" i="3" l="1"/>
  <c r="E76" i="3"/>
  <c r="E32" i="3"/>
  <c r="E16" i="3"/>
  <c r="E11" i="3"/>
  <c r="E49" i="3"/>
  <c r="E81" i="3" l="1"/>
  <c r="E80" i="3" s="1"/>
  <c r="E58" i="3"/>
  <c r="E48" i="3" s="1"/>
  <c r="E32" i="7" l="1"/>
  <c r="E31" i="7" s="1"/>
  <c r="E92" i="7"/>
  <c r="E97" i="7"/>
  <c r="E94" i="7"/>
  <c r="E25" i="7"/>
  <c r="E47" i="7"/>
  <c r="E96" i="7" l="1"/>
  <c r="E84" i="7"/>
  <c r="E24" i="7"/>
  <c r="E46" i="7"/>
</calcChain>
</file>

<file path=xl/sharedStrings.xml><?xml version="1.0" encoding="utf-8"?>
<sst xmlns="http://schemas.openxmlformats.org/spreadsheetml/2006/main" count="360" uniqueCount="122">
  <si>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</si>
  <si>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</si>
  <si>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</si>
  <si>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</si>
  <si>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</si>
  <si>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</si>
  <si>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</si>
  <si>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</si>
  <si>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</si>
  <si>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</si>
  <si>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</si>
  <si>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</si>
  <si>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</si>
  <si>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</si>
  <si>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</si>
  <si>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</si>
  <si>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</si>
  <si>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</si>
  <si>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</si>
  <si>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</si>
  <si>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</si>
  <si>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poslovanja</t>
  </si>
  <si>
    <t>Rashodi za zaposlene</t>
  </si>
  <si>
    <t>II. POSEBNI DIO</t>
  </si>
  <si>
    <t>I. OPĆI DIO</t>
  </si>
  <si>
    <t>Materijalni rashodi</t>
  </si>
  <si>
    <t>Vlastiti prihodi</t>
  </si>
  <si>
    <t>NAZIV PROGRAMA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</si>
  <si>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</si>
  <si>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</si>
  <si>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</si>
  <si>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</si>
  <si>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</si>
  <si>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</si>
  <si>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</si>
  <si>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</si>
  <si>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Plaće (bruto)</t>
  </si>
  <si>
    <t>Doprinosi na plaće</t>
  </si>
  <si>
    <t>Naknade troškova zaposlenima</t>
  </si>
  <si>
    <t>Rashodi za materijal i energiju</t>
  </si>
  <si>
    <t>Rashodi za usluge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</si>
  <si>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</si>
  <si>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</si>
  <si>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</si>
  <si>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</si>
  <si>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</si>
  <si>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</si>
  <si>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</si>
  <si>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</si>
  <si>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</si>
  <si>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</si>
  <si>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</si>
  <si>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Doprinos za mirovinsko osiguranje</t>
  </si>
  <si>
    <t>Dobrinos za obvezno zdravstveno osiguranje</t>
  </si>
  <si>
    <t>Naknada troškova osobama izvan radnog odnosa</t>
  </si>
  <si>
    <t>Ostali nespomenuti rashodi psolovanja</t>
  </si>
  <si>
    <t>Pomoći EU</t>
  </si>
  <si>
    <t>Pomoći proračnskim korisnicma iz proračuna koji im nije nadležan</t>
  </si>
  <si>
    <t>Pomoći temeljem prijenosa EU sredstava</t>
  </si>
  <si>
    <t>Prihodi po posebnim propisima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</si>
  <si>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</si>
  <si>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</si>
  <si>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</si>
  <si>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Donacije od pravnih i fizičkih osoba izvan općeg proračuna</t>
  </si>
  <si>
    <t>Prihodi iz nadležnog proračuna</t>
  </si>
  <si>
    <t>Prihodi iz nadležnog proračuna za financiranje redovne djelatnosti proračunskih korisnika</t>
  </si>
  <si>
    <t>Vlastiti i ostali prihodi</t>
  </si>
  <si>
    <t>Donacije</t>
  </si>
  <si>
    <t>Prihodi od prodaje nefi.imovine</t>
  </si>
  <si>
    <t>Prihodi od imovine</t>
  </si>
  <si>
    <t>Prihodi od finanijske imovine</t>
  </si>
  <si>
    <t xml:space="preserve"> </t>
  </si>
  <si>
    <t>Decentralizirana sredstva</t>
  </si>
  <si>
    <t>*0050213</t>
  </si>
  <si>
    <t>OSNOVNA ŠKOLA NEDELIŠĆE</t>
  </si>
  <si>
    <t>ŠKOLSTVO  1013</t>
  </si>
  <si>
    <t>Aktivnost 1013A101330</t>
  </si>
  <si>
    <t>PROJEKT "E-ŠKOLE"</t>
  </si>
  <si>
    <t>Izvor financiranja 11</t>
  </si>
  <si>
    <t>Izvor financiranja 44</t>
  </si>
  <si>
    <t>Aktivnost 1013A1001304</t>
  </si>
  <si>
    <t>Izvor financiranja 51</t>
  </si>
  <si>
    <t>Izvor financiranja 52</t>
  </si>
  <si>
    <t>Aktivnost 1001T100117</t>
  </si>
  <si>
    <t>Aktivnost 1001T100115</t>
  </si>
  <si>
    <t xml:space="preserve">Pomoći EU </t>
  </si>
  <si>
    <t>Aktivnost 1001T100103</t>
  </si>
  <si>
    <t>Izvor financiranja 31</t>
  </si>
  <si>
    <t>Izvor financiranja 61</t>
  </si>
  <si>
    <t>Izvor financiranja 71</t>
  </si>
  <si>
    <t>Izvor financiranja 43</t>
  </si>
  <si>
    <t>PROJEKT "ŠKOLSKA SHEMA"</t>
  </si>
  <si>
    <t>DECENTRALIZIRANJE FUNKCIJE OSNOVNE ŠKOLE</t>
  </si>
  <si>
    <t>ŠKOLSKA NATJECANJA</t>
  </si>
  <si>
    <t>PROJEKT "ŠKOLSKI OBROCI SVIMA"</t>
  </si>
  <si>
    <t>PROJEKT "ŠKOLE JEDNAKIH MOGUĆNOSTI"</t>
  </si>
  <si>
    <t>Aktivnost 1013A101314</t>
  </si>
  <si>
    <t>OSTALI IZDACI ZA OSNOVNE ŠKOLE</t>
  </si>
  <si>
    <t>Prihodi od prodaje nefinancijske imovine</t>
  </si>
  <si>
    <t>OSTALI IZDACI ZA OSNOVNE ŠKOLE - 
PRODUŽENI BORAVAK</t>
  </si>
  <si>
    <t>OSTALI IZDACI ZA OSNOVNE ŠKOLE  - 
PRIPRAVNIŠTVO</t>
  </si>
  <si>
    <t>OSTALI IZDACI ZA OSNOVNE ŠKOLE - MZO</t>
  </si>
  <si>
    <t>Aktivnost 1013A101319</t>
  </si>
  <si>
    <t>Ostale pomoći - MZO</t>
  </si>
  <si>
    <t>Aktivnost 1013A1001301</t>
  </si>
  <si>
    <t xml:space="preserve">Ostale pomoći </t>
  </si>
  <si>
    <t>Rezultat poslovanja</t>
  </si>
  <si>
    <t>Razlika višak/manjak</t>
  </si>
  <si>
    <t>Prihodi od prodaje građevinskih objekata</t>
  </si>
  <si>
    <t>REBALANS FINANCIJSKOG PLANA OSNOVNE ŠKOLE NEDELIŠĆE ZA 2022. GODINU</t>
  </si>
  <si>
    <t>Rebalans
2022.</t>
  </si>
  <si>
    <t>Rebalans
 2022.</t>
  </si>
  <si>
    <t>Predsjednik Školskog odbora:</t>
  </si>
  <si>
    <t>Milan Đurić</t>
  </si>
  <si>
    <t>Ravnatelj:</t>
  </si>
  <si>
    <t>Ivica Paić, prof.</t>
  </si>
  <si>
    <t>Prihodi od prodaje proizvedene dugotrajne
 imovine</t>
  </si>
  <si>
    <t>U Nedelišću, 15.12.2022.</t>
  </si>
  <si>
    <t>KN</t>
  </si>
  <si>
    <t>ASISTENT U NASTAVI</t>
  </si>
  <si>
    <t xml:space="preserve">Opći prihodi i primici  </t>
  </si>
  <si>
    <t xml:space="preserve">Pomoći EU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</si>
</sst>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i/>
      <sz val="10"/>
      <color indexed="8"/>
      <name val="Calibri Light"/>
      <family val="2"/>
      <charset val="238"/>
      <scheme val="major"/>
    </font>
    <font>
      <b/>
      <sz val="10"/>
      <color indexed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0" xfId="0" applyFont="1" applyFill="1"/>
    <xf numFmtId="3" fontId="1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wrapText="1"/>
    </xf>
    <xf numFmtId="3" fontId="9" fillId="2" borderId="4" xfId="0" applyNumberFormat="1" applyFont="1" applyFill="1" applyBorder="1" applyAlignment="1">
      <alignment horizontal="right"/>
    </xf>
    <xf numFmtId="3" fontId="10" fillId="2" borderId="4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0" fontId="9" fillId="2" borderId="1" xfId="0" applyNumberFormat="1" applyFont="1" applyFill="1" applyBorder="1" applyAlignment="1" applyProtection="1">
      <alignment horizontal="left" vertical="center" wrapText="1" indent="1"/>
    </xf>
    <xf numFmtId="0" fontId="9" fillId="2" borderId="2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 inden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 indent="1"/>
    </xf>
    <xf numFmtId="0" fontId="7" fillId="2" borderId="2" xfId="0" applyNumberFormat="1" applyFont="1" applyFill="1" applyBorder="1" applyAlignment="1" applyProtection="1">
      <alignment horizontal="left" vertical="center" wrapText="1" indent="1"/>
    </xf>
    <xf numFmtId="0" fontId="7" fillId="2" borderId="4" xfId="0" applyNumberFormat="1" applyFont="1" applyFill="1" applyBorder="1" applyAlignment="1" applyProtection="1">
      <alignment horizontal="left" vertical="center" wrapText="1" indent="1"/>
    </xf>
    <xf numFmtId="0" fontId="12" fillId="2" borderId="3" xfId="0" applyNumberFormat="1" applyFont="1" applyFill="1" applyBorder="1" applyAlignment="1" applyProtection="1">
      <alignment horizontal="left" vertical="center" wrapText="1"/>
    </xf>
    <xf numFmtId="0" fontId="12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0" fontId="13" fillId="2" borderId="0" xfId="0" applyFont="1" applyFill="1"/>
    <xf numFmtId="0" fontId="12" fillId="2" borderId="0" xfId="0" applyFont="1" applyFill="1"/>
    <xf numFmtId="3" fontId="6" fillId="2" borderId="4" xfId="0" applyNumberFormat="1" applyFont="1" applyFill="1" applyBorder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9" fillId="6" borderId="4" xfId="0" applyNumberFormat="1" applyFont="1" applyFill="1" applyBorder="1" applyAlignment="1">
      <alignment horizontal="right"/>
    </xf>
    <xf numFmtId="3" fontId="10" fillId="6" borderId="4" xfId="0" applyNumberFormat="1" applyFont="1" applyFill="1" applyBorder="1" applyAlignment="1">
      <alignment horizontal="right"/>
    </xf>
    <xf numFmtId="0" fontId="7" fillId="7" borderId="3" xfId="0" applyNumberFormat="1" applyFont="1" applyFill="1" applyBorder="1" applyAlignment="1" applyProtection="1">
      <alignment horizontal="center" vertical="center" wrapText="1"/>
    </xf>
    <xf numFmtId="0" fontId="7" fillId="7" borderId="4" xfId="0" applyNumberFormat="1" applyFont="1" applyFill="1" applyBorder="1" applyAlignment="1" applyProtection="1">
      <alignment horizontal="center" vertical="center" wrapText="1"/>
    </xf>
    <xf numFmtId="3" fontId="7" fillId="7" borderId="3" xfId="0" applyNumberFormat="1" applyFont="1" applyFill="1" applyBorder="1" applyAlignment="1" applyProtection="1">
      <alignment horizontal="center" vertical="center" wrapText="1"/>
    </xf>
    <xf numFmtId="3" fontId="8" fillId="7" borderId="3" xfId="0" applyNumberFormat="1" applyFont="1" applyFill="1" applyBorder="1" applyAlignment="1" applyProtection="1">
      <alignment horizontal="center" vertical="center" wrapText="1"/>
    </xf>
    <xf numFmtId="3" fontId="11" fillId="5" borderId="4" xfId="0" applyNumberFormat="1" applyFont="1" applyFill="1" applyBorder="1" applyAlignment="1">
      <alignment horizontal="right"/>
    </xf>
    <xf numFmtId="3" fontId="8" fillId="5" borderId="4" xfId="0" applyNumberFormat="1" applyFont="1" applyFill="1" applyBorder="1" applyAlignment="1">
      <alignment horizontal="right"/>
    </xf>
    <xf numFmtId="0" fontId="7" fillId="8" borderId="4" xfId="0" applyNumberFormat="1" applyFont="1" applyFill="1" applyBorder="1" applyAlignment="1" applyProtection="1">
      <alignment horizontal="left" vertical="center" wrapText="1"/>
    </xf>
    <xf numFmtId="3" fontId="7" fillId="8" borderId="4" xfId="0" applyNumberFormat="1" applyFont="1" applyFill="1" applyBorder="1" applyAlignment="1">
      <alignment horizontal="right"/>
    </xf>
    <xf numFmtId="3" fontId="8" fillId="8" borderId="4" xfId="0" applyNumberFormat="1" applyFont="1" applyFill="1" applyBorder="1" applyAlignment="1">
      <alignment horizontal="right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6" borderId="4" xfId="0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/>
    <xf numFmtId="0" fontId="7" fillId="2" borderId="0" xfId="0" applyNumberFormat="1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>
      <alignment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center" wrapText="1"/>
    </xf>
    <xf numFmtId="0" fontId="7" fillId="2" borderId="2" xfId="0" quotePrefix="1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3" fontId="7" fillId="3" borderId="3" xfId="0" applyNumberFormat="1" applyFont="1" applyFill="1" applyBorder="1" applyAlignment="1">
      <alignment horizontal="right"/>
    </xf>
    <xf numFmtId="3" fontId="8" fillId="3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quotePrefix="1" applyNumberFormat="1" applyFont="1" applyFill="1" applyBorder="1" applyAlignment="1" applyProtection="1">
      <alignment horizontal="center" vertical="center" wrapText="1"/>
    </xf>
    <xf numFmtId="3" fontId="7" fillId="4" borderId="1" xfId="0" quotePrefix="1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>
      <alignment horizontal="right"/>
    </xf>
    <xf numFmtId="3" fontId="7" fillId="3" borderId="1" xfId="0" quotePrefix="1" applyNumberFormat="1" applyFont="1" applyFill="1" applyBorder="1" applyAlignment="1">
      <alignment horizontal="right"/>
    </xf>
    <xf numFmtId="0" fontId="8" fillId="2" borderId="0" xfId="0" quotePrefix="1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vertical="center" wrapText="1"/>
    </xf>
    <xf numFmtId="3" fontId="7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0" fontId="8" fillId="2" borderId="0" xfId="0" quotePrefix="1" applyNumberFormat="1" applyFont="1" applyFill="1" applyBorder="1" applyAlignment="1" applyProtection="1">
      <alignment horizontal="left" wrapText="1"/>
    </xf>
    <xf numFmtId="0" fontId="10" fillId="2" borderId="0" xfId="0" applyNumberFormat="1" applyFont="1" applyFill="1" applyBorder="1" applyAlignment="1" applyProtection="1">
      <alignment wrapText="1"/>
    </xf>
    <xf numFmtId="0" fontId="11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" fillId="2" borderId="0" xfId="0" applyNumberFormat="1" applyFont="1" applyFill="1" applyBorder="1" applyAlignment="1" applyProtection="1">
      <alignment vertical="center" wrapText="1"/>
    </xf>
    <xf numFmtId="3" fontId="7" fillId="2" borderId="0" xfId="0" applyNumberFormat="1" applyFont="1" applyFill="1" applyBorder="1" applyAlignment="1" applyProtection="1">
      <alignment horizontal="center" vertical="center" wrapText="1"/>
    </xf>
    <xf numFmtId="3" fontId="8" fillId="2" borderId="0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8" fillId="5" borderId="4" xfId="0" applyNumberFormat="1" applyFont="1" applyFill="1" applyBorder="1" applyAlignment="1" applyProtection="1">
      <alignment horizontal="left" vertical="center" wrapText="1"/>
    </xf>
    <xf numFmtId="0" fontId="8" fillId="8" borderId="3" xfId="0" applyNumberFormat="1" applyFont="1" applyFill="1" applyBorder="1" applyAlignment="1" applyProtection="1">
      <alignment horizontal="left" vertical="center" wrapText="1"/>
    </xf>
    <xf numFmtId="3" fontId="11" fillId="8" borderId="3" xfId="0" applyNumberFormat="1" applyFont="1" applyFill="1" applyBorder="1"/>
    <xf numFmtId="3" fontId="8" fillId="8" borderId="3" xfId="0" applyNumberFormat="1" applyFont="1" applyFill="1" applyBorder="1"/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3" fontId="9" fillId="2" borderId="3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3" fontId="14" fillId="2" borderId="0" xfId="0" applyNumberFormat="1" applyFont="1" applyFill="1"/>
    <xf numFmtId="3" fontId="10" fillId="2" borderId="0" xfId="0" applyNumberFormat="1" applyFont="1" applyFill="1"/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4" fillId="2" borderId="1" xfId="0" applyFont="1" applyFill="1" applyBorder="1"/>
    <xf numFmtId="3" fontId="14" fillId="2" borderId="3" xfId="0" applyNumberFormat="1" applyFont="1" applyFill="1" applyBorder="1"/>
    <xf numFmtId="3" fontId="10" fillId="2" borderId="3" xfId="0" applyNumberFormat="1" applyFont="1" applyFill="1" applyBorder="1"/>
    <xf numFmtId="0" fontId="14" fillId="2" borderId="3" xfId="0" applyFont="1" applyFill="1" applyBorder="1"/>
    <xf numFmtId="0" fontId="14" fillId="2" borderId="3" xfId="0" applyFont="1" applyFill="1" applyBorder="1" applyAlignment="1">
      <alignment horizontal="left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7" fillId="3" borderId="4" xfId="0" applyNumberFormat="1" applyFont="1" applyFill="1" applyBorder="1" applyAlignment="1" applyProtection="1">
      <alignment horizontal="left" vertical="center" wrapText="1"/>
    </xf>
    <xf numFmtId="3" fontId="11" fillId="3" borderId="3" xfId="0" applyNumberFormat="1" applyFont="1" applyFill="1" applyBorder="1"/>
    <xf numFmtId="3" fontId="8" fillId="3" borderId="3" xfId="0" applyNumberFormat="1" applyFont="1" applyFill="1" applyBorder="1"/>
    <xf numFmtId="3" fontId="11" fillId="2" borderId="0" xfId="0" applyNumberFormat="1" applyFont="1" applyFill="1"/>
    <xf numFmtId="3" fontId="8" fillId="2" borderId="0" xfId="0" applyNumberFormat="1" applyFont="1" applyFill="1"/>
    <xf numFmtId="3" fontId="7" fillId="6" borderId="4" xfId="0" applyNumberFormat="1" applyFont="1" applyFill="1" applyBorder="1" applyAlignment="1">
      <alignment horizontal="right"/>
    </xf>
    <xf numFmtId="3" fontId="8" fillId="6" borderId="4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8" fillId="2" borderId="1" xfId="0" quotePrefix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 applyProtection="1">
      <alignment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8" fillId="2" borderId="1" xfId="0" quotePrefix="1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7" fillId="4" borderId="1" xfId="0" applyNumberFormat="1" applyFont="1" applyFill="1" applyBorder="1" applyAlignment="1" applyProtection="1">
      <alignment horizontal="left" vertical="center" wrapText="1"/>
    </xf>
    <xf numFmtId="0" fontId="7" fillId="4" borderId="2" xfId="0" applyNumberFormat="1" applyFont="1" applyFill="1" applyBorder="1" applyAlignment="1" applyProtection="1">
      <alignment horizontal="left" vertical="center" wrapText="1"/>
    </xf>
    <xf numFmtId="0" fontId="7" fillId="4" borderId="4" xfId="0" applyNumberFormat="1" applyFont="1" applyFill="1" applyBorder="1" applyAlignment="1" applyProtection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horizontal="left" vertical="center" wrapText="1"/>
    </xf>
    <xf numFmtId="0" fontId="7" fillId="3" borderId="4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1" fillId="5" borderId="1" xfId="0" applyNumberFormat="1" applyFont="1" applyFill="1" applyBorder="1" applyAlignment="1" applyProtection="1">
      <alignment horizontal="left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0" fontId="7" fillId="8" borderId="1" xfId="0" applyNumberFormat="1" applyFont="1" applyFill="1" applyBorder="1" applyAlignment="1" applyProtection="1">
      <alignment horizontal="left" vertical="center" wrapText="1" indent="1"/>
    </xf>
    <xf numFmtId="0" fontId="7" fillId="8" borderId="2" xfId="0" applyNumberFormat="1" applyFont="1" applyFill="1" applyBorder="1" applyAlignment="1" applyProtection="1">
      <alignment horizontal="left" vertical="center" wrapText="1" indent="1"/>
    </xf>
    <xf numFmtId="0" fontId="7" fillId="8" borderId="4" xfId="0" applyNumberFormat="1" applyFont="1" applyFill="1" applyBorder="1" applyAlignment="1" applyProtection="1">
      <alignment horizontal="left" vertical="center" wrapText="1" inden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6" borderId="1" xfId="0" applyNumberFormat="1" applyFont="1" applyFill="1" applyBorder="1" applyAlignment="1" applyProtection="1">
      <alignment horizontal="left" vertical="center" wrapText="1"/>
    </xf>
    <xf numFmtId="0" fontId="7" fillId="6" borderId="2" xfId="0" applyNumberFormat="1" applyFont="1" applyFill="1" applyBorder="1" applyAlignment="1" applyProtection="1">
      <alignment horizontal="left" vertical="center" wrapText="1"/>
    </xf>
    <xf numFmtId="0" fontId="7" fillId="6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workbookViewId="0">
      <selection activeCell="A31" sqref="A31:XFD31"/>
    </sheetView>
  </sheetViews>
  <sheetFormatPr defaultColWidth="8.85546875" defaultRowHeight="12.75" x14ac:dyDescent="0.2"/>
  <cols>
    <col min="1" max="4" width="8.85546875" style="43"/>
    <col min="5" max="5" width="41.7109375" style="43" customWidth="1"/>
    <col min="6" max="6" width="28" style="43" customWidth="1"/>
    <col min="7" max="7" width="27.42578125" style="75" customWidth="1"/>
    <col min="8" max="16384" width="8.85546875" style="43"/>
  </cols>
  <sheetData>
    <row r="1" spans="1:7" ht="12.6" customHeight="1" x14ac:dyDescent="0.2">
      <c r="A1" s="41"/>
      <c r="B1" s="41"/>
      <c r="C1" s="41"/>
      <c r="D1" s="41"/>
      <c r="E1" s="41"/>
      <c r="F1" s="41"/>
      <c r="G1" s="42"/>
    </row>
    <row r="2" spans="1:7" s="1" customFormat="1" ht="19.149999999999999" customHeight="1" x14ac:dyDescent="0.25">
      <c r="A2" s="109" t="s">
        <v>109</v>
      </c>
      <c r="B2" s="109"/>
      <c r="C2" s="109"/>
      <c r="D2" s="109"/>
      <c r="E2" s="109"/>
      <c r="F2" s="109"/>
      <c r="G2" s="109"/>
    </row>
    <row r="3" spans="1:7" s="1" customFormat="1" ht="13.15" customHeight="1" x14ac:dyDescent="0.25">
      <c r="A3" s="36"/>
      <c r="B3" s="76"/>
      <c r="C3" s="76"/>
      <c r="D3" s="76"/>
      <c r="E3" s="76"/>
      <c r="F3" s="76"/>
      <c r="G3" s="3"/>
    </row>
    <row r="4" spans="1:7" s="1" customFormat="1" ht="15.75" x14ac:dyDescent="0.25">
      <c r="A4" s="36"/>
      <c r="B4" s="109" t="s">
        <v>24</v>
      </c>
      <c r="C4" s="109"/>
      <c r="D4" s="109"/>
      <c r="E4" s="109"/>
      <c r="F4" s="109"/>
      <c r="G4" s="3"/>
    </row>
    <row r="5" spans="1:7" s="1" customFormat="1" ht="12" customHeight="1" x14ac:dyDescent="0.25">
      <c r="A5" s="36"/>
      <c r="B5" s="36"/>
      <c r="C5" s="36"/>
      <c r="D5" s="36"/>
      <c r="E5" s="36"/>
      <c r="F5" s="36"/>
      <c r="G5" s="3"/>
    </row>
    <row r="6" spans="1:7" s="1" customFormat="1" ht="18" customHeight="1" x14ac:dyDescent="0.25">
      <c r="A6" s="36"/>
      <c r="B6" s="108" t="s">
        <v>28</v>
      </c>
      <c r="C6" s="108"/>
      <c r="D6" s="108"/>
      <c r="E6" s="108"/>
      <c r="F6" s="108"/>
      <c r="G6" s="5"/>
    </row>
    <row r="7" spans="1:7" x14ac:dyDescent="0.2">
      <c r="A7" s="44"/>
      <c r="B7" s="45"/>
      <c r="C7" s="45"/>
      <c r="D7" s="45"/>
      <c r="E7" s="46"/>
      <c r="F7" s="47"/>
      <c r="G7" s="48" t="s">
        <v>118</v>
      </c>
    </row>
    <row r="8" spans="1:7" ht="27" customHeight="1" x14ac:dyDescent="0.2">
      <c r="A8" s="49"/>
      <c r="B8" s="50"/>
      <c r="C8" s="50"/>
      <c r="D8" s="51"/>
      <c r="E8" s="52"/>
      <c r="F8" s="53" t="s">
        <v>12</v>
      </c>
      <c r="G8" s="54" t="s">
        <v>110</v>
      </c>
    </row>
    <row r="9" spans="1:7" x14ac:dyDescent="0.2">
      <c r="A9" s="117" t="s">
        <v>0</v>
      </c>
      <c r="B9" s="113"/>
      <c r="C9" s="113"/>
      <c r="D9" s="113"/>
      <c r="E9" s="118"/>
      <c r="F9" s="55">
        <f t="shared" ref="F9" si="0">F10+F11</f>
        <v>12190000</v>
      </c>
      <c r="G9" s="56">
        <f>G10+G11</f>
        <v>13355756</v>
      </c>
    </row>
    <row r="10" spans="1:7" x14ac:dyDescent="0.2">
      <c r="A10" s="119" t="s">
        <v>1</v>
      </c>
      <c r="B10" s="116"/>
      <c r="C10" s="116"/>
      <c r="D10" s="116"/>
      <c r="E10" s="111"/>
      <c r="F10" s="57">
        <v>12188550</v>
      </c>
      <c r="G10" s="58">
        <v>13354305</v>
      </c>
    </row>
    <row r="11" spans="1:7" x14ac:dyDescent="0.2">
      <c r="A11" s="110" t="s">
        <v>2</v>
      </c>
      <c r="B11" s="111"/>
      <c r="C11" s="111"/>
      <c r="D11" s="111"/>
      <c r="E11" s="111"/>
      <c r="F11" s="57">
        <v>1450</v>
      </c>
      <c r="G11" s="58">
        <v>1451</v>
      </c>
    </row>
    <row r="12" spans="1:7" x14ac:dyDescent="0.2">
      <c r="A12" s="59" t="s">
        <v>3</v>
      </c>
      <c r="B12" s="60"/>
      <c r="C12" s="60"/>
      <c r="D12" s="60"/>
      <c r="E12" s="60"/>
      <c r="F12" s="55">
        <f t="shared" ref="F12" si="1">F13+F14</f>
        <v>12340000</v>
      </c>
      <c r="G12" s="56">
        <f>G13+G14</f>
        <v>13445000</v>
      </c>
    </row>
    <row r="13" spans="1:7" x14ac:dyDescent="0.2">
      <c r="A13" s="115" t="s">
        <v>4</v>
      </c>
      <c r="B13" s="116"/>
      <c r="C13" s="116"/>
      <c r="D13" s="116"/>
      <c r="E13" s="116"/>
      <c r="F13" s="57">
        <v>12113000</v>
      </c>
      <c r="G13" s="58">
        <v>13231799</v>
      </c>
    </row>
    <row r="14" spans="1:7" x14ac:dyDescent="0.2">
      <c r="A14" s="110" t="s">
        <v>5</v>
      </c>
      <c r="B14" s="111"/>
      <c r="C14" s="111"/>
      <c r="D14" s="111"/>
      <c r="E14" s="111"/>
      <c r="F14" s="57">
        <v>227000</v>
      </c>
      <c r="G14" s="58">
        <v>213201</v>
      </c>
    </row>
    <row r="15" spans="1:7" x14ac:dyDescent="0.2">
      <c r="A15" s="112" t="s">
        <v>6</v>
      </c>
      <c r="B15" s="113"/>
      <c r="C15" s="113"/>
      <c r="D15" s="113"/>
      <c r="E15" s="113"/>
      <c r="F15" s="55">
        <f t="shared" ref="F15" si="2">F9-F12</f>
        <v>-150000</v>
      </c>
      <c r="G15" s="56">
        <f>G9-G12</f>
        <v>-89244</v>
      </c>
    </row>
    <row r="16" spans="1:7" x14ac:dyDescent="0.2">
      <c r="A16" s="41"/>
      <c r="B16" s="61"/>
      <c r="C16" s="61"/>
      <c r="D16" s="61"/>
      <c r="E16" s="61"/>
      <c r="F16" s="61"/>
      <c r="G16" s="62"/>
    </row>
    <row r="17" spans="1:7" ht="18" customHeight="1" x14ac:dyDescent="0.2">
      <c r="A17" s="41"/>
      <c r="B17" s="114" t="s">
        <v>29</v>
      </c>
      <c r="C17" s="114"/>
      <c r="D17" s="114"/>
      <c r="E17" s="114"/>
      <c r="F17" s="114"/>
      <c r="G17" s="42"/>
    </row>
    <row r="18" spans="1:7" ht="6.75" customHeight="1" x14ac:dyDescent="0.2">
      <c r="A18" s="41"/>
      <c r="B18" s="61"/>
      <c r="C18" s="61"/>
      <c r="D18" s="61"/>
      <c r="E18" s="61"/>
      <c r="F18" s="61"/>
      <c r="G18" s="62"/>
    </row>
    <row r="19" spans="1:7" ht="27" customHeight="1" x14ac:dyDescent="0.2">
      <c r="A19" s="49"/>
      <c r="B19" s="50"/>
      <c r="C19" s="50"/>
      <c r="D19" s="51"/>
      <c r="E19" s="52"/>
      <c r="F19" s="53" t="s">
        <v>12</v>
      </c>
      <c r="G19" s="54" t="s">
        <v>110</v>
      </c>
    </row>
    <row r="20" spans="1:7" ht="15.75" customHeight="1" x14ac:dyDescent="0.2">
      <c r="A20" s="119" t="s">
        <v>8</v>
      </c>
      <c r="B20" s="126"/>
      <c r="C20" s="126"/>
      <c r="D20" s="126"/>
      <c r="E20" s="127"/>
      <c r="F20" s="57">
        <v>0</v>
      </c>
      <c r="G20" s="58"/>
    </row>
    <row r="21" spans="1:7" x14ac:dyDescent="0.2">
      <c r="A21" s="119" t="s">
        <v>9</v>
      </c>
      <c r="B21" s="116"/>
      <c r="C21" s="116"/>
      <c r="D21" s="116"/>
      <c r="E21" s="116"/>
      <c r="F21" s="57">
        <v>0</v>
      </c>
      <c r="G21" s="58"/>
    </row>
    <row r="22" spans="1:7" x14ac:dyDescent="0.2">
      <c r="A22" s="112" t="s">
        <v>10</v>
      </c>
      <c r="B22" s="113"/>
      <c r="C22" s="113"/>
      <c r="D22" s="113"/>
      <c r="E22" s="113"/>
      <c r="F22" s="55">
        <v>0</v>
      </c>
      <c r="G22" s="56"/>
    </row>
    <row r="23" spans="1:7" x14ac:dyDescent="0.2">
      <c r="A23" s="63"/>
      <c r="B23" s="61"/>
      <c r="C23" s="61"/>
      <c r="D23" s="61"/>
      <c r="E23" s="61"/>
      <c r="F23" s="61"/>
      <c r="G23" s="62"/>
    </row>
    <row r="24" spans="1:7" ht="18" customHeight="1" x14ac:dyDescent="0.2">
      <c r="A24" s="114" t="s">
        <v>35</v>
      </c>
      <c r="B24" s="114"/>
      <c r="C24" s="114"/>
      <c r="D24" s="114"/>
      <c r="E24" s="114"/>
      <c r="F24" s="114"/>
      <c r="G24" s="114"/>
    </row>
    <row r="25" spans="1:7" ht="12.75" customHeight="1" x14ac:dyDescent="0.2">
      <c r="A25" s="63"/>
      <c r="B25" s="61"/>
      <c r="C25" s="61"/>
      <c r="D25" s="61"/>
      <c r="E25" s="61"/>
      <c r="F25" s="61"/>
      <c r="G25" s="62"/>
    </row>
    <row r="26" spans="1:7" ht="27" customHeight="1" x14ac:dyDescent="0.2">
      <c r="A26" s="49"/>
      <c r="B26" s="50"/>
      <c r="C26" s="50"/>
      <c r="D26" s="51"/>
      <c r="E26" s="52"/>
      <c r="F26" s="53" t="s">
        <v>12</v>
      </c>
      <c r="G26" s="54" t="s">
        <v>110</v>
      </c>
    </row>
    <row r="27" spans="1:7" ht="17.45" customHeight="1" x14ac:dyDescent="0.2">
      <c r="A27" s="120" t="s">
        <v>30</v>
      </c>
      <c r="B27" s="121"/>
      <c r="C27" s="121"/>
      <c r="D27" s="121"/>
      <c r="E27" s="122"/>
      <c r="F27" s="64">
        <v>260000</v>
      </c>
      <c r="G27" s="65">
        <v>394732</v>
      </c>
    </row>
    <row r="28" spans="1:7" ht="30" customHeight="1" x14ac:dyDescent="0.2">
      <c r="A28" s="123" t="s">
        <v>7</v>
      </c>
      <c r="B28" s="124"/>
      <c r="C28" s="124"/>
      <c r="D28" s="124"/>
      <c r="E28" s="125"/>
      <c r="F28" s="66">
        <v>150000</v>
      </c>
      <c r="G28" s="56">
        <v>89244</v>
      </c>
    </row>
    <row r="30" spans="1:7" x14ac:dyDescent="0.2">
      <c r="A30" s="115" t="s">
        <v>11</v>
      </c>
      <c r="B30" s="116"/>
      <c r="C30" s="116"/>
      <c r="D30" s="116"/>
      <c r="E30" s="116"/>
      <c r="F30" s="57">
        <v>0</v>
      </c>
      <c r="G30" s="58"/>
    </row>
    <row r="31" spans="1:7" x14ac:dyDescent="0.2">
      <c r="A31" s="67"/>
      <c r="B31" s="68"/>
      <c r="C31" s="68"/>
      <c r="D31" s="68"/>
      <c r="E31" s="68"/>
      <c r="F31" s="69"/>
      <c r="G31" s="70"/>
    </row>
    <row r="32" spans="1:7" x14ac:dyDescent="0.2">
      <c r="A32" s="67"/>
      <c r="B32" s="68"/>
      <c r="C32" s="68"/>
      <c r="D32" s="68"/>
      <c r="E32" s="68"/>
      <c r="F32" s="69"/>
      <c r="G32" s="70"/>
    </row>
    <row r="33" spans="1:7" ht="11.25" customHeight="1" x14ac:dyDescent="0.2">
      <c r="A33" s="71"/>
      <c r="B33" s="72"/>
      <c r="C33" s="72"/>
      <c r="D33" s="72"/>
      <c r="E33" s="72"/>
      <c r="F33" s="69"/>
      <c r="G33" s="70"/>
    </row>
    <row r="34" spans="1:7" s="73" customFormat="1" x14ac:dyDescent="0.2">
      <c r="A34" s="73" t="s">
        <v>112</v>
      </c>
      <c r="G34" s="74" t="s">
        <v>114</v>
      </c>
    </row>
    <row r="35" spans="1:7" s="73" customFormat="1" x14ac:dyDescent="0.2">
      <c r="A35" s="73" t="s">
        <v>113</v>
      </c>
      <c r="G35" s="74" t="s">
        <v>115</v>
      </c>
    </row>
  </sheetData>
  <mergeCells count="17">
    <mergeCell ref="A30:E30"/>
    <mergeCell ref="A27:E27"/>
    <mergeCell ref="A28:E28"/>
    <mergeCell ref="A24:G24"/>
    <mergeCell ref="A20:E20"/>
    <mergeCell ref="A21:E21"/>
    <mergeCell ref="A22:E22"/>
    <mergeCell ref="B17:F17"/>
    <mergeCell ref="A13:E13"/>
    <mergeCell ref="A9:E9"/>
    <mergeCell ref="A10:E10"/>
    <mergeCell ref="A11:E11"/>
    <mergeCell ref="B6:F6"/>
    <mergeCell ref="B4:F4"/>
    <mergeCell ref="A2:G2"/>
    <mergeCell ref="A14:E14"/>
    <mergeCell ref="A15:E15"/>
  </mergeCells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7"/>
  <sheetViews>
    <sheetView tabSelected="1" zoomScaleNormal="100" workbookViewId="0">
      <selection activeCell="A90" sqref="A90:XFD91"/>
    </sheetView>
  </sheetViews>
  <sheetFormatPr defaultColWidth="8.85546875" defaultRowHeight="12.75" x14ac:dyDescent="0.2"/>
  <cols>
    <col min="1" max="1" width="7.7109375" style="43" customWidth="1"/>
    <col min="2" max="2" width="10.140625" style="43" customWidth="1"/>
    <col min="3" max="3" width="7.42578125" style="43" customWidth="1"/>
    <col min="4" max="4" width="55.5703125" style="43" customWidth="1"/>
    <col min="5" max="5" width="23.85546875" style="92" customWidth="1"/>
    <col min="6" max="6" width="23.7109375" style="93" customWidth="1"/>
    <col min="7" max="16384" width="8.85546875" style="43"/>
  </cols>
  <sheetData>
    <row r="1" spans="1:6" ht="21" customHeight="1" x14ac:dyDescent="0.2">
      <c r="A1" s="41"/>
      <c r="B1" s="41"/>
      <c r="C1" s="41"/>
      <c r="D1" s="41"/>
      <c r="E1" s="41"/>
      <c r="F1" s="42"/>
    </row>
    <row r="2" spans="1:6" s="1" customFormat="1" ht="26.45" customHeight="1" x14ac:dyDescent="0.25">
      <c r="A2" s="109" t="s">
        <v>109</v>
      </c>
      <c r="B2" s="109"/>
      <c r="C2" s="109"/>
      <c r="D2" s="109"/>
      <c r="E2" s="109"/>
      <c r="F2" s="109"/>
    </row>
    <row r="3" spans="1:6" s="1" customFormat="1" ht="15.75" customHeight="1" x14ac:dyDescent="0.25">
      <c r="A3" s="36"/>
      <c r="B3" s="36"/>
      <c r="C3" s="36"/>
      <c r="D3" s="36"/>
      <c r="E3" s="36"/>
      <c r="F3" s="3"/>
    </row>
    <row r="4" spans="1:6" s="1" customFormat="1" ht="15.75" x14ac:dyDescent="0.25">
      <c r="A4" s="109" t="s">
        <v>24</v>
      </c>
      <c r="B4" s="109"/>
      <c r="C4" s="109"/>
      <c r="D4" s="109"/>
      <c r="E4" s="109"/>
      <c r="F4" s="109"/>
    </row>
    <row r="5" spans="1:6" s="1" customFormat="1" ht="11.25" customHeight="1" x14ac:dyDescent="0.25">
      <c r="A5" s="36"/>
      <c r="B5" s="36"/>
      <c r="C5" s="36"/>
      <c r="D5" s="36"/>
      <c r="E5" s="2"/>
      <c r="F5" s="4"/>
    </row>
    <row r="6" spans="1:6" s="1" customFormat="1" ht="18" customHeight="1" x14ac:dyDescent="0.25">
      <c r="A6" s="109" t="s">
        <v>14</v>
      </c>
      <c r="B6" s="130"/>
      <c r="C6" s="130"/>
      <c r="D6" s="130"/>
      <c r="E6" s="130"/>
      <c r="F6" s="130"/>
    </row>
    <row r="7" spans="1:6" s="1" customFormat="1" ht="8.25" customHeight="1" x14ac:dyDescent="0.25">
      <c r="A7" s="36"/>
      <c r="B7" s="36"/>
      <c r="C7" s="36"/>
      <c r="D7" s="36"/>
      <c r="E7" s="2"/>
      <c r="F7" s="4"/>
    </row>
    <row r="8" spans="1:6" s="1" customFormat="1" ht="15.75" x14ac:dyDescent="0.25">
      <c r="A8" s="109" t="s">
        <v>1</v>
      </c>
      <c r="B8" s="128"/>
      <c r="C8" s="128"/>
      <c r="D8" s="128"/>
      <c r="E8" s="128"/>
      <c r="F8" s="128"/>
    </row>
    <row r="9" spans="1:6" ht="16.5" customHeight="1" x14ac:dyDescent="0.2">
      <c r="A9" s="41"/>
      <c r="B9" s="41"/>
      <c r="C9" s="41"/>
      <c r="D9" s="41"/>
      <c r="E9" s="77"/>
      <c r="F9" s="78" t="s">
        <v>118</v>
      </c>
    </row>
    <row r="10" spans="1:6" ht="45.75" customHeight="1" x14ac:dyDescent="0.2">
      <c r="A10" s="53" t="s">
        <v>15</v>
      </c>
      <c r="B10" s="79" t="s">
        <v>16</v>
      </c>
      <c r="C10" s="79" t="s">
        <v>17</v>
      </c>
      <c r="D10" s="79" t="s">
        <v>13</v>
      </c>
      <c r="E10" s="80" t="s">
        <v>12</v>
      </c>
      <c r="F10" s="81" t="s">
        <v>110</v>
      </c>
    </row>
    <row r="11" spans="1:6" s="75" customFormat="1" ht="17.25" customHeight="1" x14ac:dyDescent="0.2">
      <c r="A11" s="82">
        <v>6</v>
      </c>
      <c r="B11" s="82"/>
      <c r="C11" s="82"/>
      <c r="D11" s="83" t="s">
        <v>18</v>
      </c>
      <c r="E11" s="32">
        <f>SUM(E12+E17+E20+E23+E28)</f>
        <v>11928550</v>
      </c>
      <c r="F11" s="32">
        <f>SUM(F12+F17+F20+F23+F28)</f>
        <v>13354305</v>
      </c>
    </row>
    <row r="12" spans="1:6" s="73" customFormat="1" ht="25.5" x14ac:dyDescent="0.2">
      <c r="A12" s="84"/>
      <c r="B12" s="84">
        <v>63</v>
      </c>
      <c r="C12" s="84"/>
      <c r="D12" s="33" t="s">
        <v>31</v>
      </c>
      <c r="E12" s="85">
        <f>SUM(E13,E14)</f>
        <v>10358300</v>
      </c>
      <c r="F12" s="86">
        <f>SUM(F13,F14)</f>
        <v>11456693</v>
      </c>
    </row>
    <row r="13" spans="1:6" x14ac:dyDescent="0.2">
      <c r="A13" s="87"/>
      <c r="B13" s="88">
        <v>636</v>
      </c>
      <c r="C13" s="88"/>
      <c r="D13" s="13" t="s">
        <v>57</v>
      </c>
      <c r="E13" s="89">
        <v>10150000</v>
      </c>
      <c r="F13" s="90">
        <v>11167984</v>
      </c>
    </row>
    <row r="14" spans="1:6" x14ac:dyDescent="0.2">
      <c r="A14" s="91"/>
      <c r="B14" s="91">
        <v>638</v>
      </c>
      <c r="C14" s="18"/>
      <c r="D14" s="13" t="s">
        <v>58</v>
      </c>
      <c r="E14" s="6">
        <v>208300</v>
      </c>
      <c r="F14" s="7">
        <v>288709</v>
      </c>
    </row>
    <row r="15" spans="1:6" s="21" customFormat="1" x14ac:dyDescent="0.2">
      <c r="A15" s="17"/>
      <c r="B15" s="18"/>
      <c r="C15" s="18">
        <v>51</v>
      </c>
      <c r="D15" s="18" t="s">
        <v>56</v>
      </c>
      <c r="E15" s="23">
        <v>208300</v>
      </c>
      <c r="F15" s="24">
        <v>288709</v>
      </c>
    </row>
    <row r="16" spans="1:6" s="21" customFormat="1" x14ac:dyDescent="0.2">
      <c r="A16" s="17"/>
      <c r="B16" s="18"/>
      <c r="C16" s="18">
        <v>52</v>
      </c>
      <c r="D16" s="18" t="s">
        <v>32</v>
      </c>
      <c r="E16" s="23">
        <f>E12-E15</f>
        <v>10150000</v>
      </c>
      <c r="F16" s="24">
        <v>11167984</v>
      </c>
    </row>
    <row r="17" spans="1:6" s="73" customFormat="1" ht="15" customHeight="1" x14ac:dyDescent="0.2">
      <c r="A17" s="84"/>
      <c r="B17" s="84">
        <v>64</v>
      </c>
      <c r="C17" s="84"/>
      <c r="D17" s="33" t="s">
        <v>69</v>
      </c>
      <c r="E17" s="85">
        <f>SUM(E18)</f>
        <v>5</v>
      </c>
      <c r="F17" s="86">
        <f>SUM(F18)</f>
        <v>5</v>
      </c>
    </row>
    <row r="18" spans="1:6" s="21" customFormat="1" ht="15.75" customHeight="1" x14ac:dyDescent="0.2">
      <c r="A18" s="91"/>
      <c r="B18" s="91">
        <v>641</v>
      </c>
      <c r="C18" s="18"/>
      <c r="D18" s="13" t="s">
        <v>70</v>
      </c>
      <c r="E18" s="89">
        <v>5</v>
      </c>
      <c r="F18" s="90">
        <v>5</v>
      </c>
    </row>
    <row r="19" spans="1:6" s="21" customFormat="1" ht="15.75" customHeight="1" x14ac:dyDescent="0.2">
      <c r="A19" s="18"/>
      <c r="B19" s="18"/>
      <c r="C19" s="18">
        <v>31</v>
      </c>
      <c r="D19" s="18" t="s">
        <v>66</v>
      </c>
      <c r="E19" s="23">
        <v>5</v>
      </c>
      <c r="F19" s="24">
        <v>5</v>
      </c>
    </row>
    <row r="20" spans="1:6" s="73" customFormat="1" ht="25.5" x14ac:dyDescent="0.2">
      <c r="A20" s="84"/>
      <c r="B20" s="84">
        <v>65</v>
      </c>
      <c r="C20" s="84"/>
      <c r="D20" s="33" t="s">
        <v>60</v>
      </c>
      <c r="E20" s="85">
        <f>SUM(E21)</f>
        <v>609250</v>
      </c>
      <c r="F20" s="86">
        <f>SUM(F21)</f>
        <v>880000</v>
      </c>
    </row>
    <row r="21" spans="1:6" x14ac:dyDescent="0.2">
      <c r="A21" s="91"/>
      <c r="B21" s="91">
        <v>652</v>
      </c>
      <c r="C21" s="18"/>
      <c r="D21" s="13" t="s">
        <v>59</v>
      </c>
      <c r="E21" s="89">
        <v>609250</v>
      </c>
      <c r="F21" s="90">
        <v>880000</v>
      </c>
    </row>
    <row r="22" spans="1:6" s="21" customFormat="1" x14ac:dyDescent="0.2">
      <c r="A22" s="17"/>
      <c r="B22" s="18"/>
      <c r="C22" s="18">
        <v>43</v>
      </c>
      <c r="D22" s="18" t="s">
        <v>33</v>
      </c>
      <c r="E22" s="19">
        <v>609250</v>
      </c>
      <c r="F22" s="20">
        <v>880000</v>
      </c>
    </row>
    <row r="23" spans="1:6" s="73" customFormat="1" ht="25.5" x14ac:dyDescent="0.2">
      <c r="A23" s="84"/>
      <c r="B23" s="84">
        <v>66</v>
      </c>
      <c r="C23" s="84"/>
      <c r="D23" s="33" t="s">
        <v>61</v>
      </c>
      <c r="E23" s="85">
        <f>SUM(E24,E25)</f>
        <v>110995</v>
      </c>
      <c r="F23" s="86">
        <f>SUM(F24,F25)</f>
        <v>118151</v>
      </c>
    </row>
    <row r="24" spans="1:6" ht="38.25" customHeight="1" x14ac:dyDescent="0.2">
      <c r="A24" s="87"/>
      <c r="B24" s="88">
        <v>661</v>
      </c>
      <c r="C24" s="88"/>
      <c r="D24" s="13" t="s">
        <v>62</v>
      </c>
      <c r="E24" s="89">
        <v>97995</v>
      </c>
      <c r="F24" s="90">
        <v>82600</v>
      </c>
    </row>
    <row r="25" spans="1:6" x14ac:dyDescent="0.2">
      <c r="A25" s="91"/>
      <c r="B25" s="91">
        <v>663</v>
      </c>
      <c r="C25" s="18"/>
      <c r="D25" s="13" t="s">
        <v>63</v>
      </c>
      <c r="E25" s="89">
        <v>13000</v>
      </c>
      <c r="F25" s="90">
        <v>35551</v>
      </c>
    </row>
    <row r="26" spans="1:6" s="21" customFormat="1" x14ac:dyDescent="0.2">
      <c r="A26" s="18"/>
      <c r="B26" s="18"/>
      <c r="C26" s="18">
        <v>31</v>
      </c>
      <c r="D26" s="18" t="s">
        <v>66</v>
      </c>
      <c r="E26" s="23">
        <v>97995</v>
      </c>
      <c r="F26" s="24">
        <v>82600</v>
      </c>
    </row>
    <row r="27" spans="1:6" s="21" customFormat="1" x14ac:dyDescent="0.2">
      <c r="A27" s="17"/>
      <c r="B27" s="18"/>
      <c r="C27" s="18">
        <v>61</v>
      </c>
      <c r="D27" s="18" t="s">
        <v>67</v>
      </c>
      <c r="E27" s="19">
        <v>13000</v>
      </c>
      <c r="F27" s="20">
        <v>35551</v>
      </c>
    </row>
    <row r="28" spans="1:6" s="73" customFormat="1" x14ac:dyDescent="0.2">
      <c r="A28" s="84"/>
      <c r="B28" s="84">
        <v>67</v>
      </c>
      <c r="C28" s="84"/>
      <c r="D28" s="33" t="s">
        <v>64</v>
      </c>
      <c r="E28" s="85">
        <f>SUM(E29)</f>
        <v>850000</v>
      </c>
      <c r="F28" s="86">
        <f>SUM(F29)</f>
        <v>899456</v>
      </c>
    </row>
    <row r="29" spans="1:6" ht="25.5" x14ac:dyDescent="0.2">
      <c r="A29" s="91"/>
      <c r="B29" s="91">
        <v>671</v>
      </c>
      <c r="C29" s="18"/>
      <c r="D29" s="13" t="s">
        <v>65</v>
      </c>
      <c r="E29" s="89">
        <v>850000</v>
      </c>
      <c r="F29" s="90">
        <v>899456</v>
      </c>
    </row>
    <row r="30" spans="1:6" s="21" customFormat="1" x14ac:dyDescent="0.2">
      <c r="A30" s="18"/>
      <c r="B30" s="18"/>
      <c r="C30" s="18">
        <v>11</v>
      </c>
      <c r="D30" s="18" t="s">
        <v>19</v>
      </c>
      <c r="E30" s="19">
        <v>16400</v>
      </c>
      <c r="F30" s="20">
        <v>39456</v>
      </c>
    </row>
    <row r="31" spans="1:6" s="21" customFormat="1" x14ac:dyDescent="0.2">
      <c r="A31" s="17"/>
      <c r="B31" s="18"/>
      <c r="C31" s="18">
        <v>44</v>
      </c>
      <c r="D31" s="18" t="s">
        <v>72</v>
      </c>
      <c r="E31" s="19">
        <v>833600</v>
      </c>
      <c r="F31" s="20">
        <v>860000</v>
      </c>
    </row>
    <row r="32" spans="1:6" s="75" customFormat="1" ht="18" customHeight="1" x14ac:dyDescent="0.2">
      <c r="A32" s="82">
        <v>7</v>
      </c>
      <c r="B32" s="82"/>
      <c r="C32" s="82"/>
      <c r="D32" s="83" t="s">
        <v>98</v>
      </c>
      <c r="E32" s="32">
        <f t="shared" ref="E32:F32" si="0">E33</f>
        <v>1450</v>
      </c>
      <c r="F32" s="32">
        <f t="shared" si="0"/>
        <v>1451</v>
      </c>
    </row>
    <row r="33" spans="1:6" s="73" customFormat="1" ht="25.5" x14ac:dyDescent="0.2">
      <c r="A33" s="84"/>
      <c r="B33" s="84">
        <v>72</v>
      </c>
      <c r="C33" s="84"/>
      <c r="D33" s="33" t="s">
        <v>116</v>
      </c>
      <c r="E33" s="85">
        <f>SUM(E34)</f>
        <v>1450</v>
      </c>
      <c r="F33" s="86">
        <f>SUM(F34)</f>
        <v>1451</v>
      </c>
    </row>
    <row r="34" spans="1:6" s="21" customFormat="1" x14ac:dyDescent="0.2">
      <c r="A34" s="91"/>
      <c r="B34" s="91">
        <v>721</v>
      </c>
      <c r="C34" s="18"/>
      <c r="D34" s="13" t="s">
        <v>108</v>
      </c>
      <c r="E34" s="89">
        <v>1450</v>
      </c>
      <c r="F34" s="90">
        <v>1451</v>
      </c>
    </row>
    <row r="35" spans="1:6" s="21" customFormat="1" x14ac:dyDescent="0.2">
      <c r="A35" s="17"/>
      <c r="B35" s="18"/>
      <c r="C35" s="18">
        <v>71</v>
      </c>
      <c r="D35" s="18" t="s">
        <v>68</v>
      </c>
      <c r="E35" s="19">
        <v>1450</v>
      </c>
      <c r="F35" s="20">
        <v>1451</v>
      </c>
    </row>
    <row r="36" spans="1:6" s="75" customFormat="1" ht="18" customHeight="1" x14ac:dyDescent="0.2">
      <c r="A36" s="82">
        <v>9</v>
      </c>
      <c r="B36" s="82" t="s">
        <v>71</v>
      </c>
      <c r="C36" s="82"/>
      <c r="D36" s="83" t="s">
        <v>106</v>
      </c>
      <c r="E36" s="32">
        <f>E37</f>
        <v>260000</v>
      </c>
      <c r="F36" s="32">
        <f>F37</f>
        <v>394732</v>
      </c>
    </row>
    <row r="37" spans="1:6" s="73" customFormat="1" ht="15" customHeight="1" x14ac:dyDescent="0.2">
      <c r="A37" s="84"/>
      <c r="B37" s="84">
        <v>92</v>
      </c>
      <c r="C37" s="84"/>
      <c r="D37" s="33" t="s">
        <v>107</v>
      </c>
      <c r="E37" s="85">
        <f>SUM(E38:E42)</f>
        <v>260000</v>
      </c>
      <c r="F37" s="86">
        <f>SUM(F38:F42)</f>
        <v>394732</v>
      </c>
    </row>
    <row r="38" spans="1:6" s="21" customFormat="1" x14ac:dyDescent="0.2">
      <c r="A38" s="18"/>
      <c r="B38" s="18"/>
      <c r="C38" s="18">
        <v>11</v>
      </c>
      <c r="D38" s="18" t="s">
        <v>19</v>
      </c>
      <c r="E38" s="19"/>
      <c r="F38" s="20">
        <v>-1693</v>
      </c>
    </row>
    <row r="39" spans="1:6" s="22" customFormat="1" x14ac:dyDescent="0.2">
      <c r="A39" s="17"/>
      <c r="B39" s="18"/>
      <c r="C39" s="18">
        <v>31</v>
      </c>
      <c r="D39" s="18" t="s">
        <v>66</v>
      </c>
      <c r="E39" s="20">
        <v>75000</v>
      </c>
      <c r="F39" s="20">
        <v>85683</v>
      </c>
    </row>
    <row r="40" spans="1:6" s="22" customFormat="1" x14ac:dyDescent="0.2">
      <c r="A40" s="17"/>
      <c r="B40" s="18"/>
      <c r="C40" s="18">
        <v>43</v>
      </c>
      <c r="D40" s="18" t="s">
        <v>33</v>
      </c>
      <c r="E40" s="20">
        <v>100000</v>
      </c>
      <c r="F40" s="20">
        <v>242207</v>
      </c>
    </row>
    <row r="41" spans="1:6" s="22" customFormat="1" x14ac:dyDescent="0.2">
      <c r="A41" s="17"/>
      <c r="B41" s="18"/>
      <c r="C41" s="18">
        <v>51</v>
      </c>
      <c r="D41" s="18" t="s">
        <v>56</v>
      </c>
      <c r="E41" s="20"/>
      <c r="F41" s="20">
        <v>-43887</v>
      </c>
    </row>
    <row r="42" spans="1:6" s="22" customFormat="1" x14ac:dyDescent="0.2">
      <c r="A42" s="17"/>
      <c r="B42" s="18"/>
      <c r="C42" s="18">
        <v>52</v>
      </c>
      <c r="D42" s="18" t="s">
        <v>32</v>
      </c>
      <c r="E42" s="20">
        <v>85000</v>
      </c>
      <c r="F42" s="20">
        <v>112422</v>
      </c>
    </row>
    <row r="43" spans="1:6" x14ac:dyDescent="0.2">
      <c r="D43" s="43" t="s">
        <v>71</v>
      </c>
    </row>
    <row r="45" spans="1:6" x14ac:dyDescent="0.2">
      <c r="A45" s="114" t="s">
        <v>20</v>
      </c>
      <c r="B45" s="129"/>
      <c r="C45" s="129"/>
      <c r="D45" s="129"/>
      <c r="E45" s="129"/>
      <c r="F45" s="129"/>
    </row>
    <row r="46" spans="1:6" x14ac:dyDescent="0.2">
      <c r="A46" s="41"/>
      <c r="B46" s="41"/>
      <c r="C46" s="41"/>
      <c r="D46" s="41"/>
      <c r="E46" s="77"/>
      <c r="F46" s="78"/>
    </row>
    <row r="47" spans="1:6" ht="51" customHeight="1" x14ac:dyDescent="0.2">
      <c r="A47" s="53" t="s">
        <v>15</v>
      </c>
      <c r="B47" s="79" t="s">
        <v>16</v>
      </c>
      <c r="C47" s="79" t="s">
        <v>17</v>
      </c>
      <c r="D47" s="79" t="s">
        <v>13</v>
      </c>
      <c r="E47" s="80" t="s">
        <v>12</v>
      </c>
      <c r="F47" s="81" t="s">
        <v>110</v>
      </c>
    </row>
    <row r="48" spans="1:6" s="75" customFormat="1" ht="18" customHeight="1" x14ac:dyDescent="0.2">
      <c r="A48" s="82">
        <v>3</v>
      </c>
      <c r="B48" s="82"/>
      <c r="C48" s="82"/>
      <c r="D48" s="83" t="s">
        <v>21</v>
      </c>
      <c r="E48" s="32">
        <f>SUM(E49+E58+E71+E76)</f>
        <v>12113000</v>
      </c>
      <c r="F48" s="32">
        <f>SUM(F49+F58+F71+F76)</f>
        <v>13231799</v>
      </c>
    </row>
    <row r="49" spans="1:6" s="73" customFormat="1" ht="15" customHeight="1" x14ac:dyDescent="0.2">
      <c r="A49" s="84"/>
      <c r="B49" s="84">
        <v>31</v>
      </c>
      <c r="C49" s="84"/>
      <c r="D49" s="33" t="s">
        <v>22</v>
      </c>
      <c r="E49" s="85">
        <f>SUM(E50,E51,E52)</f>
        <v>9989396</v>
      </c>
      <c r="F49" s="86">
        <f>SUM(F50,F51,F52)</f>
        <v>10615335</v>
      </c>
    </row>
    <row r="50" spans="1:6" x14ac:dyDescent="0.2">
      <c r="A50" s="87"/>
      <c r="B50" s="88">
        <v>311</v>
      </c>
      <c r="C50" s="88"/>
      <c r="D50" s="13" t="s">
        <v>36</v>
      </c>
      <c r="E50" s="6">
        <v>8132500</v>
      </c>
      <c r="F50" s="7">
        <v>8649845</v>
      </c>
    </row>
    <row r="51" spans="1:6" x14ac:dyDescent="0.2">
      <c r="A51" s="91"/>
      <c r="B51" s="91">
        <v>312</v>
      </c>
      <c r="C51" s="18"/>
      <c r="D51" s="13" t="s">
        <v>50</v>
      </c>
      <c r="E51" s="89">
        <v>541896</v>
      </c>
      <c r="F51" s="90">
        <v>599850</v>
      </c>
    </row>
    <row r="52" spans="1:6" x14ac:dyDescent="0.2">
      <c r="A52" s="91"/>
      <c r="B52" s="91">
        <v>313</v>
      </c>
      <c r="C52" s="18"/>
      <c r="D52" s="13" t="s">
        <v>37</v>
      </c>
      <c r="E52" s="89">
        <v>1315000</v>
      </c>
      <c r="F52" s="90">
        <v>1365640</v>
      </c>
    </row>
    <row r="53" spans="1:6" s="21" customFormat="1" x14ac:dyDescent="0.2">
      <c r="A53" s="18"/>
      <c r="B53" s="18"/>
      <c r="C53" s="18">
        <v>11</v>
      </c>
      <c r="D53" s="18" t="s">
        <v>19</v>
      </c>
      <c r="E53" s="19">
        <v>15419</v>
      </c>
      <c r="F53" s="20">
        <v>28391</v>
      </c>
    </row>
    <row r="54" spans="1:6" s="21" customFormat="1" x14ac:dyDescent="0.2">
      <c r="A54" s="17"/>
      <c r="B54" s="18"/>
      <c r="C54" s="18">
        <v>31</v>
      </c>
      <c r="D54" s="18" t="s">
        <v>66</v>
      </c>
      <c r="E54" s="19">
        <v>24396</v>
      </c>
      <c r="F54" s="20">
        <v>21000</v>
      </c>
    </row>
    <row r="55" spans="1:6" s="21" customFormat="1" x14ac:dyDescent="0.2">
      <c r="A55" s="17"/>
      <c r="B55" s="18"/>
      <c r="C55" s="18">
        <v>43</v>
      </c>
      <c r="D55" s="18" t="s">
        <v>33</v>
      </c>
      <c r="E55" s="19">
        <v>10000</v>
      </c>
      <c r="F55" s="20">
        <v>0</v>
      </c>
    </row>
    <row r="56" spans="1:6" s="21" customFormat="1" x14ac:dyDescent="0.2">
      <c r="A56" s="17"/>
      <c r="B56" s="18"/>
      <c r="C56" s="18">
        <v>51</v>
      </c>
      <c r="D56" s="18" t="s">
        <v>56</v>
      </c>
      <c r="E56" s="19">
        <v>107334</v>
      </c>
      <c r="F56" s="20">
        <v>124593</v>
      </c>
    </row>
    <row r="57" spans="1:6" s="21" customFormat="1" x14ac:dyDescent="0.2">
      <c r="A57" s="17"/>
      <c r="B57" s="18"/>
      <c r="C57" s="18">
        <v>52</v>
      </c>
      <c r="D57" s="18" t="s">
        <v>32</v>
      </c>
      <c r="E57" s="19">
        <v>9832247</v>
      </c>
      <c r="F57" s="20">
        <v>10441351</v>
      </c>
    </row>
    <row r="58" spans="1:6" s="73" customFormat="1" ht="15" customHeight="1" x14ac:dyDescent="0.2">
      <c r="A58" s="84"/>
      <c r="B58" s="84">
        <v>32</v>
      </c>
      <c r="C58" s="84"/>
      <c r="D58" s="33" t="s">
        <v>25</v>
      </c>
      <c r="E58" s="85">
        <f>SUM(E59,E60,E61,E62,E63)</f>
        <v>2053784</v>
      </c>
      <c r="F58" s="86">
        <f>SUM(F59,F60,F61,F62,F63)</f>
        <v>2454865</v>
      </c>
    </row>
    <row r="59" spans="1:6" x14ac:dyDescent="0.2">
      <c r="A59" s="94"/>
      <c r="B59" s="88">
        <v>321</v>
      </c>
      <c r="C59" s="18"/>
      <c r="D59" s="13" t="s">
        <v>38</v>
      </c>
      <c r="E59" s="89">
        <v>390380</v>
      </c>
      <c r="F59" s="90">
        <v>413051</v>
      </c>
    </row>
    <row r="60" spans="1:6" x14ac:dyDescent="0.2">
      <c r="A60" s="95"/>
      <c r="B60" s="91">
        <v>322</v>
      </c>
      <c r="C60" s="18"/>
      <c r="D60" s="13" t="s">
        <v>39</v>
      </c>
      <c r="E60" s="96">
        <v>1067200</v>
      </c>
      <c r="F60" s="97">
        <v>1128579</v>
      </c>
    </row>
    <row r="61" spans="1:6" x14ac:dyDescent="0.2">
      <c r="A61" s="98"/>
      <c r="B61" s="99">
        <v>323</v>
      </c>
      <c r="C61" s="98"/>
      <c r="D61" s="13" t="s">
        <v>40</v>
      </c>
      <c r="E61" s="96">
        <v>475955</v>
      </c>
      <c r="F61" s="97">
        <v>700489</v>
      </c>
    </row>
    <row r="62" spans="1:6" x14ac:dyDescent="0.2">
      <c r="A62" s="98"/>
      <c r="B62" s="99">
        <v>324</v>
      </c>
      <c r="C62" s="98"/>
      <c r="D62" s="13" t="s">
        <v>54</v>
      </c>
      <c r="E62" s="96">
        <v>0</v>
      </c>
      <c r="F62" s="97">
        <v>0</v>
      </c>
    </row>
    <row r="63" spans="1:6" x14ac:dyDescent="0.2">
      <c r="A63" s="98"/>
      <c r="B63" s="99">
        <v>329</v>
      </c>
      <c r="C63" s="98"/>
      <c r="D63" s="13" t="s">
        <v>55</v>
      </c>
      <c r="E63" s="96">
        <v>120249</v>
      </c>
      <c r="F63" s="97">
        <v>212746</v>
      </c>
    </row>
    <row r="64" spans="1:6" s="21" customFormat="1" x14ac:dyDescent="0.2">
      <c r="A64" s="18"/>
      <c r="B64" s="18"/>
      <c r="C64" s="18">
        <v>11</v>
      </c>
      <c r="D64" s="18" t="s">
        <v>19</v>
      </c>
      <c r="E64" s="19">
        <v>981</v>
      </c>
      <c r="F64" s="20">
        <v>9372</v>
      </c>
    </row>
    <row r="65" spans="1:6" s="21" customFormat="1" x14ac:dyDescent="0.2">
      <c r="A65" s="17"/>
      <c r="B65" s="18"/>
      <c r="C65" s="18">
        <v>31</v>
      </c>
      <c r="D65" s="18" t="s">
        <v>66</v>
      </c>
      <c r="E65" s="19">
        <v>121599</v>
      </c>
      <c r="F65" s="20">
        <v>80149</v>
      </c>
    </row>
    <row r="66" spans="1:6" s="21" customFormat="1" x14ac:dyDescent="0.2">
      <c r="A66" s="17"/>
      <c r="B66" s="18"/>
      <c r="C66" s="18">
        <v>43</v>
      </c>
      <c r="D66" s="18" t="s">
        <v>33</v>
      </c>
      <c r="E66" s="19">
        <v>724250</v>
      </c>
      <c r="F66" s="20">
        <v>904850</v>
      </c>
    </row>
    <row r="67" spans="1:6" s="21" customFormat="1" x14ac:dyDescent="0.2">
      <c r="A67" s="17"/>
      <c r="B67" s="18"/>
      <c r="C67" s="18">
        <v>44</v>
      </c>
      <c r="D67" s="18" t="s">
        <v>72</v>
      </c>
      <c r="E67" s="19">
        <v>767055</v>
      </c>
      <c r="F67" s="20">
        <v>846080</v>
      </c>
    </row>
    <row r="68" spans="1:6" s="21" customFormat="1" x14ac:dyDescent="0.2">
      <c r="A68" s="17"/>
      <c r="B68" s="18"/>
      <c r="C68" s="18">
        <v>51</v>
      </c>
      <c r="D68" s="18" t="s">
        <v>56</v>
      </c>
      <c r="E68" s="19">
        <v>100966</v>
      </c>
      <c r="F68" s="20">
        <v>120228</v>
      </c>
    </row>
    <row r="69" spans="1:6" s="21" customFormat="1" x14ac:dyDescent="0.2">
      <c r="A69" s="17"/>
      <c r="B69" s="18"/>
      <c r="C69" s="18">
        <v>52</v>
      </c>
      <c r="D69" s="18" t="s">
        <v>32</v>
      </c>
      <c r="E69" s="19">
        <v>337933</v>
      </c>
      <c r="F69" s="20">
        <v>486385</v>
      </c>
    </row>
    <row r="70" spans="1:6" s="21" customFormat="1" x14ac:dyDescent="0.2">
      <c r="A70" s="17"/>
      <c r="B70" s="18"/>
      <c r="C70" s="18">
        <v>61</v>
      </c>
      <c r="D70" s="18" t="s">
        <v>67</v>
      </c>
      <c r="E70" s="19">
        <v>1000</v>
      </c>
      <c r="F70" s="20">
        <v>7801</v>
      </c>
    </row>
    <row r="71" spans="1:6" s="73" customFormat="1" ht="15" customHeight="1" x14ac:dyDescent="0.2">
      <c r="A71" s="84"/>
      <c r="B71" s="84">
        <v>34</v>
      </c>
      <c r="C71" s="84"/>
      <c r="D71" s="33" t="s">
        <v>41</v>
      </c>
      <c r="E71" s="85">
        <f t="shared" ref="E71:F71" si="1">E72</f>
        <v>10000</v>
      </c>
      <c r="F71" s="86">
        <f t="shared" si="1"/>
        <v>74975</v>
      </c>
    </row>
    <row r="72" spans="1:6" x14ac:dyDescent="0.2">
      <c r="A72" s="98"/>
      <c r="B72" s="99">
        <v>343</v>
      </c>
      <c r="C72" s="98"/>
      <c r="D72" s="13" t="s">
        <v>42</v>
      </c>
      <c r="E72" s="96">
        <v>10000</v>
      </c>
      <c r="F72" s="97">
        <v>74975</v>
      </c>
    </row>
    <row r="73" spans="1:6" s="21" customFormat="1" x14ac:dyDescent="0.2">
      <c r="A73" s="17"/>
      <c r="B73" s="18"/>
      <c r="C73" s="18">
        <v>31</v>
      </c>
      <c r="D73" s="18" t="s">
        <v>66</v>
      </c>
      <c r="E73" s="19">
        <v>5</v>
      </c>
      <c r="F73" s="20">
        <v>5</v>
      </c>
    </row>
    <row r="74" spans="1:6" s="21" customFormat="1" x14ac:dyDescent="0.2">
      <c r="A74" s="17"/>
      <c r="B74" s="18"/>
      <c r="C74" s="18">
        <v>44</v>
      </c>
      <c r="D74" s="18" t="s">
        <v>72</v>
      </c>
      <c r="E74" s="19">
        <v>9995</v>
      </c>
      <c r="F74" s="20">
        <v>13920</v>
      </c>
    </row>
    <row r="75" spans="1:6" s="21" customFormat="1" x14ac:dyDescent="0.2">
      <c r="A75" s="17"/>
      <c r="B75" s="18"/>
      <c r="C75" s="18">
        <v>52</v>
      </c>
      <c r="D75" s="18" t="s">
        <v>32</v>
      </c>
      <c r="E75" s="19"/>
      <c r="F75" s="20">
        <v>61050</v>
      </c>
    </row>
    <row r="76" spans="1:6" s="73" customFormat="1" ht="29.25" customHeight="1" x14ac:dyDescent="0.2">
      <c r="A76" s="100"/>
      <c r="B76" s="100">
        <v>37</v>
      </c>
      <c r="C76" s="100"/>
      <c r="D76" s="101" t="s">
        <v>43</v>
      </c>
      <c r="E76" s="102">
        <f t="shared" ref="E76:F76" si="2">E77</f>
        <v>59820</v>
      </c>
      <c r="F76" s="103">
        <f t="shared" si="2"/>
        <v>86624</v>
      </c>
    </row>
    <row r="77" spans="1:6" x14ac:dyDescent="0.2">
      <c r="A77" s="98"/>
      <c r="B77" s="99">
        <v>372</v>
      </c>
      <c r="C77" s="98"/>
      <c r="D77" s="13" t="s">
        <v>44</v>
      </c>
      <c r="E77" s="96">
        <v>59820</v>
      </c>
      <c r="F77" s="97">
        <v>86624</v>
      </c>
    </row>
    <row r="78" spans="1:6" s="21" customFormat="1" x14ac:dyDescent="0.2">
      <c r="A78" s="17"/>
      <c r="B78" s="18"/>
      <c r="C78" s="18">
        <v>31</v>
      </c>
      <c r="D78" s="18" t="s">
        <v>66</v>
      </c>
      <c r="E78" s="19"/>
      <c r="F78" s="20">
        <v>124</v>
      </c>
    </row>
    <row r="79" spans="1:6" s="21" customFormat="1" x14ac:dyDescent="0.2">
      <c r="A79" s="17"/>
      <c r="B79" s="18"/>
      <c r="C79" s="18">
        <v>52</v>
      </c>
      <c r="D79" s="18" t="s">
        <v>32</v>
      </c>
      <c r="E79" s="19">
        <v>59820</v>
      </c>
      <c r="F79" s="20">
        <v>86500</v>
      </c>
    </row>
    <row r="80" spans="1:6" s="75" customFormat="1" ht="18" customHeight="1" x14ac:dyDescent="0.2">
      <c r="A80" s="82">
        <v>4</v>
      </c>
      <c r="B80" s="82" t="s">
        <v>71</v>
      </c>
      <c r="C80" s="82"/>
      <c r="D80" s="83" t="s">
        <v>34</v>
      </c>
      <c r="E80" s="32">
        <f t="shared" ref="E80:F80" si="3">E81</f>
        <v>227000</v>
      </c>
      <c r="F80" s="32">
        <f t="shared" si="3"/>
        <v>213201</v>
      </c>
    </row>
    <row r="81" spans="1:6" s="73" customFormat="1" ht="15" customHeight="1" x14ac:dyDescent="0.2">
      <c r="A81" s="84"/>
      <c r="B81" s="84">
        <v>42</v>
      </c>
      <c r="C81" s="84"/>
      <c r="D81" s="33" t="s">
        <v>34</v>
      </c>
      <c r="E81" s="85">
        <f>SUM(E82,E83)</f>
        <v>227000</v>
      </c>
      <c r="F81" s="86">
        <f>SUM(F82,F83)</f>
        <v>213201</v>
      </c>
    </row>
    <row r="82" spans="1:6" x14ac:dyDescent="0.2">
      <c r="A82" s="98"/>
      <c r="B82" s="99">
        <v>422</v>
      </c>
      <c r="C82" s="98"/>
      <c r="D82" s="13" t="s">
        <v>45</v>
      </c>
      <c r="E82" s="96">
        <v>210000</v>
      </c>
      <c r="F82" s="97">
        <v>87201</v>
      </c>
    </row>
    <row r="83" spans="1:6" x14ac:dyDescent="0.2">
      <c r="A83" s="98"/>
      <c r="B83" s="99">
        <v>424</v>
      </c>
      <c r="C83" s="98"/>
      <c r="D83" s="13" t="s">
        <v>46</v>
      </c>
      <c r="E83" s="96">
        <v>17000</v>
      </c>
      <c r="F83" s="97">
        <v>126000</v>
      </c>
    </row>
    <row r="84" spans="1:6" s="21" customFormat="1" x14ac:dyDescent="0.2">
      <c r="A84" s="17"/>
      <c r="B84" s="18"/>
      <c r="C84" s="18">
        <v>31</v>
      </c>
      <c r="D84" s="18" t="s">
        <v>66</v>
      </c>
      <c r="E84" s="19">
        <v>77000</v>
      </c>
      <c r="F84" s="20">
        <v>1000</v>
      </c>
    </row>
    <row r="85" spans="1:6" s="21" customFormat="1" x14ac:dyDescent="0.2">
      <c r="A85" s="17"/>
      <c r="B85" s="18"/>
      <c r="C85" s="18">
        <v>43</v>
      </c>
      <c r="D85" s="18" t="s">
        <v>33</v>
      </c>
      <c r="E85" s="19">
        <v>75000</v>
      </c>
      <c r="F85" s="20">
        <v>69000</v>
      </c>
    </row>
    <row r="86" spans="1:6" s="21" customFormat="1" x14ac:dyDescent="0.2">
      <c r="A86" s="17"/>
      <c r="B86" s="18"/>
      <c r="C86" s="18">
        <v>44</v>
      </c>
      <c r="D86" s="18" t="s">
        <v>72</v>
      </c>
      <c r="E86" s="19">
        <v>56550</v>
      </c>
      <c r="F86" s="20">
        <v>0</v>
      </c>
    </row>
    <row r="87" spans="1:6" s="21" customFormat="1" x14ac:dyDescent="0.2">
      <c r="A87" s="17"/>
      <c r="B87" s="18"/>
      <c r="C87" s="18">
        <v>52</v>
      </c>
      <c r="D87" s="18" t="s">
        <v>32</v>
      </c>
      <c r="E87" s="19">
        <v>5000</v>
      </c>
      <c r="F87" s="20">
        <v>114000</v>
      </c>
    </row>
    <row r="88" spans="1:6" s="21" customFormat="1" x14ac:dyDescent="0.2">
      <c r="A88" s="17"/>
      <c r="B88" s="18"/>
      <c r="C88" s="18">
        <v>61</v>
      </c>
      <c r="D88" s="18" t="s">
        <v>67</v>
      </c>
      <c r="E88" s="19">
        <v>12000</v>
      </c>
      <c r="F88" s="20">
        <v>27750</v>
      </c>
    </row>
    <row r="89" spans="1:6" s="21" customFormat="1" x14ac:dyDescent="0.2">
      <c r="A89" s="17"/>
      <c r="B89" s="18"/>
      <c r="C89" s="18">
        <v>71</v>
      </c>
      <c r="D89" s="18" t="s">
        <v>68</v>
      </c>
      <c r="E89" s="19">
        <v>1450</v>
      </c>
      <c r="F89" s="20">
        <v>1451</v>
      </c>
    </row>
    <row r="92" spans="1:6" s="73" customFormat="1" x14ac:dyDescent="0.2">
      <c r="A92" s="73" t="s">
        <v>117</v>
      </c>
      <c r="E92" s="104"/>
      <c r="F92" s="105"/>
    </row>
    <row r="93" spans="1:6" s="73" customFormat="1" x14ac:dyDescent="0.2">
      <c r="E93" s="104"/>
      <c r="F93" s="105"/>
    </row>
    <row r="94" spans="1:6" s="73" customFormat="1" x14ac:dyDescent="0.2">
      <c r="E94" s="104"/>
      <c r="F94" s="105"/>
    </row>
    <row r="95" spans="1:6" s="74" customFormat="1" x14ac:dyDescent="0.2">
      <c r="A95" s="74" t="s">
        <v>112</v>
      </c>
      <c r="E95" s="105"/>
      <c r="F95" s="105" t="s">
        <v>114</v>
      </c>
    </row>
    <row r="96" spans="1:6" s="74" customFormat="1" x14ac:dyDescent="0.2">
      <c r="A96" s="74" t="s">
        <v>113</v>
      </c>
      <c r="E96" s="105"/>
      <c r="F96" s="105" t="s">
        <v>115</v>
      </c>
    </row>
    <row r="97" spans="5:6" s="74" customFormat="1" x14ac:dyDescent="0.2">
      <c r="E97" s="105"/>
      <c r="F97" s="105"/>
    </row>
  </sheetData>
  <mergeCells count="5">
    <mergeCell ref="A2:F2"/>
    <mergeCell ref="A8:F8"/>
    <mergeCell ref="A45:F45"/>
    <mergeCell ref="A4:F4"/>
    <mergeCell ref="A6:F6"/>
  </mergeCells>
  <pageMargins left="0.31496062992125984" right="0.31496062992125984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95"/>
  <sheetViews>
    <sheetView zoomScaleNormal="100" workbookViewId="0">
      <selection activeCell="A185" sqref="A185:XFD185"/>
    </sheetView>
  </sheetViews>
  <sheetFormatPr defaultColWidth="8.85546875" defaultRowHeight="12.75" x14ac:dyDescent="0.2"/>
  <cols>
    <col min="1" max="1" width="9" style="43" customWidth="1"/>
    <col min="2" max="2" width="10.28515625" style="43" customWidth="1"/>
    <col min="3" max="3" width="8.140625" style="43" customWidth="1"/>
    <col min="4" max="4" width="49.7109375" style="43" customWidth="1"/>
    <col min="5" max="5" width="23.28515625" style="43" customWidth="1"/>
    <col min="6" max="6" width="23.140625" style="75" customWidth="1"/>
    <col min="7" max="16384" width="8.85546875" style="43"/>
  </cols>
  <sheetData>
    <row r="1" spans="1:6" s="1" customFormat="1" ht="42" customHeight="1" x14ac:dyDescent="0.25">
      <c r="A1" s="109" t="s">
        <v>109</v>
      </c>
      <c r="B1" s="109"/>
      <c r="C1" s="109"/>
      <c r="D1" s="109"/>
      <c r="E1" s="109"/>
      <c r="F1" s="109"/>
    </row>
    <row r="2" spans="1:6" s="1" customFormat="1" ht="15.75" x14ac:dyDescent="0.25">
      <c r="A2" s="36"/>
      <c r="B2" s="36"/>
      <c r="C2" s="36"/>
      <c r="D2" s="36"/>
      <c r="E2" s="36"/>
      <c r="F2" s="3"/>
    </row>
    <row r="3" spans="1:6" s="1" customFormat="1" ht="18" customHeight="1" x14ac:dyDescent="0.25">
      <c r="A3" s="109" t="s">
        <v>23</v>
      </c>
      <c r="B3" s="130"/>
      <c r="C3" s="130"/>
      <c r="D3" s="130"/>
      <c r="E3" s="130"/>
      <c r="F3" s="130"/>
    </row>
    <row r="4" spans="1:6" x14ac:dyDescent="0.2">
      <c r="A4" s="41"/>
      <c r="B4" s="41"/>
      <c r="C4" s="41"/>
      <c r="D4" s="41"/>
      <c r="E4" s="41"/>
      <c r="F4" s="42" t="s">
        <v>118</v>
      </c>
    </row>
    <row r="5" spans="1:6" ht="27" customHeight="1" x14ac:dyDescent="0.2">
      <c r="A5" s="27" t="s">
        <v>15</v>
      </c>
      <c r="B5" s="28" t="s">
        <v>16</v>
      </c>
      <c r="C5" s="28" t="s">
        <v>17</v>
      </c>
      <c r="D5" s="28" t="s">
        <v>13</v>
      </c>
      <c r="E5" s="29" t="s">
        <v>12</v>
      </c>
      <c r="F5" s="30" t="s">
        <v>111</v>
      </c>
    </row>
    <row r="6" spans="1:6" s="73" customFormat="1" x14ac:dyDescent="0.2">
      <c r="A6" s="143" t="s">
        <v>73</v>
      </c>
      <c r="B6" s="144"/>
      <c r="C6" s="145"/>
      <c r="D6" s="40" t="s">
        <v>74</v>
      </c>
      <c r="E6" s="106"/>
      <c r="F6" s="107"/>
    </row>
    <row r="7" spans="1:6" x14ac:dyDescent="0.2">
      <c r="A7" s="143" t="s">
        <v>75</v>
      </c>
      <c r="B7" s="144"/>
      <c r="C7" s="145"/>
      <c r="D7" s="40" t="s">
        <v>27</v>
      </c>
      <c r="E7" s="25"/>
      <c r="F7" s="26"/>
    </row>
    <row r="8" spans="1:6" x14ac:dyDescent="0.2">
      <c r="A8" s="140" t="s">
        <v>104</v>
      </c>
      <c r="B8" s="141"/>
      <c r="C8" s="142"/>
      <c r="D8" s="39" t="s">
        <v>92</v>
      </c>
      <c r="E8" s="6"/>
      <c r="F8" s="7"/>
    </row>
    <row r="9" spans="1:6" x14ac:dyDescent="0.2">
      <c r="A9" s="131" t="s">
        <v>79</v>
      </c>
      <c r="B9" s="132"/>
      <c r="C9" s="133"/>
      <c r="D9" s="37" t="s">
        <v>72</v>
      </c>
      <c r="E9" s="6"/>
      <c r="F9" s="7"/>
    </row>
    <row r="10" spans="1:6" x14ac:dyDescent="0.2">
      <c r="A10" s="134">
        <v>3</v>
      </c>
      <c r="B10" s="135"/>
      <c r="C10" s="136"/>
      <c r="D10" s="38" t="s">
        <v>21</v>
      </c>
      <c r="E10" s="31">
        <f>E11+E17</f>
        <v>769050</v>
      </c>
      <c r="F10" s="32">
        <f>F11+F17</f>
        <v>860000</v>
      </c>
    </row>
    <row r="11" spans="1:6" x14ac:dyDescent="0.2">
      <c r="A11" s="137">
        <v>32</v>
      </c>
      <c r="B11" s="138"/>
      <c r="C11" s="139"/>
      <c r="D11" s="33" t="s">
        <v>25</v>
      </c>
      <c r="E11" s="34">
        <f>E12+E13+E14+E15+E16</f>
        <v>759055</v>
      </c>
      <c r="F11" s="35">
        <f>F12+F13+F14+F15+F16</f>
        <v>846080</v>
      </c>
    </row>
    <row r="12" spans="1:6" x14ac:dyDescent="0.2">
      <c r="A12" s="10">
        <v>321</v>
      </c>
      <c r="B12" s="11"/>
      <c r="C12" s="12"/>
      <c r="D12" s="13" t="s">
        <v>38</v>
      </c>
      <c r="E12" s="6">
        <v>55000</v>
      </c>
      <c r="F12" s="7">
        <v>61800</v>
      </c>
    </row>
    <row r="13" spans="1:6" x14ac:dyDescent="0.2">
      <c r="A13" s="10">
        <v>322</v>
      </c>
      <c r="B13" s="11"/>
      <c r="C13" s="12"/>
      <c r="D13" s="13" t="s">
        <v>39</v>
      </c>
      <c r="E13" s="6">
        <v>431400</v>
      </c>
      <c r="F13" s="7">
        <v>420140</v>
      </c>
    </row>
    <row r="14" spans="1:6" x14ac:dyDescent="0.2">
      <c r="A14" s="10">
        <v>323</v>
      </c>
      <c r="B14" s="11"/>
      <c r="C14" s="12"/>
      <c r="D14" s="13" t="s">
        <v>40</v>
      </c>
      <c r="E14" s="6">
        <v>243755</v>
      </c>
      <c r="F14" s="7">
        <v>329240</v>
      </c>
    </row>
    <row r="15" spans="1:6" x14ac:dyDescent="0.2">
      <c r="A15" s="10">
        <v>324</v>
      </c>
      <c r="B15" s="11"/>
      <c r="C15" s="12"/>
      <c r="D15" s="13" t="s">
        <v>54</v>
      </c>
      <c r="E15" s="6"/>
      <c r="F15" s="7"/>
    </row>
    <row r="16" spans="1:6" x14ac:dyDescent="0.2">
      <c r="A16" s="10">
        <v>329</v>
      </c>
      <c r="B16" s="11"/>
      <c r="C16" s="12"/>
      <c r="D16" s="13" t="s">
        <v>55</v>
      </c>
      <c r="E16" s="6">
        <v>28900</v>
      </c>
      <c r="F16" s="7">
        <v>34900</v>
      </c>
    </row>
    <row r="17" spans="1:6" x14ac:dyDescent="0.2">
      <c r="A17" s="137">
        <v>34</v>
      </c>
      <c r="B17" s="138"/>
      <c r="C17" s="139"/>
      <c r="D17" s="33" t="s">
        <v>41</v>
      </c>
      <c r="E17" s="34">
        <f>SUM(E18)</f>
        <v>9995</v>
      </c>
      <c r="F17" s="35">
        <f>SUM(F18)</f>
        <v>13920</v>
      </c>
    </row>
    <row r="18" spans="1:6" x14ac:dyDescent="0.2">
      <c r="A18" s="10">
        <v>343</v>
      </c>
      <c r="B18" s="11"/>
      <c r="C18" s="12"/>
      <c r="D18" s="13" t="s">
        <v>42</v>
      </c>
      <c r="E18" s="6">
        <v>9995</v>
      </c>
      <c r="F18" s="7">
        <v>13920</v>
      </c>
    </row>
    <row r="19" spans="1:6" x14ac:dyDescent="0.2">
      <c r="A19" s="134">
        <v>4</v>
      </c>
      <c r="B19" s="135"/>
      <c r="C19" s="136"/>
      <c r="D19" s="38" t="s">
        <v>34</v>
      </c>
      <c r="E19" s="31">
        <f t="shared" ref="E19:F20" si="0">SUM(E20)</f>
        <v>56550</v>
      </c>
      <c r="F19" s="32">
        <f t="shared" si="0"/>
        <v>0</v>
      </c>
    </row>
    <row r="20" spans="1:6" x14ac:dyDescent="0.2">
      <c r="A20" s="137">
        <v>42</v>
      </c>
      <c r="B20" s="138"/>
      <c r="C20" s="139"/>
      <c r="D20" s="33" t="s">
        <v>34</v>
      </c>
      <c r="E20" s="34">
        <f t="shared" si="0"/>
        <v>56550</v>
      </c>
      <c r="F20" s="35">
        <f t="shared" si="0"/>
        <v>0</v>
      </c>
    </row>
    <row r="21" spans="1:6" x14ac:dyDescent="0.2">
      <c r="A21" s="10">
        <v>422</v>
      </c>
      <c r="B21" s="11"/>
      <c r="C21" s="12"/>
      <c r="D21" s="13" t="s">
        <v>45</v>
      </c>
      <c r="E21" s="6">
        <v>56550</v>
      </c>
      <c r="F21" s="7">
        <v>0</v>
      </c>
    </row>
    <row r="22" spans="1:6" x14ac:dyDescent="0.2">
      <c r="A22" s="140" t="s">
        <v>80</v>
      </c>
      <c r="B22" s="141"/>
      <c r="C22" s="142"/>
      <c r="D22" s="39" t="s">
        <v>93</v>
      </c>
      <c r="E22" s="6"/>
      <c r="F22" s="7"/>
    </row>
    <row r="23" spans="1:6" x14ac:dyDescent="0.2">
      <c r="A23" s="131" t="s">
        <v>78</v>
      </c>
      <c r="B23" s="132"/>
      <c r="C23" s="133"/>
      <c r="D23" s="37" t="s">
        <v>19</v>
      </c>
      <c r="E23" s="6"/>
      <c r="F23" s="7"/>
    </row>
    <row r="24" spans="1:6" x14ac:dyDescent="0.2">
      <c r="A24" s="134">
        <v>3</v>
      </c>
      <c r="B24" s="135"/>
      <c r="C24" s="136"/>
      <c r="D24" s="38" t="s">
        <v>21</v>
      </c>
      <c r="E24" s="31">
        <f t="shared" ref="E24:F24" si="1">E25</f>
        <v>8000</v>
      </c>
      <c r="F24" s="32">
        <f t="shared" si="1"/>
        <v>7415</v>
      </c>
    </row>
    <row r="25" spans="1:6" x14ac:dyDescent="0.2">
      <c r="A25" s="137">
        <v>32</v>
      </c>
      <c r="B25" s="138"/>
      <c r="C25" s="139"/>
      <c r="D25" s="33" t="s">
        <v>25</v>
      </c>
      <c r="E25" s="34">
        <f>E26+E27+E28</f>
        <v>8000</v>
      </c>
      <c r="F25" s="35">
        <f>F26+F27+F28</f>
        <v>7415</v>
      </c>
    </row>
    <row r="26" spans="1:6" x14ac:dyDescent="0.2">
      <c r="A26" s="10">
        <v>322</v>
      </c>
      <c r="B26" s="11"/>
      <c r="C26" s="12"/>
      <c r="D26" s="13" t="s">
        <v>39</v>
      </c>
      <c r="E26" s="6">
        <v>200</v>
      </c>
      <c r="F26" s="7">
        <v>488</v>
      </c>
    </row>
    <row r="27" spans="1:6" x14ac:dyDescent="0.2">
      <c r="A27" s="10">
        <v>323</v>
      </c>
      <c r="B27" s="11"/>
      <c r="C27" s="12"/>
      <c r="D27" s="13" t="s">
        <v>40</v>
      </c>
      <c r="E27" s="6">
        <v>3200</v>
      </c>
      <c r="F27" s="7">
        <v>3070</v>
      </c>
    </row>
    <row r="28" spans="1:6" x14ac:dyDescent="0.2">
      <c r="A28" s="10">
        <v>329</v>
      </c>
      <c r="B28" s="11"/>
      <c r="C28" s="12"/>
      <c r="D28" s="13" t="s">
        <v>55</v>
      </c>
      <c r="E28" s="6">
        <v>4600</v>
      </c>
      <c r="F28" s="7">
        <v>3857</v>
      </c>
    </row>
    <row r="29" spans="1:6" x14ac:dyDescent="0.2">
      <c r="A29" s="140" t="s">
        <v>76</v>
      </c>
      <c r="B29" s="141"/>
      <c r="C29" s="142"/>
      <c r="D29" s="39" t="s">
        <v>77</v>
      </c>
      <c r="E29" s="6"/>
      <c r="F29" s="7"/>
    </row>
    <row r="30" spans="1:6" x14ac:dyDescent="0.2">
      <c r="A30" s="131" t="s">
        <v>78</v>
      </c>
      <c r="B30" s="132"/>
      <c r="C30" s="133"/>
      <c r="D30" s="37" t="s">
        <v>19</v>
      </c>
      <c r="E30" s="6"/>
      <c r="F30" s="7"/>
    </row>
    <row r="31" spans="1:6" x14ac:dyDescent="0.2">
      <c r="A31" s="134">
        <v>3</v>
      </c>
      <c r="B31" s="135"/>
      <c r="C31" s="136"/>
      <c r="D31" s="38" t="s">
        <v>21</v>
      </c>
      <c r="E31" s="31">
        <f t="shared" ref="E31:F32" si="2">E32</f>
        <v>8000</v>
      </c>
      <c r="F31" s="32">
        <f t="shared" si="2"/>
        <v>9600</v>
      </c>
    </row>
    <row r="32" spans="1:6" x14ac:dyDescent="0.2">
      <c r="A32" s="137">
        <v>31</v>
      </c>
      <c r="B32" s="138"/>
      <c r="C32" s="139"/>
      <c r="D32" s="33" t="s">
        <v>22</v>
      </c>
      <c r="E32" s="34">
        <f t="shared" si="2"/>
        <v>8000</v>
      </c>
      <c r="F32" s="35">
        <f t="shared" si="2"/>
        <v>9600</v>
      </c>
    </row>
    <row r="33" spans="1:6" x14ac:dyDescent="0.2">
      <c r="A33" s="10">
        <v>312</v>
      </c>
      <c r="B33" s="11"/>
      <c r="C33" s="12"/>
      <c r="D33" s="13" t="s">
        <v>50</v>
      </c>
      <c r="E33" s="6">
        <v>8000</v>
      </c>
      <c r="F33" s="7">
        <v>9600</v>
      </c>
    </row>
    <row r="34" spans="1:6" ht="14.45" customHeight="1" x14ac:dyDescent="0.2">
      <c r="A34" s="140" t="s">
        <v>84</v>
      </c>
      <c r="B34" s="141"/>
      <c r="C34" s="142"/>
      <c r="D34" s="39" t="s">
        <v>91</v>
      </c>
      <c r="E34" s="6"/>
      <c r="F34" s="7"/>
    </row>
    <row r="35" spans="1:6" ht="15" customHeight="1" x14ac:dyDescent="0.2">
      <c r="A35" s="131" t="s">
        <v>81</v>
      </c>
      <c r="B35" s="132"/>
      <c r="C35" s="133"/>
      <c r="D35" s="37" t="s">
        <v>85</v>
      </c>
      <c r="E35" s="6"/>
      <c r="F35" s="7"/>
    </row>
    <row r="36" spans="1:6" x14ac:dyDescent="0.2">
      <c r="A36" s="134">
        <v>3</v>
      </c>
      <c r="B36" s="135"/>
      <c r="C36" s="136"/>
      <c r="D36" s="38" t="s">
        <v>21</v>
      </c>
      <c r="E36" s="31">
        <f t="shared" ref="E36:F37" si="3">E37</f>
        <v>38000</v>
      </c>
      <c r="F36" s="32">
        <f t="shared" si="3"/>
        <v>39000</v>
      </c>
    </row>
    <row r="37" spans="1:6" x14ac:dyDescent="0.2">
      <c r="A37" s="137">
        <v>32</v>
      </c>
      <c r="B37" s="138"/>
      <c r="C37" s="139"/>
      <c r="D37" s="33" t="s">
        <v>25</v>
      </c>
      <c r="E37" s="34">
        <f t="shared" si="3"/>
        <v>38000</v>
      </c>
      <c r="F37" s="35">
        <f t="shared" si="3"/>
        <v>39000</v>
      </c>
    </row>
    <row r="38" spans="1:6" x14ac:dyDescent="0.2">
      <c r="A38" s="10">
        <v>322</v>
      </c>
      <c r="B38" s="11"/>
      <c r="C38" s="12"/>
      <c r="D38" s="13" t="s">
        <v>39</v>
      </c>
      <c r="E38" s="6">
        <v>38000</v>
      </c>
      <c r="F38" s="7">
        <v>39000</v>
      </c>
    </row>
    <row r="39" spans="1:6" ht="14.45" customHeight="1" x14ac:dyDescent="0.2">
      <c r="A39" s="140" t="s">
        <v>86</v>
      </c>
      <c r="B39" s="141"/>
      <c r="C39" s="142"/>
      <c r="D39" s="39" t="s">
        <v>94</v>
      </c>
      <c r="E39" s="6"/>
      <c r="F39" s="7"/>
    </row>
    <row r="40" spans="1:6" ht="14.45" customHeight="1" x14ac:dyDescent="0.2">
      <c r="A40" s="131" t="s">
        <v>81</v>
      </c>
      <c r="B40" s="132"/>
      <c r="C40" s="133"/>
      <c r="D40" s="37" t="s">
        <v>85</v>
      </c>
      <c r="E40" s="6"/>
      <c r="F40" s="7"/>
    </row>
    <row r="41" spans="1:6" x14ac:dyDescent="0.2">
      <c r="A41" s="134">
        <v>3</v>
      </c>
      <c r="B41" s="135"/>
      <c r="C41" s="136"/>
      <c r="D41" s="38" t="s">
        <v>21</v>
      </c>
      <c r="E41" s="31">
        <f t="shared" ref="E41:F42" si="4">E42</f>
        <v>48700</v>
      </c>
      <c r="F41" s="32">
        <f t="shared" si="4"/>
        <v>65000</v>
      </c>
    </row>
    <row r="42" spans="1:6" x14ac:dyDescent="0.2">
      <c r="A42" s="137">
        <v>32</v>
      </c>
      <c r="B42" s="138"/>
      <c r="C42" s="139"/>
      <c r="D42" s="33" t="s">
        <v>25</v>
      </c>
      <c r="E42" s="34">
        <f t="shared" si="4"/>
        <v>48700</v>
      </c>
      <c r="F42" s="35">
        <f t="shared" si="4"/>
        <v>65000</v>
      </c>
    </row>
    <row r="43" spans="1:6" x14ac:dyDescent="0.2">
      <c r="A43" s="10">
        <v>322</v>
      </c>
      <c r="B43" s="11"/>
      <c r="C43" s="12"/>
      <c r="D43" s="13" t="s">
        <v>39</v>
      </c>
      <c r="E43" s="6">
        <v>48700</v>
      </c>
      <c r="F43" s="7">
        <v>65000</v>
      </c>
    </row>
    <row r="44" spans="1:6" ht="15.75" customHeight="1" x14ac:dyDescent="0.2">
      <c r="A44" s="140" t="s">
        <v>83</v>
      </c>
      <c r="B44" s="141"/>
      <c r="C44" s="142"/>
      <c r="D44" s="39" t="s">
        <v>95</v>
      </c>
      <c r="E44" s="6"/>
      <c r="F44" s="7"/>
    </row>
    <row r="45" spans="1:6" ht="15" customHeight="1" x14ac:dyDescent="0.2">
      <c r="A45" s="131" t="s">
        <v>78</v>
      </c>
      <c r="B45" s="132"/>
      <c r="C45" s="133"/>
      <c r="D45" s="37" t="s">
        <v>120</v>
      </c>
      <c r="E45" s="6"/>
      <c r="F45" s="7"/>
    </row>
    <row r="46" spans="1:6" x14ac:dyDescent="0.2">
      <c r="A46" s="134">
        <v>3</v>
      </c>
      <c r="B46" s="135"/>
      <c r="C46" s="136"/>
      <c r="D46" s="38" t="s">
        <v>21</v>
      </c>
      <c r="E46" s="31">
        <f>E47+E51</f>
        <v>8400</v>
      </c>
      <c r="F46" s="32">
        <f>F47+F51</f>
        <v>12436</v>
      </c>
    </row>
    <row r="47" spans="1:6" x14ac:dyDescent="0.2">
      <c r="A47" s="137">
        <v>31</v>
      </c>
      <c r="B47" s="138"/>
      <c r="C47" s="139"/>
      <c r="D47" s="33" t="s">
        <v>22</v>
      </c>
      <c r="E47" s="34">
        <f>SUM(E48+E49+E50)</f>
        <v>7419</v>
      </c>
      <c r="F47" s="35">
        <f>SUM(F48+F49+F50)</f>
        <v>10991</v>
      </c>
    </row>
    <row r="48" spans="1:6" ht="15" customHeight="1" x14ac:dyDescent="0.2">
      <c r="A48" s="10">
        <v>311</v>
      </c>
      <c r="B48" s="11"/>
      <c r="C48" s="12"/>
      <c r="D48" s="13" t="s">
        <v>36</v>
      </c>
      <c r="E48" s="6">
        <v>6368</v>
      </c>
      <c r="F48" s="7">
        <v>9498</v>
      </c>
    </row>
    <row r="49" spans="1:6" x14ac:dyDescent="0.2">
      <c r="A49" s="10">
        <v>312</v>
      </c>
      <c r="B49" s="11"/>
      <c r="C49" s="12"/>
      <c r="D49" s="13" t="s">
        <v>50</v>
      </c>
      <c r="E49" s="6">
        <v>0</v>
      </c>
      <c r="F49" s="7">
        <v>205</v>
      </c>
    </row>
    <row r="50" spans="1:6" x14ac:dyDescent="0.2">
      <c r="A50" s="10">
        <v>313</v>
      </c>
      <c r="B50" s="11"/>
      <c r="C50" s="12"/>
      <c r="D50" s="13" t="s">
        <v>37</v>
      </c>
      <c r="E50" s="6">
        <v>1051</v>
      </c>
      <c r="F50" s="7">
        <v>1288</v>
      </c>
    </row>
    <row r="51" spans="1:6" x14ac:dyDescent="0.2">
      <c r="A51" s="137">
        <v>32</v>
      </c>
      <c r="B51" s="138"/>
      <c r="C51" s="139"/>
      <c r="D51" s="33" t="s">
        <v>25</v>
      </c>
      <c r="E51" s="34">
        <f>E52+E53</f>
        <v>981</v>
      </c>
      <c r="F51" s="35">
        <f>F52+F53</f>
        <v>1445</v>
      </c>
    </row>
    <row r="52" spans="1:6" x14ac:dyDescent="0.2">
      <c r="A52" s="10">
        <v>321</v>
      </c>
      <c r="B52" s="11"/>
      <c r="C52" s="12"/>
      <c r="D52" s="13" t="s">
        <v>38</v>
      </c>
      <c r="E52" s="6">
        <v>981</v>
      </c>
      <c r="F52" s="7">
        <v>1378</v>
      </c>
    </row>
    <row r="53" spans="1:6" x14ac:dyDescent="0.2">
      <c r="A53" s="10">
        <v>323</v>
      </c>
      <c r="B53" s="11"/>
      <c r="C53" s="12"/>
      <c r="D53" s="13" t="s">
        <v>40</v>
      </c>
      <c r="E53" s="6">
        <v>0</v>
      </c>
      <c r="F53" s="7">
        <v>67</v>
      </c>
    </row>
    <row r="54" spans="1:6" ht="16.5" customHeight="1" x14ac:dyDescent="0.2">
      <c r="A54" s="140" t="s">
        <v>83</v>
      </c>
      <c r="B54" s="141"/>
      <c r="C54" s="142"/>
      <c r="D54" s="39" t="s">
        <v>95</v>
      </c>
      <c r="E54" s="6"/>
      <c r="F54" s="7"/>
    </row>
    <row r="55" spans="1:6" ht="15" customHeight="1" x14ac:dyDescent="0.2">
      <c r="A55" s="131" t="s">
        <v>81</v>
      </c>
      <c r="B55" s="132"/>
      <c r="C55" s="133"/>
      <c r="D55" s="37" t="s">
        <v>121</v>
      </c>
      <c r="E55" s="6"/>
      <c r="F55" s="7"/>
    </row>
    <row r="56" spans="1:6" x14ac:dyDescent="0.2">
      <c r="A56" s="134">
        <v>3</v>
      </c>
      <c r="B56" s="135"/>
      <c r="C56" s="136"/>
      <c r="D56" s="38" t="s">
        <v>21</v>
      </c>
      <c r="E56" s="31">
        <f>E57+E61</f>
        <v>121600</v>
      </c>
      <c r="F56" s="32">
        <f>F57+F61</f>
        <v>140821</v>
      </c>
    </row>
    <row r="57" spans="1:6" x14ac:dyDescent="0.2">
      <c r="A57" s="137">
        <v>31</v>
      </c>
      <c r="B57" s="138"/>
      <c r="C57" s="139"/>
      <c r="D57" s="33" t="s">
        <v>22</v>
      </c>
      <c r="E57" s="34">
        <f>SUM(E58+E59+E60)</f>
        <v>107334</v>
      </c>
      <c r="F57" s="35">
        <f>SUM(F58+F59+F60)</f>
        <v>124593</v>
      </c>
    </row>
    <row r="58" spans="1:6" ht="15" customHeight="1" x14ac:dyDescent="0.2">
      <c r="A58" s="10">
        <v>311</v>
      </c>
      <c r="B58" s="11"/>
      <c r="C58" s="12"/>
      <c r="D58" s="13" t="s">
        <v>36</v>
      </c>
      <c r="E58" s="6">
        <v>92132</v>
      </c>
      <c r="F58" s="7">
        <v>107635</v>
      </c>
    </row>
    <row r="59" spans="1:6" x14ac:dyDescent="0.2">
      <c r="A59" s="10">
        <v>312</v>
      </c>
      <c r="B59" s="11"/>
      <c r="C59" s="12"/>
      <c r="D59" s="13" t="s">
        <v>50</v>
      </c>
      <c r="E59" s="6">
        <v>0</v>
      </c>
      <c r="F59" s="7">
        <v>2045</v>
      </c>
    </row>
    <row r="60" spans="1:6" x14ac:dyDescent="0.2">
      <c r="A60" s="10">
        <v>313</v>
      </c>
      <c r="B60" s="11"/>
      <c r="C60" s="12"/>
      <c r="D60" s="13" t="s">
        <v>37</v>
      </c>
      <c r="E60" s="6">
        <v>15202</v>
      </c>
      <c r="F60" s="7">
        <v>14913</v>
      </c>
    </row>
    <row r="61" spans="1:6" x14ac:dyDescent="0.2">
      <c r="A61" s="137">
        <v>32</v>
      </c>
      <c r="B61" s="138"/>
      <c r="C61" s="139"/>
      <c r="D61" s="33" t="s">
        <v>25</v>
      </c>
      <c r="E61" s="34">
        <f>E62+E63</f>
        <v>14266</v>
      </c>
      <c r="F61" s="35">
        <f>F62+F63</f>
        <v>16228</v>
      </c>
    </row>
    <row r="62" spans="1:6" x14ac:dyDescent="0.2">
      <c r="A62" s="10">
        <v>321</v>
      </c>
      <c r="B62" s="11"/>
      <c r="C62" s="12"/>
      <c r="D62" s="13" t="s">
        <v>38</v>
      </c>
      <c r="E62" s="6">
        <v>14266</v>
      </c>
      <c r="F62" s="7">
        <v>15625</v>
      </c>
    </row>
    <row r="63" spans="1:6" x14ac:dyDescent="0.2">
      <c r="A63" s="10">
        <v>323</v>
      </c>
      <c r="B63" s="11"/>
      <c r="C63" s="12"/>
      <c r="D63" s="13" t="s">
        <v>40</v>
      </c>
      <c r="E63" s="6">
        <v>0</v>
      </c>
      <c r="F63" s="7">
        <v>603</v>
      </c>
    </row>
    <row r="64" spans="1:6" x14ac:dyDescent="0.2">
      <c r="A64" s="140" t="s">
        <v>102</v>
      </c>
      <c r="B64" s="141"/>
      <c r="C64" s="142"/>
      <c r="D64" s="39" t="s">
        <v>119</v>
      </c>
      <c r="E64" s="6"/>
      <c r="F64" s="7"/>
    </row>
    <row r="65" spans="1:6" x14ac:dyDescent="0.2">
      <c r="A65" s="131" t="s">
        <v>78</v>
      </c>
      <c r="B65" s="132"/>
      <c r="C65" s="133"/>
      <c r="D65" s="37" t="s">
        <v>19</v>
      </c>
      <c r="E65" s="6"/>
      <c r="F65" s="7"/>
    </row>
    <row r="66" spans="1:6" x14ac:dyDescent="0.2">
      <c r="A66" s="134">
        <v>3</v>
      </c>
      <c r="B66" s="135"/>
      <c r="C66" s="136"/>
      <c r="D66" s="38" t="s">
        <v>21</v>
      </c>
      <c r="E66" s="31">
        <f>E67+E70</f>
        <v>0</v>
      </c>
      <c r="F66" s="32">
        <f>F67+F70</f>
        <v>8312</v>
      </c>
    </row>
    <row r="67" spans="1:6" x14ac:dyDescent="0.2">
      <c r="A67" s="137">
        <v>31</v>
      </c>
      <c r="B67" s="138"/>
      <c r="C67" s="139"/>
      <c r="D67" s="33" t="s">
        <v>22</v>
      </c>
      <c r="E67" s="34">
        <f>SUM(E68+E69)</f>
        <v>0</v>
      </c>
      <c r="F67" s="35">
        <f>SUM(F68+F69)</f>
        <v>7800</v>
      </c>
    </row>
    <row r="68" spans="1:6" ht="15" customHeight="1" x14ac:dyDescent="0.2">
      <c r="A68" s="10">
        <v>311</v>
      </c>
      <c r="B68" s="11"/>
      <c r="C68" s="12"/>
      <c r="D68" s="13" t="s">
        <v>36</v>
      </c>
      <c r="E68" s="6">
        <v>0</v>
      </c>
      <c r="F68" s="7">
        <v>6500</v>
      </c>
    </row>
    <row r="69" spans="1:6" x14ac:dyDescent="0.2">
      <c r="A69" s="10">
        <v>313</v>
      </c>
      <c r="B69" s="11"/>
      <c r="C69" s="12"/>
      <c r="D69" s="13" t="s">
        <v>37</v>
      </c>
      <c r="E69" s="6">
        <v>0</v>
      </c>
      <c r="F69" s="7">
        <v>1300</v>
      </c>
    </row>
    <row r="70" spans="1:6" x14ac:dyDescent="0.2">
      <c r="A70" s="137">
        <v>32</v>
      </c>
      <c r="B70" s="138"/>
      <c r="C70" s="139"/>
      <c r="D70" s="33" t="s">
        <v>25</v>
      </c>
      <c r="E70" s="34">
        <f>E71+E72</f>
        <v>0</v>
      </c>
      <c r="F70" s="35">
        <f>F71+F72</f>
        <v>512</v>
      </c>
    </row>
    <row r="71" spans="1:6" x14ac:dyDescent="0.2">
      <c r="A71" s="10">
        <v>321</v>
      </c>
      <c r="B71" s="11"/>
      <c r="C71" s="12"/>
      <c r="D71" s="13" t="s">
        <v>38</v>
      </c>
      <c r="E71" s="6">
        <v>0</v>
      </c>
      <c r="F71" s="7">
        <v>400</v>
      </c>
    </row>
    <row r="72" spans="1:6" x14ac:dyDescent="0.2">
      <c r="A72" s="10">
        <v>323</v>
      </c>
      <c r="B72" s="11"/>
      <c r="C72" s="12"/>
      <c r="D72" s="13" t="s">
        <v>40</v>
      </c>
      <c r="E72" s="6">
        <v>0</v>
      </c>
      <c r="F72" s="7">
        <v>112</v>
      </c>
    </row>
    <row r="73" spans="1:6" x14ac:dyDescent="0.2">
      <c r="A73" s="140" t="s">
        <v>102</v>
      </c>
      <c r="B73" s="141"/>
      <c r="C73" s="142"/>
      <c r="D73" s="39" t="s">
        <v>119</v>
      </c>
      <c r="E73" s="6"/>
      <c r="F73" s="7"/>
    </row>
    <row r="74" spans="1:6" x14ac:dyDescent="0.2">
      <c r="A74" s="131" t="s">
        <v>82</v>
      </c>
      <c r="B74" s="132"/>
      <c r="C74" s="133"/>
      <c r="D74" s="37" t="s">
        <v>32</v>
      </c>
      <c r="E74" s="6"/>
      <c r="F74" s="7"/>
    </row>
    <row r="75" spans="1:6" x14ac:dyDescent="0.2">
      <c r="A75" s="134">
        <v>3</v>
      </c>
      <c r="B75" s="135"/>
      <c r="C75" s="136"/>
      <c r="D75" s="38" t="s">
        <v>21</v>
      </c>
      <c r="E75" s="31">
        <f>E76+E79</f>
        <v>0</v>
      </c>
      <c r="F75" s="32">
        <f>F76+F79</f>
        <v>8312</v>
      </c>
    </row>
    <row r="76" spans="1:6" x14ac:dyDescent="0.2">
      <c r="A76" s="137">
        <v>31</v>
      </c>
      <c r="B76" s="138"/>
      <c r="C76" s="139"/>
      <c r="D76" s="33" t="s">
        <v>22</v>
      </c>
      <c r="E76" s="35">
        <f>SUM(E77+E78)</f>
        <v>0</v>
      </c>
      <c r="F76" s="35">
        <f>SUM(F77+F78)</f>
        <v>7800</v>
      </c>
    </row>
    <row r="77" spans="1:6" ht="15" customHeight="1" x14ac:dyDescent="0.2">
      <c r="A77" s="10">
        <v>311</v>
      </c>
      <c r="B77" s="11"/>
      <c r="C77" s="12"/>
      <c r="D77" s="13" t="s">
        <v>36</v>
      </c>
      <c r="E77" s="6">
        <v>0</v>
      </c>
      <c r="F77" s="7">
        <v>6500</v>
      </c>
    </row>
    <row r="78" spans="1:6" x14ac:dyDescent="0.2">
      <c r="A78" s="10">
        <v>313</v>
      </c>
      <c r="B78" s="11"/>
      <c r="C78" s="12"/>
      <c r="D78" s="13" t="s">
        <v>37</v>
      </c>
      <c r="E78" s="6">
        <v>0</v>
      </c>
      <c r="F78" s="7">
        <v>1300</v>
      </c>
    </row>
    <row r="79" spans="1:6" x14ac:dyDescent="0.2">
      <c r="A79" s="137">
        <v>32</v>
      </c>
      <c r="B79" s="138"/>
      <c r="C79" s="139"/>
      <c r="D79" s="33" t="s">
        <v>25</v>
      </c>
      <c r="E79" s="34">
        <f>E80+E81</f>
        <v>0</v>
      </c>
      <c r="F79" s="35">
        <f>F80+F81</f>
        <v>512</v>
      </c>
    </row>
    <row r="80" spans="1:6" x14ac:dyDescent="0.2">
      <c r="A80" s="10">
        <v>321</v>
      </c>
      <c r="B80" s="11"/>
      <c r="C80" s="12"/>
      <c r="D80" s="13" t="s">
        <v>38</v>
      </c>
      <c r="E80" s="6">
        <v>0</v>
      </c>
      <c r="F80" s="7">
        <v>400</v>
      </c>
    </row>
    <row r="81" spans="1:7" x14ac:dyDescent="0.2">
      <c r="A81" s="10">
        <v>323</v>
      </c>
      <c r="B81" s="11"/>
      <c r="C81" s="12"/>
      <c r="D81" s="13" t="s">
        <v>40</v>
      </c>
      <c r="E81" s="6">
        <v>0</v>
      </c>
      <c r="F81" s="7">
        <v>112</v>
      </c>
    </row>
    <row r="82" spans="1:7" x14ac:dyDescent="0.2">
      <c r="A82" s="140" t="s">
        <v>96</v>
      </c>
      <c r="B82" s="141"/>
      <c r="C82" s="142"/>
      <c r="D82" s="39" t="s">
        <v>97</v>
      </c>
      <c r="E82" s="6"/>
      <c r="F82" s="7"/>
    </row>
    <row r="83" spans="1:7" x14ac:dyDescent="0.2">
      <c r="A83" s="131" t="s">
        <v>87</v>
      </c>
      <c r="B83" s="132"/>
      <c r="C83" s="133"/>
      <c r="D83" s="37" t="s">
        <v>26</v>
      </c>
      <c r="E83" s="6"/>
      <c r="F83" s="7"/>
    </row>
    <row r="84" spans="1:7" x14ac:dyDescent="0.2">
      <c r="A84" s="134">
        <v>3</v>
      </c>
      <c r="B84" s="135"/>
      <c r="C84" s="136"/>
      <c r="D84" s="38" t="s">
        <v>21</v>
      </c>
      <c r="E84" s="31">
        <f>E85+E87+E92+E94</f>
        <v>103000</v>
      </c>
      <c r="F84" s="32">
        <f>F85+F87+F92+F94</f>
        <v>101278</v>
      </c>
    </row>
    <row r="85" spans="1:7" x14ac:dyDescent="0.2">
      <c r="A85" s="137">
        <v>31</v>
      </c>
      <c r="B85" s="138"/>
      <c r="C85" s="139"/>
      <c r="D85" s="33" t="s">
        <v>22</v>
      </c>
      <c r="E85" s="34">
        <f>E86</f>
        <v>24396</v>
      </c>
      <c r="F85" s="35">
        <f>F86</f>
        <v>21000</v>
      </c>
    </row>
    <row r="86" spans="1:7" x14ac:dyDescent="0.2">
      <c r="A86" s="10">
        <v>312</v>
      </c>
      <c r="B86" s="11"/>
      <c r="C86" s="12"/>
      <c r="D86" s="13" t="s">
        <v>50</v>
      </c>
      <c r="E86" s="6">
        <v>24396</v>
      </c>
      <c r="F86" s="7">
        <v>21000</v>
      </c>
    </row>
    <row r="87" spans="1:7" x14ac:dyDescent="0.2">
      <c r="A87" s="137">
        <v>32</v>
      </c>
      <c r="B87" s="138"/>
      <c r="C87" s="139"/>
      <c r="D87" s="33" t="s">
        <v>25</v>
      </c>
      <c r="E87" s="34">
        <f>E88+E89+E90+E91</f>
        <v>78599</v>
      </c>
      <c r="F87" s="35">
        <f>F88+F89+F90+F91</f>
        <v>80149</v>
      </c>
    </row>
    <row r="88" spans="1:7" x14ac:dyDescent="0.2">
      <c r="A88" s="10">
        <v>321</v>
      </c>
      <c r="B88" s="11"/>
      <c r="C88" s="12"/>
      <c r="D88" s="13" t="s">
        <v>38</v>
      </c>
      <c r="E88" s="6">
        <v>0</v>
      </c>
      <c r="F88" s="7">
        <v>1550</v>
      </c>
    </row>
    <row r="89" spans="1:7" x14ac:dyDescent="0.2">
      <c r="A89" s="10">
        <v>322</v>
      </c>
      <c r="B89" s="11"/>
      <c r="C89" s="12"/>
      <c r="D89" s="13" t="s">
        <v>39</v>
      </c>
      <c r="E89" s="6">
        <v>23000</v>
      </c>
      <c r="F89" s="7">
        <v>23000</v>
      </c>
    </row>
    <row r="90" spans="1:7" x14ac:dyDescent="0.2">
      <c r="A90" s="10">
        <v>323</v>
      </c>
      <c r="B90" s="11"/>
      <c r="C90" s="12"/>
      <c r="D90" s="13" t="s">
        <v>40</v>
      </c>
      <c r="E90" s="6">
        <v>26000</v>
      </c>
      <c r="F90" s="7">
        <v>26000</v>
      </c>
    </row>
    <row r="91" spans="1:7" x14ac:dyDescent="0.2">
      <c r="A91" s="10">
        <v>329</v>
      </c>
      <c r="B91" s="11"/>
      <c r="C91" s="12"/>
      <c r="D91" s="13" t="s">
        <v>55</v>
      </c>
      <c r="E91" s="6">
        <v>29599</v>
      </c>
      <c r="F91" s="7">
        <v>29599</v>
      </c>
      <c r="G91" s="43" t="s">
        <v>71</v>
      </c>
    </row>
    <row r="92" spans="1:7" x14ac:dyDescent="0.2">
      <c r="A92" s="137">
        <v>34</v>
      </c>
      <c r="B92" s="138"/>
      <c r="C92" s="139"/>
      <c r="D92" s="33" t="s">
        <v>41</v>
      </c>
      <c r="E92" s="34">
        <f>SUM(E93)</f>
        <v>5</v>
      </c>
      <c r="F92" s="35">
        <f>SUM(F93)</f>
        <v>5</v>
      </c>
    </row>
    <row r="93" spans="1:7" x14ac:dyDescent="0.2">
      <c r="A93" s="10">
        <v>343</v>
      </c>
      <c r="B93" s="11"/>
      <c r="C93" s="12"/>
      <c r="D93" s="13" t="s">
        <v>42</v>
      </c>
      <c r="E93" s="6">
        <v>5</v>
      </c>
      <c r="F93" s="7">
        <v>5</v>
      </c>
    </row>
    <row r="94" spans="1:7" ht="24.75" customHeight="1" x14ac:dyDescent="0.2">
      <c r="A94" s="14">
        <v>37</v>
      </c>
      <c r="B94" s="15"/>
      <c r="C94" s="16"/>
      <c r="D94" s="39" t="s">
        <v>43</v>
      </c>
      <c r="E94" s="9">
        <f>SUM(E95)</f>
        <v>0</v>
      </c>
      <c r="F94" s="8">
        <f>SUM(F95)</f>
        <v>124</v>
      </c>
    </row>
    <row r="95" spans="1:7" x14ac:dyDescent="0.2">
      <c r="A95" s="10">
        <v>372</v>
      </c>
      <c r="B95" s="11"/>
      <c r="C95" s="12"/>
      <c r="D95" s="13" t="s">
        <v>44</v>
      </c>
      <c r="E95" s="6">
        <v>0</v>
      </c>
      <c r="F95" s="7">
        <v>124</v>
      </c>
    </row>
    <row r="96" spans="1:7" x14ac:dyDescent="0.2">
      <c r="A96" s="134">
        <v>4</v>
      </c>
      <c r="B96" s="135"/>
      <c r="C96" s="136"/>
      <c r="D96" s="38" t="s">
        <v>34</v>
      </c>
      <c r="E96" s="31">
        <f t="shared" ref="E96:E97" si="5">SUM(E97)</f>
        <v>77000</v>
      </c>
      <c r="F96" s="32">
        <f>SUM(F97)</f>
        <v>1000</v>
      </c>
    </row>
    <row r="97" spans="1:6" x14ac:dyDescent="0.2">
      <c r="A97" s="137">
        <v>42</v>
      </c>
      <c r="B97" s="138"/>
      <c r="C97" s="139"/>
      <c r="D97" s="33" t="s">
        <v>34</v>
      </c>
      <c r="E97" s="34">
        <f t="shared" si="5"/>
        <v>77000</v>
      </c>
      <c r="F97" s="35">
        <f>SUM(F98+F99)</f>
        <v>1000</v>
      </c>
    </row>
    <row r="98" spans="1:6" x14ac:dyDescent="0.2">
      <c r="A98" s="10">
        <v>422</v>
      </c>
      <c r="B98" s="11"/>
      <c r="C98" s="12"/>
      <c r="D98" s="13" t="s">
        <v>45</v>
      </c>
      <c r="E98" s="6">
        <v>77000</v>
      </c>
      <c r="F98" s="7">
        <v>0</v>
      </c>
    </row>
    <row r="99" spans="1:6" x14ac:dyDescent="0.2">
      <c r="A99" s="10">
        <v>424</v>
      </c>
      <c r="B99" s="11"/>
      <c r="C99" s="12"/>
      <c r="D99" s="13" t="s">
        <v>46</v>
      </c>
      <c r="E99" s="6">
        <v>0</v>
      </c>
      <c r="F99" s="7">
        <v>1000</v>
      </c>
    </row>
    <row r="100" spans="1:6" x14ac:dyDescent="0.2">
      <c r="A100" s="140" t="s">
        <v>96</v>
      </c>
      <c r="B100" s="141"/>
      <c r="C100" s="142"/>
      <c r="D100" s="39" t="s">
        <v>97</v>
      </c>
      <c r="E100" s="6"/>
      <c r="F100" s="7"/>
    </row>
    <row r="101" spans="1:6" x14ac:dyDescent="0.2">
      <c r="A101" s="131" t="s">
        <v>90</v>
      </c>
      <c r="B101" s="132"/>
      <c r="C101" s="133"/>
      <c r="D101" s="37" t="s">
        <v>33</v>
      </c>
      <c r="E101" s="6"/>
      <c r="F101" s="7"/>
    </row>
    <row r="102" spans="1:6" x14ac:dyDescent="0.2">
      <c r="A102" s="134">
        <v>3</v>
      </c>
      <c r="B102" s="135"/>
      <c r="C102" s="136"/>
      <c r="D102" s="38" t="s">
        <v>21</v>
      </c>
      <c r="E102" s="31">
        <f>E103</f>
        <v>594250</v>
      </c>
      <c r="F102" s="32">
        <f>F103</f>
        <v>716850</v>
      </c>
    </row>
    <row r="103" spans="1:6" x14ac:dyDescent="0.2">
      <c r="A103" s="137">
        <v>32</v>
      </c>
      <c r="B103" s="138"/>
      <c r="C103" s="139"/>
      <c r="D103" s="33" t="s">
        <v>25</v>
      </c>
      <c r="E103" s="34">
        <f>SUM(E104+E105+E106+E107)</f>
        <v>594250</v>
      </c>
      <c r="F103" s="35">
        <f>SUM(F104+F105+F106+F107)</f>
        <v>716850</v>
      </c>
    </row>
    <row r="104" spans="1:6" x14ac:dyDescent="0.2">
      <c r="A104" s="10">
        <v>321</v>
      </c>
      <c r="B104" s="11"/>
      <c r="C104" s="12"/>
      <c r="D104" s="13" t="s">
        <v>38</v>
      </c>
      <c r="E104" s="6">
        <v>0</v>
      </c>
      <c r="F104" s="7">
        <v>2760</v>
      </c>
    </row>
    <row r="105" spans="1:6" x14ac:dyDescent="0.2">
      <c r="A105" s="10">
        <v>322</v>
      </c>
      <c r="B105" s="11"/>
      <c r="C105" s="12"/>
      <c r="D105" s="13" t="s">
        <v>39</v>
      </c>
      <c r="E105" s="6">
        <v>453000</v>
      </c>
      <c r="F105" s="7">
        <v>381000</v>
      </c>
    </row>
    <row r="106" spans="1:6" x14ac:dyDescent="0.2">
      <c r="A106" s="10">
        <v>323</v>
      </c>
      <c r="B106" s="11"/>
      <c r="C106" s="12"/>
      <c r="D106" s="13" t="s">
        <v>40</v>
      </c>
      <c r="E106" s="6">
        <v>110000</v>
      </c>
      <c r="F106" s="7">
        <v>316000</v>
      </c>
    </row>
    <row r="107" spans="1:6" x14ac:dyDescent="0.2">
      <c r="A107" s="10">
        <v>329</v>
      </c>
      <c r="B107" s="11"/>
      <c r="C107" s="12"/>
      <c r="D107" s="13" t="s">
        <v>55</v>
      </c>
      <c r="E107" s="6">
        <v>31250</v>
      </c>
      <c r="F107" s="7">
        <v>17090</v>
      </c>
    </row>
    <row r="108" spans="1:6" x14ac:dyDescent="0.2">
      <c r="A108" s="134">
        <v>4</v>
      </c>
      <c r="B108" s="135"/>
      <c r="C108" s="136"/>
      <c r="D108" s="38" t="s">
        <v>34</v>
      </c>
      <c r="E108" s="31">
        <f t="shared" ref="E108:F109" si="6">SUM(E109)</f>
        <v>70000</v>
      </c>
      <c r="F108" s="32">
        <f t="shared" si="6"/>
        <v>69000</v>
      </c>
    </row>
    <row r="109" spans="1:6" x14ac:dyDescent="0.2">
      <c r="A109" s="137">
        <v>42</v>
      </c>
      <c r="B109" s="138"/>
      <c r="C109" s="139"/>
      <c r="D109" s="33" t="s">
        <v>34</v>
      </c>
      <c r="E109" s="34">
        <f t="shared" si="6"/>
        <v>70000</v>
      </c>
      <c r="F109" s="35">
        <f t="shared" si="6"/>
        <v>69000</v>
      </c>
    </row>
    <row r="110" spans="1:6" x14ac:dyDescent="0.2">
      <c r="A110" s="10">
        <v>422</v>
      </c>
      <c r="B110" s="11"/>
      <c r="C110" s="12"/>
      <c r="D110" s="13" t="s">
        <v>45</v>
      </c>
      <c r="E110" s="6">
        <v>70000</v>
      </c>
      <c r="F110" s="7">
        <v>69000</v>
      </c>
    </row>
    <row r="111" spans="1:6" x14ac:dyDescent="0.2">
      <c r="A111" s="140" t="s">
        <v>96</v>
      </c>
      <c r="B111" s="141"/>
      <c r="C111" s="142"/>
      <c r="D111" s="39" t="s">
        <v>101</v>
      </c>
      <c r="E111" s="6"/>
      <c r="F111" s="7"/>
    </row>
    <row r="112" spans="1:6" x14ac:dyDescent="0.2">
      <c r="A112" s="131" t="s">
        <v>82</v>
      </c>
      <c r="B112" s="132"/>
      <c r="C112" s="133"/>
      <c r="D112" s="37" t="s">
        <v>103</v>
      </c>
      <c r="E112" s="6"/>
      <c r="F112" s="7"/>
    </row>
    <row r="113" spans="1:6" x14ac:dyDescent="0.2">
      <c r="A113" s="134">
        <v>3</v>
      </c>
      <c r="B113" s="135"/>
      <c r="C113" s="136"/>
      <c r="D113" s="38" t="s">
        <v>21</v>
      </c>
      <c r="E113" s="31">
        <f>SUM(E114+E118+E123+E125)</f>
        <v>9755000</v>
      </c>
      <c r="F113" s="32">
        <f>SUM(F114+F118+F123+F125)</f>
        <v>10592250</v>
      </c>
    </row>
    <row r="114" spans="1:6" x14ac:dyDescent="0.2">
      <c r="A114" s="137">
        <v>31</v>
      </c>
      <c r="B114" s="138"/>
      <c r="C114" s="139"/>
      <c r="D114" s="33" t="s">
        <v>22</v>
      </c>
      <c r="E114" s="34">
        <f>SUM(E115+E116+E117)</f>
        <v>9369380</v>
      </c>
      <c r="F114" s="35">
        <f>SUM(F115+F116+F117)</f>
        <v>9999724</v>
      </c>
    </row>
    <row r="115" spans="1:6" x14ac:dyDescent="0.2">
      <c r="A115" s="10">
        <v>311</v>
      </c>
      <c r="B115" s="11"/>
      <c r="C115" s="12"/>
      <c r="D115" s="13" t="s">
        <v>36</v>
      </c>
      <c r="E115" s="6">
        <v>7700000</v>
      </c>
      <c r="F115" s="7">
        <v>8210000</v>
      </c>
    </row>
    <row r="116" spans="1:6" x14ac:dyDescent="0.2">
      <c r="A116" s="10">
        <v>312</v>
      </c>
      <c r="B116" s="11"/>
      <c r="C116" s="12"/>
      <c r="D116" s="13" t="s">
        <v>50</v>
      </c>
      <c r="E116" s="6">
        <v>408000</v>
      </c>
      <c r="F116" s="7">
        <v>481000</v>
      </c>
    </row>
    <row r="117" spans="1:6" x14ac:dyDescent="0.2">
      <c r="A117" s="10">
        <v>313</v>
      </c>
      <c r="B117" s="11"/>
      <c r="C117" s="12"/>
      <c r="D117" s="13" t="s">
        <v>37</v>
      </c>
      <c r="E117" s="6">
        <v>1261380</v>
      </c>
      <c r="F117" s="7">
        <v>1308724</v>
      </c>
    </row>
    <row r="118" spans="1:6" x14ac:dyDescent="0.2">
      <c r="A118" s="137">
        <v>32</v>
      </c>
      <c r="B118" s="138"/>
      <c r="C118" s="139"/>
      <c r="D118" s="33" t="s">
        <v>25</v>
      </c>
      <c r="E118" s="34">
        <f>SUM(E119+E120+E121+E122)</f>
        <v>325800</v>
      </c>
      <c r="F118" s="35">
        <f>SUM(F119+F120+F121+F122)</f>
        <v>444976</v>
      </c>
    </row>
    <row r="119" spans="1:6" x14ac:dyDescent="0.2">
      <c r="A119" s="10">
        <v>321</v>
      </c>
      <c r="B119" s="11"/>
      <c r="C119" s="12"/>
      <c r="D119" s="13" t="s">
        <v>38</v>
      </c>
      <c r="E119" s="6">
        <v>302000</v>
      </c>
      <c r="F119" s="7">
        <v>316126</v>
      </c>
    </row>
    <row r="120" spans="1:6" x14ac:dyDescent="0.2">
      <c r="A120" s="10">
        <v>322</v>
      </c>
      <c r="B120" s="11"/>
      <c r="C120" s="12"/>
      <c r="D120" s="13" t="s">
        <v>39</v>
      </c>
      <c r="E120" s="6">
        <v>1900</v>
      </c>
      <c r="F120" s="7">
        <v>1950</v>
      </c>
    </row>
    <row r="121" spans="1:6" x14ac:dyDescent="0.2">
      <c r="A121" s="10">
        <v>323</v>
      </c>
      <c r="B121" s="11"/>
      <c r="C121" s="12"/>
      <c r="D121" s="13" t="s">
        <v>40</v>
      </c>
      <c r="E121" s="6">
        <v>1500</v>
      </c>
      <c r="F121" s="7">
        <v>5100</v>
      </c>
    </row>
    <row r="122" spans="1:6" x14ac:dyDescent="0.2">
      <c r="A122" s="10">
        <v>329</v>
      </c>
      <c r="B122" s="11"/>
      <c r="C122" s="12"/>
      <c r="D122" s="13" t="s">
        <v>55</v>
      </c>
      <c r="E122" s="6">
        <v>20400</v>
      </c>
      <c r="F122" s="7">
        <v>121800</v>
      </c>
    </row>
    <row r="123" spans="1:6" x14ac:dyDescent="0.2">
      <c r="A123" s="137">
        <v>34</v>
      </c>
      <c r="B123" s="138"/>
      <c r="C123" s="139"/>
      <c r="D123" s="33" t="s">
        <v>41</v>
      </c>
      <c r="E123" s="34">
        <f>SUM(E124)</f>
        <v>0</v>
      </c>
      <c r="F123" s="35">
        <f>SUM(F124)</f>
        <v>61050</v>
      </c>
    </row>
    <row r="124" spans="1:6" x14ac:dyDescent="0.2">
      <c r="A124" s="10">
        <v>343</v>
      </c>
      <c r="B124" s="11"/>
      <c r="C124" s="12"/>
      <c r="D124" s="13" t="s">
        <v>42</v>
      </c>
      <c r="E124" s="6">
        <v>0</v>
      </c>
      <c r="F124" s="7">
        <v>61050</v>
      </c>
    </row>
    <row r="125" spans="1:6" ht="25.5" customHeight="1" x14ac:dyDescent="0.2">
      <c r="A125" s="137">
        <v>37</v>
      </c>
      <c r="B125" s="138"/>
      <c r="C125" s="139"/>
      <c r="D125" s="33" t="s">
        <v>43</v>
      </c>
      <c r="E125" s="34">
        <f>SUM(E126)</f>
        <v>59820</v>
      </c>
      <c r="F125" s="35">
        <f>SUM(F126)</f>
        <v>86500</v>
      </c>
    </row>
    <row r="126" spans="1:6" x14ac:dyDescent="0.2">
      <c r="A126" s="10">
        <v>372</v>
      </c>
      <c r="B126" s="11"/>
      <c r="C126" s="12"/>
      <c r="D126" s="13" t="s">
        <v>44</v>
      </c>
      <c r="E126" s="6">
        <v>59820</v>
      </c>
      <c r="F126" s="7">
        <v>86500</v>
      </c>
    </row>
    <row r="127" spans="1:6" x14ac:dyDescent="0.2">
      <c r="A127" s="134">
        <v>4</v>
      </c>
      <c r="B127" s="135"/>
      <c r="C127" s="136"/>
      <c r="D127" s="38" t="s">
        <v>34</v>
      </c>
      <c r="E127" s="31">
        <f t="shared" ref="E127:F127" si="7">E128</f>
        <v>5000</v>
      </c>
      <c r="F127" s="32">
        <f t="shared" si="7"/>
        <v>114000</v>
      </c>
    </row>
    <row r="128" spans="1:6" x14ac:dyDescent="0.2">
      <c r="A128" s="137">
        <v>42</v>
      </c>
      <c r="B128" s="138"/>
      <c r="C128" s="139"/>
      <c r="D128" s="33" t="s">
        <v>34</v>
      </c>
      <c r="E128" s="34">
        <f>E129</f>
        <v>5000</v>
      </c>
      <c r="F128" s="35">
        <f>F129</f>
        <v>114000</v>
      </c>
    </row>
    <row r="129" spans="1:6" x14ac:dyDescent="0.2">
      <c r="A129" s="10">
        <v>424</v>
      </c>
      <c r="B129" s="11"/>
      <c r="C129" s="12"/>
      <c r="D129" s="13" t="s">
        <v>46</v>
      </c>
      <c r="E129" s="6">
        <v>5000</v>
      </c>
      <c r="F129" s="7">
        <v>114000</v>
      </c>
    </row>
    <row r="130" spans="1:6" ht="25.5" x14ac:dyDescent="0.2">
      <c r="A130" s="140" t="s">
        <v>96</v>
      </c>
      <c r="B130" s="141"/>
      <c r="C130" s="142"/>
      <c r="D130" s="39" t="s">
        <v>99</v>
      </c>
      <c r="E130" s="6"/>
      <c r="F130" s="7"/>
    </row>
    <row r="131" spans="1:6" x14ac:dyDescent="0.2">
      <c r="A131" s="131" t="s">
        <v>90</v>
      </c>
      <c r="B131" s="132"/>
      <c r="C131" s="133"/>
      <c r="D131" s="37" t="s">
        <v>33</v>
      </c>
      <c r="E131" s="6"/>
      <c r="F131" s="7"/>
    </row>
    <row r="132" spans="1:6" x14ac:dyDescent="0.2">
      <c r="A132" s="134">
        <v>3</v>
      </c>
      <c r="B132" s="135"/>
      <c r="C132" s="136"/>
      <c r="D132" s="38" t="s">
        <v>21</v>
      </c>
      <c r="E132" s="31">
        <f>SUM(E133+E135)</f>
        <v>183000</v>
      </c>
      <c r="F132" s="32">
        <f>SUM(F133+F135)</f>
        <v>188000</v>
      </c>
    </row>
    <row r="133" spans="1:6" x14ac:dyDescent="0.2">
      <c r="A133" s="137">
        <v>31</v>
      </c>
      <c r="B133" s="138"/>
      <c r="C133" s="139"/>
      <c r="D133" s="33" t="s">
        <v>22</v>
      </c>
      <c r="E133" s="34">
        <f>E134</f>
        <v>10000</v>
      </c>
      <c r="F133" s="35">
        <f>F134</f>
        <v>0</v>
      </c>
    </row>
    <row r="134" spans="1:6" x14ac:dyDescent="0.2">
      <c r="A134" s="10">
        <v>312</v>
      </c>
      <c r="B134" s="11"/>
      <c r="C134" s="12"/>
      <c r="D134" s="13" t="s">
        <v>50</v>
      </c>
      <c r="E134" s="6">
        <v>10000</v>
      </c>
      <c r="F134" s="7">
        <v>0</v>
      </c>
    </row>
    <row r="135" spans="1:6" x14ac:dyDescent="0.2">
      <c r="A135" s="137">
        <v>32</v>
      </c>
      <c r="B135" s="138"/>
      <c r="C135" s="139"/>
      <c r="D135" s="33" t="s">
        <v>25</v>
      </c>
      <c r="E135" s="34">
        <f>SUM(E136+E137+E138+E139+E140)</f>
        <v>173000</v>
      </c>
      <c r="F135" s="35">
        <f>SUM(F136+F137+F138+F139+F140)</f>
        <v>188000</v>
      </c>
    </row>
    <row r="136" spans="1:6" x14ac:dyDescent="0.2">
      <c r="A136" s="10">
        <v>321</v>
      </c>
      <c r="B136" s="11"/>
      <c r="C136" s="12"/>
      <c r="D136" s="13" t="s">
        <v>38</v>
      </c>
      <c r="E136" s="6">
        <v>6000</v>
      </c>
      <c r="F136" s="7">
        <v>0</v>
      </c>
    </row>
    <row r="137" spans="1:6" x14ac:dyDescent="0.2">
      <c r="A137" s="10">
        <v>322</v>
      </c>
      <c r="B137" s="11"/>
      <c r="C137" s="12"/>
      <c r="D137" s="13" t="s">
        <v>39</v>
      </c>
      <c r="E137" s="6">
        <v>158000</v>
      </c>
      <c r="F137" s="7">
        <v>165300</v>
      </c>
    </row>
    <row r="138" spans="1:6" x14ac:dyDescent="0.2">
      <c r="A138" s="10">
        <v>323</v>
      </c>
      <c r="B138" s="11"/>
      <c r="C138" s="12"/>
      <c r="D138" s="13" t="s">
        <v>40</v>
      </c>
      <c r="E138" s="6">
        <v>3500</v>
      </c>
      <c r="F138" s="7">
        <v>17200</v>
      </c>
    </row>
    <row r="139" spans="1:6" x14ac:dyDescent="0.2">
      <c r="A139" s="10">
        <v>324</v>
      </c>
      <c r="B139" s="11"/>
      <c r="C139" s="12"/>
      <c r="D139" s="13" t="s">
        <v>54</v>
      </c>
      <c r="E139" s="6"/>
      <c r="F139" s="7"/>
    </row>
    <row r="140" spans="1:6" x14ac:dyDescent="0.2">
      <c r="A140" s="10">
        <v>329</v>
      </c>
      <c r="B140" s="11"/>
      <c r="C140" s="12"/>
      <c r="D140" s="13" t="s">
        <v>55</v>
      </c>
      <c r="E140" s="6">
        <v>5500</v>
      </c>
      <c r="F140" s="7">
        <v>5500</v>
      </c>
    </row>
    <row r="141" spans="1:6" x14ac:dyDescent="0.2">
      <c r="A141" s="134">
        <v>4</v>
      </c>
      <c r="B141" s="135"/>
      <c r="C141" s="136"/>
      <c r="D141" s="38" t="s">
        <v>34</v>
      </c>
      <c r="E141" s="31">
        <f t="shared" ref="E141:F142" si="8">SUM(E142)</f>
        <v>5000</v>
      </c>
      <c r="F141" s="32">
        <f t="shared" si="8"/>
        <v>0</v>
      </c>
    </row>
    <row r="142" spans="1:6" x14ac:dyDescent="0.2">
      <c r="A142" s="137">
        <v>42</v>
      </c>
      <c r="B142" s="138"/>
      <c r="C142" s="139"/>
      <c r="D142" s="33" t="s">
        <v>34</v>
      </c>
      <c r="E142" s="34">
        <f t="shared" si="8"/>
        <v>5000</v>
      </c>
      <c r="F142" s="35">
        <f t="shared" si="8"/>
        <v>0</v>
      </c>
    </row>
    <row r="143" spans="1:6" x14ac:dyDescent="0.2">
      <c r="A143" s="10">
        <v>422</v>
      </c>
      <c r="B143" s="11"/>
      <c r="C143" s="12"/>
      <c r="D143" s="13" t="s">
        <v>45</v>
      </c>
      <c r="E143" s="6">
        <v>5000</v>
      </c>
      <c r="F143" s="7">
        <v>0</v>
      </c>
    </row>
    <row r="144" spans="1:6" ht="25.5" x14ac:dyDescent="0.2">
      <c r="A144" s="140" t="s">
        <v>96</v>
      </c>
      <c r="B144" s="141"/>
      <c r="C144" s="142"/>
      <c r="D144" s="39" t="s">
        <v>99</v>
      </c>
      <c r="E144" s="6"/>
      <c r="F144" s="7"/>
    </row>
    <row r="145" spans="1:6" x14ac:dyDescent="0.2">
      <c r="A145" s="131" t="s">
        <v>82</v>
      </c>
      <c r="B145" s="132"/>
      <c r="C145" s="133"/>
      <c r="D145" s="37" t="s">
        <v>105</v>
      </c>
      <c r="E145" s="6"/>
      <c r="F145" s="7"/>
    </row>
    <row r="146" spans="1:6" x14ac:dyDescent="0.2">
      <c r="A146" s="134">
        <v>3</v>
      </c>
      <c r="B146" s="135"/>
      <c r="C146" s="136"/>
      <c r="D146" s="38" t="s">
        <v>21</v>
      </c>
      <c r="E146" s="31">
        <f>SUM(E147+E151)</f>
        <v>390000</v>
      </c>
      <c r="F146" s="31">
        <f>SUM(F147+F151)</f>
        <v>390000</v>
      </c>
    </row>
    <row r="147" spans="1:6" x14ac:dyDescent="0.2">
      <c r="A147" s="137">
        <v>31</v>
      </c>
      <c r="B147" s="138"/>
      <c r="C147" s="139"/>
      <c r="D147" s="33" t="s">
        <v>22</v>
      </c>
      <c r="E147" s="34">
        <f>SUM(E148+E149+E150)</f>
        <v>383367</v>
      </c>
      <c r="F147" s="35">
        <f>SUM(F148+F149+F150)</f>
        <v>352115</v>
      </c>
    </row>
    <row r="148" spans="1:6" x14ac:dyDescent="0.2">
      <c r="A148" s="10">
        <v>311</v>
      </c>
      <c r="B148" s="11"/>
      <c r="C148" s="12"/>
      <c r="D148" s="13" t="s">
        <v>36</v>
      </c>
      <c r="E148" s="6">
        <v>256000</v>
      </c>
      <c r="F148" s="7">
        <v>231000</v>
      </c>
    </row>
    <row r="149" spans="1:6" x14ac:dyDescent="0.2">
      <c r="A149" s="10">
        <v>312</v>
      </c>
      <c r="B149" s="11"/>
      <c r="C149" s="12"/>
      <c r="D149" s="13" t="s">
        <v>50</v>
      </c>
      <c r="E149" s="6">
        <v>90000</v>
      </c>
      <c r="F149" s="7">
        <v>83000</v>
      </c>
    </row>
    <row r="150" spans="1:6" x14ac:dyDescent="0.2">
      <c r="A150" s="10">
        <v>313</v>
      </c>
      <c r="B150" s="11"/>
      <c r="C150" s="12"/>
      <c r="D150" s="13" t="s">
        <v>37</v>
      </c>
      <c r="E150" s="6">
        <v>37367</v>
      </c>
      <c r="F150" s="7">
        <v>38115</v>
      </c>
    </row>
    <row r="151" spans="1:6" x14ac:dyDescent="0.2">
      <c r="A151" s="137">
        <v>32</v>
      </c>
      <c r="B151" s="138"/>
      <c r="C151" s="139"/>
      <c r="D151" s="33" t="s">
        <v>25</v>
      </c>
      <c r="E151" s="34">
        <f>SUM(E152+E153+E154)</f>
        <v>6633</v>
      </c>
      <c r="F151" s="34">
        <f>SUM(F152+F153+F154)</f>
        <v>37885</v>
      </c>
    </row>
    <row r="152" spans="1:6" x14ac:dyDescent="0.2">
      <c r="A152" s="10">
        <v>321</v>
      </c>
      <c r="B152" s="11"/>
      <c r="C152" s="12"/>
      <c r="D152" s="13" t="s">
        <v>38</v>
      </c>
      <c r="E152" s="6">
        <v>6633</v>
      </c>
      <c r="F152" s="7">
        <v>10000</v>
      </c>
    </row>
    <row r="153" spans="1:6" x14ac:dyDescent="0.2">
      <c r="A153" s="10">
        <v>322</v>
      </c>
      <c r="B153" s="11"/>
      <c r="C153" s="12"/>
      <c r="D153" s="13" t="s">
        <v>39</v>
      </c>
      <c r="E153" s="6">
        <v>0</v>
      </c>
      <c r="F153" s="7">
        <v>24900</v>
      </c>
    </row>
    <row r="154" spans="1:6" x14ac:dyDescent="0.2">
      <c r="A154" s="10">
        <v>323</v>
      </c>
      <c r="B154" s="11"/>
      <c r="C154" s="12"/>
      <c r="D154" s="13" t="s">
        <v>40</v>
      </c>
      <c r="E154" s="6">
        <v>0</v>
      </c>
      <c r="F154" s="7">
        <v>2985</v>
      </c>
    </row>
    <row r="155" spans="1:6" ht="25.5" x14ac:dyDescent="0.2">
      <c r="A155" s="140" t="s">
        <v>96</v>
      </c>
      <c r="B155" s="141"/>
      <c r="C155" s="142"/>
      <c r="D155" s="39" t="s">
        <v>100</v>
      </c>
      <c r="E155" s="6"/>
      <c r="F155" s="7"/>
    </row>
    <row r="156" spans="1:6" x14ac:dyDescent="0.2">
      <c r="A156" s="131" t="s">
        <v>82</v>
      </c>
      <c r="B156" s="132"/>
      <c r="C156" s="133"/>
      <c r="D156" s="37" t="s">
        <v>32</v>
      </c>
      <c r="E156" s="6"/>
      <c r="F156" s="7"/>
    </row>
    <row r="157" spans="1:6" x14ac:dyDescent="0.2">
      <c r="A157" s="134">
        <v>3</v>
      </c>
      <c r="B157" s="135"/>
      <c r="C157" s="136"/>
      <c r="D157" s="38" t="s">
        <v>21</v>
      </c>
      <c r="E157" s="31">
        <f t="shared" ref="E157:F157" si="9">E158+E168</f>
        <v>85000</v>
      </c>
      <c r="F157" s="32">
        <f t="shared" si="9"/>
        <v>84724</v>
      </c>
    </row>
    <row r="158" spans="1:6" x14ac:dyDescent="0.2">
      <c r="A158" s="137">
        <v>31</v>
      </c>
      <c r="B158" s="138"/>
      <c r="C158" s="139"/>
      <c r="D158" s="33" t="s">
        <v>22</v>
      </c>
      <c r="E158" s="34">
        <f>SUM(E159+E163+E165)</f>
        <v>79500</v>
      </c>
      <c r="F158" s="35">
        <f>SUM(F159+F163+F165)</f>
        <v>81712</v>
      </c>
    </row>
    <row r="159" spans="1:6" x14ac:dyDescent="0.2">
      <c r="A159" s="10">
        <v>311</v>
      </c>
      <c r="B159" s="11"/>
      <c r="C159" s="12"/>
      <c r="D159" s="13" t="s">
        <v>36</v>
      </c>
      <c r="E159" s="6">
        <v>78000</v>
      </c>
      <c r="F159" s="7">
        <v>78712</v>
      </c>
    </row>
    <row r="160" spans="1:6" x14ac:dyDescent="0.2">
      <c r="A160" s="10">
        <v>3111</v>
      </c>
      <c r="B160" s="11"/>
      <c r="C160" s="12"/>
      <c r="D160" s="13" t="s">
        <v>47</v>
      </c>
      <c r="E160" s="6">
        <v>78000</v>
      </c>
      <c r="F160" s="7">
        <v>78712</v>
      </c>
    </row>
    <row r="161" spans="1:6" x14ac:dyDescent="0.2">
      <c r="A161" s="10">
        <v>3113</v>
      </c>
      <c r="B161" s="11"/>
      <c r="C161" s="12"/>
      <c r="D161" s="13" t="s">
        <v>48</v>
      </c>
      <c r="E161" s="6"/>
      <c r="F161" s="7"/>
    </row>
    <row r="162" spans="1:6" x14ac:dyDescent="0.2">
      <c r="A162" s="10">
        <v>3114</v>
      </c>
      <c r="B162" s="11"/>
      <c r="C162" s="12"/>
      <c r="D162" s="13" t="s">
        <v>49</v>
      </c>
      <c r="E162" s="6"/>
      <c r="F162" s="7"/>
    </row>
    <row r="163" spans="1:6" x14ac:dyDescent="0.2">
      <c r="A163" s="10">
        <v>312</v>
      </c>
      <c r="B163" s="11"/>
      <c r="C163" s="12"/>
      <c r="D163" s="13" t="s">
        <v>50</v>
      </c>
      <c r="E163" s="6">
        <v>1500</v>
      </c>
      <c r="F163" s="7">
        <v>3000</v>
      </c>
    </row>
    <row r="164" spans="1:6" x14ac:dyDescent="0.2">
      <c r="A164" s="10">
        <v>3121</v>
      </c>
      <c r="B164" s="11"/>
      <c r="C164" s="12"/>
      <c r="D164" s="13" t="s">
        <v>51</v>
      </c>
      <c r="E164" s="6">
        <v>1500</v>
      </c>
      <c r="F164" s="7">
        <v>3000</v>
      </c>
    </row>
    <row r="165" spans="1:6" x14ac:dyDescent="0.2">
      <c r="A165" s="10">
        <v>313</v>
      </c>
      <c r="B165" s="11"/>
      <c r="C165" s="12"/>
      <c r="D165" s="13" t="s">
        <v>37</v>
      </c>
      <c r="E165" s="6">
        <f t="shared" ref="E165:F165" si="10">SUM(E166:E167)</f>
        <v>0</v>
      </c>
      <c r="F165" s="7">
        <f t="shared" si="10"/>
        <v>0</v>
      </c>
    </row>
    <row r="166" spans="1:6" x14ac:dyDescent="0.2">
      <c r="A166" s="10">
        <v>3131</v>
      </c>
      <c r="B166" s="11"/>
      <c r="C166" s="12"/>
      <c r="D166" s="13" t="s">
        <v>52</v>
      </c>
      <c r="E166" s="6"/>
      <c r="F166" s="7"/>
    </row>
    <row r="167" spans="1:6" x14ac:dyDescent="0.2">
      <c r="A167" s="10">
        <v>3132</v>
      </c>
      <c r="B167" s="11"/>
      <c r="C167" s="12"/>
      <c r="D167" s="13" t="s">
        <v>53</v>
      </c>
      <c r="E167" s="6"/>
      <c r="F167" s="7"/>
    </row>
    <row r="168" spans="1:6" x14ac:dyDescent="0.2">
      <c r="A168" s="137">
        <v>32</v>
      </c>
      <c r="B168" s="138"/>
      <c r="C168" s="139"/>
      <c r="D168" s="33" t="s">
        <v>25</v>
      </c>
      <c r="E168" s="34">
        <f t="shared" ref="E168:F168" si="11">E169</f>
        <v>5500</v>
      </c>
      <c r="F168" s="35">
        <f t="shared" si="11"/>
        <v>3012</v>
      </c>
    </row>
    <row r="169" spans="1:6" x14ac:dyDescent="0.2">
      <c r="A169" s="10">
        <v>321</v>
      </c>
      <c r="B169" s="11"/>
      <c r="C169" s="12"/>
      <c r="D169" s="13" t="s">
        <v>38</v>
      </c>
      <c r="E169" s="6">
        <v>5500</v>
      </c>
      <c r="F169" s="7">
        <v>3012</v>
      </c>
    </row>
    <row r="170" spans="1:6" x14ac:dyDescent="0.2">
      <c r="A170" s="140" t="s">
        <v>96</v>
      </c>
      <c r="B170" s="141"/>
      <c r="C170" s="142"/>
      <c r="D170" s="39" t="s">
        <v>97</v>
      </c>
      <c r="E170" s="6"/>
      <c r="F170" s="7"/>
    </row>
    <row r="171" spans="1:6" x14ac:dyDescent="0.2">
      <c r="A171" s="131" t="s">
        <v>88</v>
      </c>
      <c r="B171" s="132"/>
      <c r="C171" s="133"/>
      <c r="D171" s="37" t="s">
        <v>67</v>
      </c>
      <c r="E171" s="6"/>
      <c r="F171" s="7"/>
    </row>
    <row r="172" spans="1:6" x14ac:dyDescent="0.2">
      <c r="A172" s="134">
        <v>3</v>
      </c>
      <c r="B172" s="135"/>
      <c r="C172" s="136"/>
      <c r="D172" s="38" t="s">
        <v>21</v>
      </c>
      <c r="E172" s="31">
        <f t="shared" ref="E172:F173" si="12">E173</f>
        <v>1000</v>
      </c>
      <c r="F172" s="32">
        <f t="shared" si="12"/>
        <v>7801</v>
      </c>
    </row>
    <row r="173" spans="1:6" x14ac:dyDescent="0.2">
      <c r="A173" s="137">
        <v>32</v>
      </c>
      <c r="B173" s="138"/>
      <c r="C173" s="139"/>
      <c r="D173" s="33" t="s">
        <v>25</v>
      </c>
      <c r="E173" s="34">
        <f t="shared" si="12"/>
        <v>1000</v>
      </c>
      <c r="F173" s="35">
        <f t="shared" si="12"/>
        <v>7801</v>
      </c>
    </row>
    <row r="174" spans="1:6" x14ac:dyDescent="0.2">
      <c r="A174" s="10">
        <v>322</v>
      </c>
      <c r="B174" s="11"/>
      <c r="C174" s="12"/>
      <c r="D174" s="13" t="s">
        <v>39</v>
      </c>
      <c r="E174" s="6">
        <v>1000</v>
      </c>
      <c r="F174" s="7">
        <v>7801</v>
      </c>
    </row>
    <row r="175" spans="1:6" x14ac:dyDescent="0.2">
      <c r="A175" s="134">
        <v>4</v>
      </c>
      <c r="B175" s="135"/>
      <c r="C175" s="136"/>
      <c r="D175" s="38" t="s">
        <v>34</v>
      </c>
      <c r="E175" s="31">
        <f>E177+E178</f>
        <v>12000</v>
      </c>
      <c r="F175" s="32">
        <f>F177+F178</f>
        <v>27750</v>
      </c>
    </row>
    <row r="176" spans="1:6" x14ac:dyDescent="0.2">
      <c r="A176" s="137">
        <v>42</v>
      </c>
      <c r="B176" s="138"/>
      <c r="C176" s="139"/>
      <c r="D176" s="33" t="s">
        <v>34</v>
      </c>
      <c r="E176" s="34">
        <f t="shared" ref="E176:F176" si="13">E177</f>
        <v>0</v>
      </c>
      <c r="F176" s="35">
        <f t="shared" si="13"/>
        <v>16750</v>
      </c>
    </row>
    <row r="177" spans="1:6" x14ac:dyDescent="0.2">
      <c r="A177" s="10">
        <v>422</v>
      </c>
      <c r="B177" s="11"/>
      <c r="C177" s="12"/>
      <c r="D177" s="13" t="s">
        <v>45</v>
      </c>
      <c r="E177" s="6">
        <v>0</v>
      </c>
      <c r="F177" s="7">
        <v>16750</v>
      </c>
    </row>
    <row r="178" spans="1:6" x14ac:dyDescent="0.2">
      <c r="A178" s="10">
        <v>424</v>
      </c>
      <c r="B178" s="11"/>
      <c r="C178" s="12"/>
      <c r="D178" s="13" t="s">
        <v>46</v>
      </c>
      <c r="E178" s="6">
        <v>12000</v>
      </c>
      <c r="F178" s="7">
        <v>11000</v>
      </c>
    </row>
    <row r="179" spans="1:6" x14ac:dyDescent="0.2">
      <c r="A179" s="140" t="s">
        <v>96</v>
      </c>
      <c r="B179" s="141"/>
      <c r="C179" s="142"/>
      <c r="D179" s="39" t="s">
        <v>97</v>
      </c>
      <c r="E179" s="6"/>
      <c r="F179" s="7"/>
    </row>
    <row r="180" spans="1:6" x14ac:dyDescent="0.2">
      <c r="A180" s="131" t="s">
        <v>89</v>
      </c>
      <c r="B180" s="132"/>
      <c r="C180" s="133"/>
      <c r="D180" s="37" t="s">
        <v>98</v>
      </c>
      <c r="E180" s="6"/>
      <c r="F180" s="7"/>
    </row>
    <row r="181" spans="1:6" x14ac:dyDescent="0.2">
      <c r="A181" s="134">
        <v>4</v>
      </c>
      <c r="B181" s="135"/>
      <c r="C181" s="136"/>
      <c r="D181" s="38" t="s">
        <v>34</v>
      </c>
      <c r="E181" s="31">
        <f t="shared" ref="E181:F182" si="14">SUM(E182)</f>
        <v>1450</v>
      </c>
      <c r="F181" s="32">
        <f t="shared" si="14"/>
        <v>1451</v>
      </c>
    </row>
    <row r="182" spans="1:6" x14ac:dyDescent="0.2">
      <c r="A182" s="137">
        <v>42</v>
      </c>
      <c r="B182" s="138"/>
      <c r="C182" s="139"/>
      <c r="D182" s="33" t="s">
        <v>34</v>
      </c>
      <c r="E182" s="34">
        <f t="shared" si="14"/>
        <v>1450</v>
      </c>
      <c r="F182" s="35">
        <f t="shared" si="14"/>
        <v>1451</v>
      </c>
    </row>
    <row r="183" spans="1:6" x14ac:dyDescent="0.2">
      <c r="A183" s="10">
        <v>422</v>
      </c>
      <c r="B183" s="11"/>
      <c r="C183" s="12"/>
      <c r="D183" s="13" t="s">
        <v>45</v>
      </c>
      <c r="E183" s="6">
        <v>1450</v>
      </c>
      <c r="F183" s="7">
        <v>1451</v>
      </c>
    </row>
    <row r="186" spans="1:6" x14ac:dyDescent="0.2">
      <c r="E186" s="92"/>
      <c r="F186" s="93"/>
    </row>
    <row r="187" spans="1:6" s="74" customFormat="1" x14ac:dyDescent="0.2">
      <c r="A187" s="74" t="s">
        <v>117</v>
      </c>
      <c r="E187" s="105"/>
    </row>
    <row r="188" spans="1:6" s="74" customFormat="1" x14ac:dyDescent="0.2">
      <c r="E188" s="105"/>
    </row>
    <row r="189" spans="1:6" s="74" customFormat="1" x14ac:dyDescent="0.2">
      <c r="E189" s="105"/>
    </row>
    <row r="190" spans="1:6" s="74" customFormat="1" x14ac:dyDescent="0.2">
      <c r="A190" s="74" t="s">
        <v>112</v>
      </c>
      <c r="E190" s="105" t="s">
        <v>71</v>
      </c>
      <c r="F190" s="105" t="s">
        <v>114</v>
      </c>
    </row>
    <row r="191" spans="1:6" s="74" customFormat="1" x14ac:dyDescent="0.2">
      <c r="A191" s="74" t="s">
        <v>113</v>
      </c>
      <c r="E191" s="105" t="s">
        <v>71</v>
      </c>
      <c r="F191" s="105" t="s">
        <v>115</v>
      </c>
    </row>
    <row r="192" spans="1:6" s="74" customFormat="1" x14ac:dyDescent="0.2">
      <c r="E192" s="105"/>
    </row>
    <row r="193" spans="5:6" s="74" customFormat="1" x14ac:dyDescent="0.2">
      <c r="E193" s="105"/>
    </row>
    <row r="194" spans="5:6" s="74" customFormat="1" x14ac:dyDescent="0.2"/>
    <row r="195" spans="5:6" s="73" customFormat="1" x14ac:dyDescent="0.2">
      <c r="F195" s="74"/>
    </row>
  </sheetData>
  <mergeCells count="97">
    <mergeCell ref="A182:C182"/>
    <mergeCell ref="A19:C19"/>
    <mergeCell ref="A96:C96"/>
    <mergeCell ref="A108:C108"/>
    <mergeCell ref="A127:C127"/>
    <mergeCell ref="A141:C141"/>
    <mergeCell ref="A175:C175"/>
    <mergeCell ref="A123:C123"/>
    <mergeCell ref="A125:C125"/>
    <mergeCell ref="A128:C128"/>
    <mergeCell ref="A142:C142"/>
    <mergeCell ref="A173:C173"/>
    <mergeCell ref="A181:C181"/>
    <mergeCell ref="A156:C156"/>
    <mergeCell ref="A157:C157"/>
    <mergeCell ref="A158:C158"/>
    <mergeCell ref="A92:C92"/>
    <mergeCell ref="A97:C97"/>
    <mergeCell ref="A109:C109"/>
    <mergeCell ref="A85:C85"/>
    <mergeCell ref="A82:C82"/>
    <mergeCell ref="A83:C83"/>
    <mergeCell ref="A84:C84"/>
    <mergeCell ref="A180:C180"/>
    <mergeCell ref="A132:C132"/>
    <mergeCell ref="A133:C133"/>
    <mergeCell ref="A130:C130"/>
    <mergeCell ref="A135:C135"/>
    <mergeCell ref="A144:C144"/>
    <mergeCell ref="A145:C145"/>
    <mergeCell ref="A146:C146"/>
    <mergeCell ref="A147:C147"/>
    <mergeCell ref="A151:C151"/>
    <mergeCell ref="A179:C179"/>
    <mergeCell ref="A172:C172"/>
    <mergeCell ref="A170:C170"/>
    <mergeCell ref="A171:C171"/>
    <mergeCell ref="A176:C176"/>
    <mergeCell ref="A168:C168"/>
    <mergeCell ref="A102:C102"/>
    <mergeCell ref="A100:C100"/>
    <mergeCell ref="A101:C101"/>
    <mergeCell ref="A103:C103"/>
    <mergeCell ref="A131:C131"/>
    <mergeCell ref="A114:C114"/>
    <mergeCell ref="A111:C111"/>
    <mergeCell ref="A112:C112"/>
    <mergeCell ref="A1:F1"/>
    <mergeCell ref="A155:C155"/>
    <mergeCell ref="A42:C42"/>
    <mergeCell ref="A73:C73"/>
    <mergeCell ref="A54:C54"/>
    <mergeCell ref="A55:C55"/>
    <mergeCell ref="A56:C56"/>
    <mergeCell ref="A57:C57"/>
    <mergeCell ref="A51:C51"/>
    <mergeCell ref="A44:C44"/>
    <mergeCell ref="A45:C45"/>
    <mergeCell ref="A46:C46"/>
    <mergeCell ref="A113:C113"/>
    <mergeCell ref="A118:C118"/>
    <mergeCell ref="A39:C39"/>
    <mergeCell ref="A40:C40"/>
    <mergeCell ref="A75:C75"/>
    <mergeCell ref="A76:C76"/>
    <mergeCell ref="A61:C61"/>
    <mergeCell ref="A67:C67"/>
    <mergeCell ref="A87:C87"/>
    <mergeCell ref="A70:C70"/>
    <mergeCell ref="A79:C79"/>
    <mergeCell ref="A74:C74"/>
    <mergeCell ref="A32:C32"/>
    <mergeCell ref="A47:C47"/>
    <mergeCell ref="A64:C64"/>
    <mergeCell ref="A65:C65"/>
    <mergeCell ref="A66:C66"/>
    <mergeCell ref="A34:C34"/>
    <mergeCell ref="A36:C36"/>
    <mergeCell ref="A37:C37"/>
    <mergeCell ref="A35:C35"/>
    <mergeCell ref="A41:C41"/>
    <mergeCell ref="A3:F3"/>
    <mergeCell ref="A30:C30"/>
    <mergeCell ref="A31:C31"/>
    <mergeCell ref="A24:C24"/>
    <mergeCell ref="A25:C25"/>
    <mergeCell ref="A22:C22"/>
    <mergeCell ref="A23:C23"/>
    <mergeCell ref="A6:C6"/>
    <mergeCell ref="A29:C29"/>
    <mergeCell ref="A7:C7"/>
    <mergeCell ref="A11:C11"/>
    <mergeCell ref="A8:C8"/>
    <mergeCell ref="A9:C9"/>
    <mergeCell ref="A10:C10"/>
    <mergeCell ref="A17:C17"/>
    <mergeCell ref="A20:C20"/>
  </mergeCells>
  <pageMargins left="0.31496062992125984" right="0.11811023622047245" top="0.35433070866141736" bottom="0.35433070866141736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SAŽETAK</vt:lpstr>
      <vt:lpstr> Račun prihoda i rashoda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Skola</cp:lastModifiedBy>
  <cp:lastPrinted>2022-12-14T12:36:22Z</cp:lastPrinted>
  <dcterms:created xsi:type="dcterms:W3CDTF">2022-08-12T12:51:27Z</dcterms:created>
  <dcterms:modified xsi:type="dcterms:W3CDTF">2022-12-22T08:32:03Z</dcterms:modified>
</cp:coreProperties>
</file>