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kola\Desktop\Š K O L A\FINANCIJSKI  IZVJEŠTAJI\Financijski izvještaji za 2022\1.1.-31.12.2022\WEB OBJAVA\"/>
    </mc:Choice>
  </mc:AlternateContent>
  <xr:revisionPtr revIDLastSave="0" documentId="13_ncr:1_{304E4AD8-8629-453E-9E80-00A36A08730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E290" i="9" s="1"/>
  <c r="B290" i="9" s="1"/>
  <c r="G290" i="9"/>
  <c r="F290" i="9"/>
  <c r="F289" i="9"/>
  <c r="H288" i="9"/>
  <c r="E288" i="9" s="1"/>
  <c r="B288" i="9" s="1"/>
  <c r="G288" i="9"/>
  <c r="F288" i="9"/>
  <c r="F287" i="9"/>
  <c r="F286" i="9"/>
  <c r="H285" i="9"/>
  <c r="E285" i="9" s="1"/>
  <c r="G285" i="9"/>
  <c r="F285" i="9"/>
  <c r="H284" i="9"/>
  <c r="G284" i="9"/>
  <c r="F284" i="9"/>
  <c r="H283" i="9"/>
  <c r="G283" i="9"/>
  <c r="F283" i="9"/>
  <c r="F282" i="9"/>
  <c r="H281" i="9"/>
  <c r="G281" i="9"/>
  <c r="F281" i="9"/>
  <c r="E281" i="9"/>
  <c r="B281" i="9" s="1"/>
  <c r="H280" i="9"/>
  <c r="E280" i="9" s="1"/>
  <c r="G280" i="9"/>
  <c r="F280" i="9"/>
  <c r="H279" i="9"/>
  <c r="G279" i="9"/>
  <c r="F279" i="9"/>
  <c r="F278" i="9"/>
  <c r="F277" i="9"/>
  <c r="F276" i="9"/>
  <c r="L274" i="9"/>
  <c r="H274" i="9"/>
  <c r="F274" i="9"/>
  <c r="I273" i="9"/>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H225" i="9"/>
  <c r="G225" i="9"/>
  <c r="F225" i="9"/>
  <c r="M224" i="9"/>
  <c r="L224" i="9"/>
  <c r="F224" i="9"/>
  <c r="E224" i="9"/>
  <c r="B224" i="9"/>
  <c r="M223" i="9"/>
  <c r="L223" i="9"/>
  <c r="F223" i="9" s="1"/>
  <c r="E223" i="9"/>
  <c r="M222" i="9"/>
  <c r="L222" i="9"/>
  <c r="F222" i="9"/>
  <c r="E222" i="9"/>
  <c r="B222" i="9"/>
  <c r="M221" i="9"/>
  <c r="L221" i="9"/>
  <c r="E221" i="9"/>
  <c r="M220" i="9"/>
  <c r="L220" i="9"/>
  <c r="F220" i="9" s="1"/>
  <c r="B220" i="9" s="1"/>
  <c r="E220" i="9"/>
  <c r="M219" i="9"/>
  <c r="L219" i="9"/>
  <c r="E219" i="9"/>
  <c r="M218" i="9"/>
  <c r="L218" i="9"/>
  <c r="E218" i="9"/>
  <c r="M217" i="9"/>
  <c r="L217" i="9"/>
  <c r="E217" i="9"/>
  <c r="M216" i="9"/>
  <c r="L216" i="9"/>
  <c r="E216" i="9"/>
  <c r="M215" i="9"/>
  <c r="L215" i="9"/>
  <c r="F215" i="9" s="1"/>
  <c r="E215" i="9"/>
  <c r="M214" i="9"/>
  <c r="L214" i="9"/>
  <c r="F214" i="9" s="1"/>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E143" i="9" s="1"/>
  <c r="G143" i="9"/>
  <c r="F143" i="9"/>
  <c r="B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G68" i="9"/>
  <c r="F68" i="9"/>
  <c r="H67" i="9"/>
  <c r="G67" i="9"/>
  <c r="F67" i="9"/>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E45" i="9" s="1"/>
  <c r="B45" i="9" s="1"/>
  <c r="G45" i="9"/>
  <c r="F45" i="9"/>
  <c r="H44" i="9"/>
  <c r="G44" i="9"/>
  <c r="F44" i="9"/>
  <c r="H43" i="9"/>
  <c r="G43" i="9"/>
  <c r="F43" i="9"/>
  <c r="H42" i="9"/>
  <c r="G42" i="9"/>
  <c r="F42" i="9"/>
  <c r="H41" i="9"/>
  <c r="G41" i="9"/>
  <c r="F41" i="9"/>
  <c r="E41" i="9"/>
  <c r="B41" i="9" s="1"/>
  <c r="H40" i="9"/>
  <c r="G40" i="9"/>
  <c r="F40" i="9"/>
  <c r="H39" i="9"/>
  <c r="G39" i="9"/>
  <c r="F39" i="9"/>
  <c r="H38" i="9"/>
  <c r="E38" i="9" s="1"/>
  <c r="B38" i="9" s="1"/>
  <c r="G38" i="9"/>
  <c r="F38" i="9"/>
  <c r="H37" i="9"/>
  <c r="G37" i="9"/>
  <c r="F37" i="9"/>
  <c r="H36" i="9"/>
  <c r="E36" i="9" s="1"/>
  <c r="B36" i="9" s="1"/>
  <c r="G36" i="9"/>
  <c r="F36" i="9"/>
  <c r="H35" i="9"/>
  <c r="G35" i="9"/>
  <c r="F35" i="9"/>
  <c r="E35" i="9"/>
  <c r="B35" i="9" s="1"/>
  <c r="H34" i="9"/>
  <c r="E34" i="9" s="1"/>
  <c r="B34" i="9" s="1"/>
  <c r="G34" i="9"/>
  <c r="F34" i="9"/>
  <c r="H33" i="9"/>
  <c r="G33" i="9"/>
  <c r="F33" i="9"/>
  <c r="H32" i="9"/>
  <c r="E32" i="9" s="1"/>
  <c r="B32" i="9" s="1"/>
  <c r="G32" i="9"/>
  <c r="F32" i="9"/>
  <c r="H31" i="9"/>
  <c r="G31" i="9"/>
  <c r="F31" i="9"/>
  <c r="E31" i="9"/>
  <c r="B31" i="9" s="1"/>
  <c r="H30" i="9"/>
  <c r="G30" i="9"/>
  <c r="F30" i="9"/>
  <c r="H29" i="9"/>
  <c r="G29" i="9"/>
  <c r="F29" i="9"/>
  <c r="H28" i="9"/>
  <c r="E28" i="9" s="1"/>
  <c r="B28" i="9" s="1"/>
  <c r="G28" i="9"/>
  <c r="F28" i="9"/>
  <c r="H27" i="9"/>
  <c r="G27" i="9"/>
  <c r="F27" i="9"/>
  <c r="E27" i="9"/>
  <c r="B27" i="9" s="1"/>
  <c r="H26" i="9"/>
  <c r="G26" i="9"/>
  <c r="F26" i="9"/>
  <c r="H25" i="9"/>
  <c r="G25" i="9"/>
  <c r="F25" i="9"/>
  <c r="E25" i="9"/>
  <c r="B25" i="9" s="1"/>
  <c r="H24" i="9"/>
  <c r="E24" i="9" s="1"/>
  <c r="B24" i="9" s="1"/>
  <c r="G24" i="9"/>
  <c r="F24" i="9"/>
  <c r="H23" i="9"/>
  <c r="G23" i="9"/>
  <c r="F23" i="9"/>
  <c r="E23" i="9"/>
  <c r="B23" i="9" s="1"/>
  <c r="H22" i="9"/>
  <c r="E22" i="9" s="1"/>
  <c r="G22" i="9"/>
  <c r="F22" i="9"/>
  <c r="H21" i="9"/>
  <c r="G21" i="9"/>
  <c r="F21" i="9"/>
  <c r="E21" i="9"/>
  <c r="B21" i="9" s="1"/>
  <c r="F20" i="9"/>
  <c r="F4" i="9"/>
  <c r="O3" i="9"/>
  <c r="G274" i="9" s="1"/>
  <c r="E274" i="9" s="1"/>
  <c r="I3" i="9"/>
  <c r="H3" i="9"/>
  <c r="G3" i="9"/>
  <c r="D101" i="8"/>
  <c r="D95" i="8"/>
  <c r="D90" i="8"/>
  <c r="D85" i="8"/>
  <c r="D80" i="8"/>
  <c r="D75" i="8"/>
  <c r="D70" i="8"/>
  <c r="D65" i="8"/>
  <c r="D60" i="8"/>
  <c r="D55" i="8"/>
  <c r="D50" i="8"/>
  <c r="D49" i="8" s="1"/>
  <c r="D44" i="8"/>
  <c r="D43" i="8" s="1"/>
  <c r="I35" i="3" s="1"/>
  <c r="D36" i="8"/>
  <c r="D26" i="8"/>
  <c r="D24" i="8" s="1"/>
  <c r="D18" i="8"/>
  <c r="D8" i="8"/>
  <c r="D6" i="8" s="1"/>
  <c r="C1481" i="1" s="1"/>
  <c r="H1481" i="1" s="1"/>
  <c r="E44" i="7"/>
  <c r="D44" i="7"/>
  <c r="H32" i="3" s="1"/>
  <c r="E39" i="7"/>
  <c r="D39" i="7"/>
  <c r="E38" i="7"/>
  <c r="D38" i="7"/>
  <c r="H31" i="3" s="1"/>
  <c r="E30" i="7"/>
  <c r="D30" i="7"/>
  <c r="E23" i="7"/>
  <c r="D23" i="7"/>
  <c r="E22" i="7"/>
  <c r="D22" i="7"/>
  <c r="H30" i="3" s="1"/>
  <c r="E7" i="7"/>
  <c r="D7" i="7"/>
  <c r="E6" i="7"/>
  <c r="D6" i="7"/>
  <c r="E5" i="7"/>
  <c r="D5"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D114" i="6"/>
  <c r="F114" i="6" s="1"/>
  <c r="F113" i="6"/>
  <c r="F112" i="6"/>
  <c r="F111" i="6"/>
  <c r="F110" i="6"/>
  <c r="F109" i="6"/>
  <c r="F108" i="6"/>
  <c r="E107" i="6"/>
  <c r="D107" i="6"/>
  <c r="F107" i="6" s="1"/>
  <c r="F106" i="6"/>
  <c r="F105" i="6"/>
  <c r="F104" i="6"/>
  <c r="F103" i="6"/>
  <c r="F102" i="6"/>
  <c r="F101" i="6"/>
  <c r="F100" i="6"/>
  <c r="E99" i="6"/>
  <c r="E89" i="6" s="1"/>
  <c r="D1383" i="1" s="1"/>
  <c r="H1383" i="1"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1223" i="1" s="1"/>
  <c r="D246" i="5"/>
  <c r="F244" i="5"/>
  <c r="F243" i="5"/>
  <c r="E242" i="5"/>
  <c r="D242" i="5"/>
  <c r="F242" i="5" s="1"/>
  <c r="F241" i="5"/>
  <c r="F240" i="5"/>
  <c r="E239" i="5"/>
  <c r="D239" i="5"/>
  <c r="D238" i="5" s="1"/>
  <c r="F238" i="5" s="1"/>
  <c r="E238" i="5"/>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E190" i="5"/>
  <c r="H291" i="9" s="1"/>
  <c r="F189" i="5"/>
  <c r="F188" i="5"/>
  <c r="F187" i="5"/>
  <c r="F186" i="5"/>
  <c r="F185" i="5"/>
  <c r="F184" i="5"/>
  <c r="F183" i="5"/>
  <c r="F182" i="5"/>
  <c r="F181" i="5"/>
  <c r="E180" i="5"/>
  <c r="E177" i="5" s="1"/>
  <c r="H289" i="9" s="1"/>
  <c r="D180" i="5"/>
  <c r="F180" i="5" s="1"/>
  <c r="F179" i="5"/>
  <c r="F178" i="5"/>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D1127" i="1" s="1"/>
  <c r="D149" i="5"/>
  <c r="G287"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E351" i="4"/>
  <c r="E350" i="4" s="1"/>
  <c r="F349" i="4"/>
  <c r="E348" i="4"/>
  <c r="D348" i="4"/>
  <c r="F348" i="4" s="1"/>
  <c r="F347" i="4"/>
  <c r="F346" i="4"/>
  <c r="E345" i="4"/>
  <c r="E344" i="4" s="1"/>
  <c r="D339" i="1"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F264" i="4" s="1"/>
  <c r="D263" i="4"/>
  <c r="F263" i="4" s="1"/>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5" i="1" s="1"/>
  <c r="D169" i="4"/>
  <c r="F169" i="4" s="1"/>
  <c r="F168" i="4"/>
  <c r="F167" i="4"/>
  <c r="F166" i="4"/>
  <c r="F165" i="4"/>
  <c r="E164" i="4"/>
  <c r="D164" i="4"/>
  <c r="F164" i="4" s="1"/>
  <c r="F162" i="4"/>
  <c r="F161" i="4"/>
  <c r="F160" i="4"/>
  <c r="E159" i="4"/>
  <c r="E152" i="4" s="1"/>
  <c r="D148" i="1" s="1"/>
  <c r="D159" i="4"/>
  <c r="F159" i="4" s="1"/>
  <c r="F158" i="4"/>
  <c r="F157" i="4"/>
  <c r="F156" i="4"/>
  <c r="F155" i="4"/>
  <c r="F154" i="4"/>
  <c r="E153" i="4"/>
  <c r="D153" i="4"/>
  <c r="F150" i="4"/>
  <c r="F149" i="4"/>
  <c r="F148" i="4"/>
  <c r="F147" i="4"/>
  <c r="F146" i="4"/>
  <c r="F145" i="4"/>
  <c r="F144" i="4"/>
  <c r="F143" i="4"/>
  <c r="F142" i="4"/>
  <c r="F141" i="4"/>
  <c r="E140" i="4"/>
  <c r="E139" i="4" s="1"/>
  <c r="D135" i="1" s="1"/>
  <c r="D140" i="4"/>
  <c r="F140" i="4" s="1"/>
  <c r="D139" i="4"/>
  <c r="F139" i="4" s="1"/>
  <c r="F138" i="4"/>
  <c r="F137" i="4"/>
  <c r="F136" i="4"/>
  <c r="F135" i="4"/>
  <c r="E134" i="4"/>
  <c r="E133" i="4" s="1"/>
  <c r="D134" i="4"/>
  <c r="F134" i="4" s="1"/>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I36" i="3"/>
  <c r="G36" i="3"/>
  <c r="B36" i="3"/>
  <c r="G35" i="3"/>
  <c r="B35" i="3"/>
  <c r="G34" i="3"/>
  <c r="B34" i="3"/>
  <c r="I33" i="3"/>
  <c r="G33" i="3"/>
  <c r="B33" i="3"/>
  <c r="I32" i="3"/>
  <c r="G32" i="3"/>
  <c r="B32" i="3"/>
  <c r="I31" i="3"/>
  <c r="G31" i="3"/>
  <c r="B31" i="3"/>
  <c r="I30" i="3"/>
  <c r="G30" i="3"/>
  <c r="B30" i="3"/>
  <c r="I29"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5" i="1"/>
  <c r="C1515" i="1"/>
  <c r="H1515" i="1" s="1"/>
  <c r="C1514" i="1"/>
  <c r="G1513" i="1"/>
  <c r="C1513" i="1"/>
  <c r="H1513" i="1" s="1"/>
  <c r="C1512" i="1"/>
  <c r="G1511" i="1"/>
  <c r="C1511" i="1"/>
  <c r="H1511" i="1" s="1"/>
  <c r="C1510" i="1"/>
  <c r="G1509" i="1"/>
  <c r="C1509" i="1"/>
  <c r="H1509" i="1" s="1"/>
  <c r="C1508" i="1"/>
  <c r="C1507" i="1"/>
  <c r="H1507" i="1" s="1"/>
  <c r="C1506" i="1"/>
  <c r="G1505" i="1"/>
  <c r="C1505" i="1"/>
  <c r="H1505" i="1" s="1"/>
  <c r="C1504" i="1"/>
  <c r="C1503" i="1"/>
  <c r="H1503" i="1" s="1"/>
  <c r="C1502" i="1"/>
  <c r="C1501" i="1"/>
  <c r="H1501" i="1" s="1"/>
  <c r="C1500" i="1"/>
  <c r="C1499" i="1"/>
  <c r="H1499" i="1" s="1"/>
  <c r="C1498" i="1"/>
  <c r="G1497" i="1"/>
  <c r="C1497" i="1"/>
  <c r="H1497" i="1" s="1"/>
  <c r="C1496" i="1"/>
  <c r="G1495" i="1"/>
  <c r="C1495" i="1"/>
  <c r="H1495" i="1" s="1"/>
  <c r="C1494" i="1"/>
  <c r="G1493" i="1"/>
  <c r="C1493" i="1"/>
  <c r="H1493" i="1" s="1"/>
  <c r="C1492" i="1"/>
  <c r="C1491" i="1"/>
  <c r="H1491" i="1" s="1"/>
  <c r="C1490" i="1"/>
  <c r="C1489" i="1"/>
  <c r="H1489" i="1" s="1"/>
  <c r="C1488" i="1"/>
  <c r="G1487" i="1"/>
  <c r="C1487" i="1"/>
  <c r="H1487" i="1" s="1"/>
  <c r="C1486" i="1"/>
  <c r="G1485" i="1"/>
  <c r="C1485" i="1"/>
  <c r="H1485" i="1" s="1"/>
  <c r="C1484" i="1"/>
  <c r="C1483" i="1"/>
  <c r="H1483" i="1" s="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C1444" i="1"/>
  <c r="J1443" i="1"/>
  <c r="D1443" i="1"/>
  <c r="H1443" i="1" s="1"/>
  <c r="C1443" i="1"/>
  <c r="D1442" i="1"/>
  <c r="C1442" i="1"/>
  <c r="J1441" i="1"/>
  <c r="D1441" i="1"/>
  <c r="H1441" i="1" s="1"/>
  <c r="C1441" i="1"/>
  <c r="D1440" i="1"/>
  <c r="C1440" i="1"/>
  <c r="J1439" i="1"/>
  <c r="D1439" i="1"/>
  <c r="H1439" i="1" s="1"/>
  <c r="C1439" i="1"/>
  <c r="H1438" i="1"/>
  <c r="D1438" i="1"/>
  <c r="C1438" i="1"/>
  <c r="G1438" i="1" s="1"/>
  <c r="D1437" i="1"/>
  <c r="H1437" i="1" s="1"/>
  <c r="C1437"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C1416" i="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C1409" i="1"/>
  <c r="D1408" i="1"/>
  <c r="C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D1278" i="1"/>
  <c r="C1278" i="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D1264" i="1"/>
  <c r="C1264" i="1"/>
  <c r="G1264" i="1" s="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D1244" i="1"/>
  <c r="C1244" i="1"/>
  <c r="D1243" i="1"/>
  <c r="H1243" i="1" s="1"/>
  <c r="C1243" i="1"/>
  <c r="H1242" i="1"/>
  <c r="D1242" i="1"/>
  <c r="C1242" i="1"/>
  <c r="G1242" i="1" s="1"/>
  <c r="D1241" i="1"/>
  <c r="H1241" i="1" s="1"/>
  <c r="C1241" i="1"/>
  <c r="D1240" i="1"/>
  <c r="C1240" i="1"/>
  <c r="D1239" i="1"/>
  <c r="H1239" i="1" s="1"/>
  <c r="C1239" i="1"/>
  <c r="H1238" i="1"/>
  <c r="D1238" i="1"/>
  <c r="C1238" i="1"/>
  <c r="G1238" i="1" s="1"/>
  <c r="D1237" i="1"/>
  <c r="C1237" i="1"/>
  <c r="D1236" i="1"/>
  <c r="C1236" i="1"/>
  <c r="D1235" i="1"/>
  <c r="C1235" i="1"/>
  <c r="H1234" i="1"/>
  <c r="D1234" i="1"/>
  <c r="C1234" i="1"/>
  <c r="G1234" i="1" s="1"/>
  <c r="D1233" i="1"/>
  <c r="C1233" i="1"/>
  <c r="D1232" i="1"/>
  <c r="C1232" i="1"/>
  <c r="D1231" i="1"/>
  <c r="H1231" i="1" s="1"/>
  <c r="C1231" i="1"/>
  <c r="H1230" i="1"/>
  <c r="D1230" i="1"/>
  <c r="C1230" i="1"/>
  <c r="G1230" i="1" s="1"/>
  <c r="D1229" i="1"/>
  <c r="H1229" i="1" s="1"/>
  <c r="C1229" i="1"/>
  <c r="D1228" i="1"/>
  <c r="C1228" i="1"/>
  <c r="D1227" i="1"/>
  <c r="H1226" i="1"/>
  <c r="D1226" i="1"/>
  <c r="C1226" i="1"/>
  <c r="G1226" i="1" s="1"/>
  <c r="D1225" i="1"/>
  <c r="H1225" i="1" s="1"/>
  <c r="C1225" i="1"/>
  <c r="D1224" i="1"/>
  <c r="C1224" i="1"/>
  <c r="C1223" i="1"/>
  <c r="D1221" i="1"/>
  <c r="H1221" i="1" s="1"/>
  <c r="C1221" i="1"/>
  <c r="H1220" i="1"/>
  <c r="D1220" i="1"/>
  <c r="C1220" i="1"/>
  <c r="G1220" i="1" s="1"/>
  <c r="D1219" i="1"/>
  <c r="H1219" i="1" s="1"/>
  <c r="C1219" i="1"/>
  <c r="D1218" i="1"/>
  <c r="C1218" i="1"/>
  <c r="D1217" i="1"/>
  <c r="C1217" i="1"/>
  <c r="D1216" i="1"/>
  <c r="C1216" i="1"/>
  <c r="D1215" i="1"/>
  <c r="C1215" i="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D1174" i="1"/>
  <c r="C1174" i="1"/>
  <c r="G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D1164" i="1"/>
  <c r="C1164" i="1"/>
  <c r="H1164" i="1" s="1"/>
  <c r="D1163" i="1"/>
  <c r="C1163" i="1"/>
  <c r="D1162" i="1"/>
  <c r="C1162" i="1"/>
  <c r="H1162" i="1" s="1"/>
  <c r="D1161" i="1"/>
  <c r="C1161" i="1"/>
  <c r="H1161" i="1" s="1"/>
  <c r="D1160" i="1"/>
  <c r="C1160" i="1"/>
  <c r="D1159" i="1"/>
  <c r="C1159" i="1"/>
  <c r="H1159" i="1" s="1"/>
  <c r="D1158" i="1"/>
  <c r="C1158" i="1"/>
  <c r="H1158" i="1" s="1"/>
  <c r="D1157" i="1"/>
  <c r="D1156" i="1"/>
  <c r="C1156" i="1"/>
  <c r="D1155" i="1"/>
  <c r="C1155" i="1"/>
  <c r="H1155" i="1" s="1"/>
  <c r="D1154" i="1"/>
  <c r="D1151" i="1"/>
  <c r="C1151" i="1"/>
  <c r="D1150" i="1"/>
  <c r="C1150" i="1"/>
  <c r="H1150" i="1" s="1"/>
  <c r="D1149" i="1"/>
  <c r="C1149" i="1"/>
  <c r="H1149" i="1" s="1"/>
  <c r="D1148" i="1"/>
  <c r="C1148" i="1"/>
  <c r="D1147" i="1"/>
  <c r="C1147" i="1"/>
  <c r="H1147" i="1" s="1"/>
  <c r="D1146" i="1"/>
  <c r="C1146" i="1"/>
  <c r="H1146" i="1" s="1"/>
  <c r="D1145" i="1"/>
  <c r="C1145" i="1"/>
  <c r="H1145" i="1" s="1"/>
  <c r="D1144" i="1"/>
  <c r="C1144" i="1"/>
  <c r="H1144" i="1" s="1"/>
  <c r="D1143" i="1"/>
  <c r="C1143" i="1"/>
  <c r="H1143" i="1" s="1"/>
  <c r="C1142" i="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C1127" i="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D1060" i="1"/>
  <c r="C1060" i="1"/>
  <c r="H1060" i="1" s="1"/>
  <c r="D1059" i="1"/>
  <c r="C1059" i="1"/>
  <c r="H1059" i="1" s="1"/>
  <c r="D1058" i="1"/>
  <c r="C1058" i="1"/>
  <c r="H1058" i="1" s="1"/>
  <c r="D1057" i="1"/>
  <c r="C1057" i="1"/>
  <c r="H1057" i="1" s="1"/>
  <c r="D1056" i="1"/>
  <c r="C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D1010" i="1"/>
  <c r="C1010" i="1"/>
  <c r="H1010" i="1" s="1"/>
  <c r="D1009" i="1"/>
  <c r="C1009" i="1"/>
  <c r="H1009" i="1" s="1"/>
  <c r="D1008" i="1"/>
  <c r="C1008" i="1"/>
  <c r="H1008" i="1" s="1"/>
  <c r="D1007" i="1"/>
  <c r="C1007" i="1"/>
  <c r="D1006" i="1"/>
  <c r="C1006" i="1"/>
  <c r="H1006" i="1" s="1"/>
  <c r="D1005" i="1"/>
  <c r="C1005" i="1"/>
  <c r="H1005" i="1" s="1"/>
  <c r="D1004" i="1"/>
  <c r="C1004" i="1"/>
  <c r="H1004" i="1" s="1"/>
  <c r="D1003" i="1"/>
  <c r="C1003" i="1"/>
  <c r="H1003" i="1" s="1"/>
  <c r="D1002" i="1"/>
  <c r="C1002" i="1"/>
  <c r="H1002" i="1" s="1"/>
  <c r="D1001" i="1"/>
  <c r="C1001" i="1"/>
  <c r="H1001" i="1" s="1"/>
  <c r="D1000" i="1"/>
  <c r="C1000" i="1"/>
  <c r="D999" i="1"/>
  <c r="C999" i="1"/>
  <c r="H999" i="1" s="1"/>
  <c r="D998" i="1"/>
  <c r="C998" i="1"/>
  <c r="H998" i="1" s="1"/>
  <c r="D997" i="1"/>
  <c r="C997" i="1"/>
  <c r="D996" i="1"/>
  <c r="C996" i="1"/>
  <c r="H996" i="1" s="1"/>
  <c r="D995" i="1"/>
  <c r="C995" i="1"/>
  <c r="H995" i="1" s="1"/>
  <c r="D994" i="1"/>
  <c r="C994" i="1"/>
  <c r="D993" i="1"/>
  <c r="C993" i="1"/>
  <c r="H993" i="1" s="1"/>
  <c r="D992" i="1"/>
  <c r="C992" i="1"/>
  <c r="H992" i="1" s="1"/>
  <c r="C991"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C645" i="1"/>
  <c r="D644" i="1"/>
  <c r="C644" i="1"/>
  <c r="H644" i="1" s="1"/>
  <c r="D643" i="1"/>
  <c r="C643" i="1"/>
  <c r="H643" i="1" s="1"/>
  <c r="D642" i="1"/>
  <c r="C642" i="1"/>
  <c r="H642" i="1" s="1"/>
  <c r="D641" i="1"/>
  <c r="C641" i="1"/>
  <c r="H641" i="1" s="1"/>
  <c r="D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C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G419" i="1"/>
  <c r="D419" i="1"/>
  <c r="C419" i="1"/>
  <c r="H419" i="1" s="1"/>
  <c r="D418" i="1"/>
  <c r="C418" i="1"/>
  <c r="H418" i="1" s="1"/>
  <c r="D417" i="1"/>
  <c r="C417" i="1"/>
  <c r="H417" i="1" s="1"/>
  <c r="D416" i="1"/>
  <c r="C416" i="1"/>
  <c r="H416" i="1" s="1"/>
  <c r="D415" i="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G339" i="1"/>
  <c r="C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G260" i="1"/>
  <c r="D260" i="1"/>
  <c r="C260" i="1"/>
  <c r="H260" i="1" s="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C165" i="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G135" i="1"/>
  <c r="C135" i="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G112" i="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2" i="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D65" i="1"/>
  <c r="C65" i="1"/>
  <c r="H65" i="1" s="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G10" i="1"/>
  <c r="D10" i="1"/>
  <c r="C10" i="1"/>
  <c r="H10" i="1" s="1"/>
  <c r="D9" i="1"/>
  <c r="C9" i="1"/>
  <c r="H9" i="1" s="1"/>
  <c r="D8" i="1"/>
  <c r="C8" i="1"/>
  <c r="H8" i="1" s="1"/>
  <c r="D7" i="1"/>
  <c r="C7" i="1"/>
  <c r="H7" i="1" s="1"/>
  <c r="D6" i="1"/>
  <c r="C6" i="1"/>
  <c r="H6" i="1" s="1"/>
  <c r="D5" i="1"/>
  <c r="C5" i="1"/>
  <c r="H5" i="1" s="1"/>
  <c r="D4" i="1"/>
  <c r="C4" i="1"/>
  <c r="H4" i="1" s="1"/>
  <c r="D3" i="1"/>
  <c r="C3" i="1"/>
  <c r="H3" i="1" s="1"/>
  <c r="H645" i="1" l="1"/>
  <c r="E284" i="9"/>
  <c r="B284" i="9" s="1"/>
  <c r="E26" i="9"/>
  <c r="B26" i="9" s="1"/>
  <c r="G1224" i="1"/>
  <c r="F246" i="5"/>
  <c r="G1244" i="1"/>
  <c r="G1240" i="1"/>
  <c r="F115" i="6"/>
  <c r="G1408" i="1"/>
  <c r="H1264" i="1"/>
  <c r="H1244" i="1"/>
  <c r="H1240" i="1"/>
  <c r="C1157" i="1"/>
  <c r="G297" i="9"/>
  <c r="E297" i="9" s="1"/>
  <c r="B297" i="9" s="1"/>
  <c r="H1436" i="1"/>
  <c r="H1408" i="1"/>
  <c r="H1409" i="1"/>
  <c r="C637" i="1"/>
  <c r="G1232" i="1"/>
  <c r="C1227" i="1"/>
  <c r="H1227" i="1" s="1"/>
  <c r="H1165" i="1"/>
  <c r="H1156" i="1"/>
  <c r="G1491" i="1"/>
  <c r="G1507" i="1"/>
  <c r="G1489" i="1"/>
  <c r="G1499" i="1"/>
  <c r="G1483" i="1"/>
  <c r="G1503" i="1"/>
  <c r="G1501" i="1"/>
  <c r="G1481" i="1"/>
  <c r="H637" i="1"/>
  <c r="B274" i="9"/>
  <c r="H994" i="1"/>
  <c r="H1007" i="1"/>
  <c r="H1011" i="1"/>
  <c r="F29" i="5"/>
  <c r="F35" i="5"/>
  <c r="F52" i="5"/>
  <c r="E283" i="9"/>
  <c r="B283" i="9" s="1"/>
  <c r="E43" i="9"/>
  <c r="B43" i="9" s="1"/>
  <c r="F218" i="9"/>
  <c r="B218" i="9" s="1"/>
  <c r="F216" i="9"/>
  <c r="B216" i="9" s="1"/>
  <c r="H668" i="1"/>
  <c r="F652" i="4"/>
  <c r="G412" i="1"/>
  <c r="D644" i="4"/>
  <c r="E273" i="9"/>
  <c r="B273" i="9" s="1"/>
  <c r="E68" i="9"/>
  <c r="B68" i="9" s="1"/>
  <c r="D252" i="4"/>
  <c r="E67" i="9"/>
  <c r="B67" i="9" s="1"/>
  <c r="E225" i="9"/>
  <c r="B225" i="9" s="1"/>
  <c r="D196" i="4"/>
  <c r="F221" i="9"/>
  <c r="E44" i="9"/>
  <c r="B44" i="9" s="1"/>
  <c r="F219" i="9"/>
  <c r="E42" i="9"/>
  <c r="B42" i="9" s="1"/>
  <c r="E163" i="4"/>
  <c r="D159" i="1" s="1"/>
  <c r="H165" i="1"/>
  <c r="E40" i="9"/>
  <c r="B40" i="9" s="1"/>
  <c r="D163" i="4"/>
  <c r="D151" i="4" s="1"/>
  <c r="D152" i="4"/>
  <c r="C148" i="1" s="1"/>
  <c r="H148" i="1" s="1"/>
  <c r="E39" i="9"/>
  <c r="B39" i="9" s="1"/>
  <c r="F217" i="9"/>
  <c r="B217" i="9" s="1"/>
  <c r="D133" i="4"/>
  <c r="D6" i="4" s="1"/>
  <c r="E37" i="9"/>
  <c r="B37" i="9" s="1"/>
  <c r="H102" i="1"/>
  <c r="H108" i="1"/>
  <c r="E33" i="9"/>
  <c r="B33" i="9" s="1"/>
  <c r="E30" i="9"/>
  <c r="B30" i="9" s="1"/>
  <c r="H46" i="1"/>
  <c r="H64" i="1"/>
  <c r="H66" i="1"/>
  <c r="E29" i="9"/>
  <c r="B29" i="9" s="1"/>
  <c r="G1278" i="1"/>
  <c r="H1278" i="1"/>
  <c r="G1236" i="1"/>
  <c r="H1235" i="1"/>
  <c r="H1236" i="1"/>
  <c r="H1237" i="1"/>
  <c r="H1233" i="1"/>
  <c r="H1232" i="1"/>
  <c r="G1228" i="1"/>
  <c r="E279" i="9"/>
  <c r="B279" i="9" s="1"/>
  <c r="H1228" i="1"/>
  <c r="H1224" i="1"/>
  <c r="H1223" i="1"/>
  <c r="D245" i="5"/>
  <c r="G1218" i="1"/>
  <c r="H1215" i="1"/>
  <c r="H1218" i="1"/>
  <c r="G1216" i="1"/>
  <c r="H1216" i="1"/>
  <c r="H1217" i="1"/>
  <c r="H1163" i="1"/>
  <c r="H1157" i="1"/>
  <c r="H1160" i="1"/>
  <c r="D177" i="5"/>
  <c r="G289" i="9" s="1"/>
  <c r="E289" i="9" s="1"/>
  <c r="B289" i="9" s="1"/>
  <c r="H1148" i="1"/>
  <c r="H1151" i="1"/>
  <c r="H1142" i="1"/>
  <c r="F164" i="5"/>
  <c r="H1127" i="1"/>
  <c r="H1056" i="1"/>
  <c r="H1061" i="1"/>
  <c r="F69" i="5"/>
  <c r="F45" i="5"/>
  <c r="H997" i="1"/>
  <c r="H1000" i="1"/>
  <c r="E12" i="5"/>
  <c r="E7" i="5" s="1"/>
  <c r="I20" i="3" s="1"/>
  <c r="F19" i="5"/>
  <c r="D12" i="5"/>
  <c r="D7" i="5" s="1"/>
  <c r="D991" i="1"/>
  <c r="H991" i="1" s="1"/>
  <c r="F13" i="5"/>
  <c r="G6" i="1"/>
  <c r="G14" i="1"/>
  <c r="G18" i="1"/>
  <c r="G22" i="1"/>
  <c r="G26" i="1"/>
  <c r="G28" i="1"/>
  <c r="G32" i="1"/>
  <c r="G36" i="1"/>
  <c r="G38" i="1"/>
  <c r="G50" i="1"/>
  <c r="G54" i="1"/>
  <c r="G58" i="1"/>
  <c r="G62" i="1"/>
  <c r="G64" i="1"/>
  <c r="G72" i="1"/>
  <c r="G76" i="1"/>
  <c r="G80" i="1"/>
  <c r="G84" i="1"/>
  <c r="G88" i="1"/>
  <c r="G90" i="1"/>
  <c r="G94" i="1"/>
  <c r="G98" i="1"/>
  <c r="G100" i="1"/>
  <c r="G104" i="1"/>
  <c r="G108" i="1"/>
  <c r="G122" i="1"/>
  <c r="G124" i="1"/>
  <c r="G128" i="1"/>
  <c r="G132" i="1"/>
  <c r="G134" i="1"/>
  <c r="G137" i="1"/>
  <c r="G141" i="1"/>
  <c r="G143" i="1"/>
  <c r="G148" i="1"/>
  <c r="G152" i="1"/>
  <c r="G156" i="1"/>
  <c r="G163" i="1"/>
  <c r="G167" i="1"/>
  <c r="G169" i="1"/>
  <c r="G173" i="1"/>
  <c r="G177" i="1"/>
  <c r="G181" i="1"/>
  <c r="G183" i="1"/>
  <c r="G187" i="1"/>
  <c r="G191" i="1"/>
  <c r="G193" i="1"/>
  <c r="G197" i="1"/>
  <c r="G201" i="1"/>
  <c r="G205" i="1"/>
  <c r="G207" i="1"/>
  <c r="G215" i="1"/>
  <c r="G219" i="1"/>
  <c r="G221" i="1"/>
  <c r="G225" i="1"/>
  <c r="G227" i="1"/>
  <c r="G235" i="1"/>
  <c r="G237" i="1"/>
  <c r="G241" i="1"/>
  <c r="G245" i="1"/>
  <c r="G249" i="1"/>
  <c r="G251" i="1"/>
  <c r="G266" i="1"/>
  <c r="G270" i="1"/>
  <c r="G272" i="1"/>
  <c r="G278" i="1"/>
  <c r="G282" i="1"/>
  <c r="G284" i="1"/>
  <c r="G289" i="1"/>
  <c r="G294" i="1"/>
  <c r="G298" i="1"/>
  <c r="G300" i="1"/>
  <c r="G304" i="1"/>
  <c r="G308" i="1"/>
  <c r="G312" i="1"/>
  <c r="G314" i="1"/>
  <c r="G318" i="1"/>
  <c r="G328" i="1"/>
  <c r="G332" i="1"/>
  <c r="G334" i="1"/>
  <c r="G343" i="1"/>
  <c r="G348" i="1"/>
  <c r="G350" i="1"/>
  <c r="G354" i="1"/>
  <c r="G358" i="1"/>
  <c r="G362" i="1"/>
  <c r="G364" i="1"/>
  <c r="G372" i="1"/>
  <c r="G376" i="1"/>
  <c r="G378" i="1"/>
  <c r="G382" i="1"/>
  <c r="G386" i="1"/>
  <c r="G388" i="1"/>
  <c r="G392" i="1"/>
  <c r="G394" i="1"/>
  <c r="G404" i="1"/>
  <c r="G406" i="1"/>
  <c r="G4" i="1"/>
  <c r="G8" i="1"/>
  <c r="G12" i="1"/>
  <c r="G16" i="1"/>
  <c r="G20" i="1"/>
  <c r="G24" i="1"/>
  <c r="G30" i="1"/>
  <c r="G34" i="1"/>
  <c r="G40" i="1"/>
  <c r="G42" i="1"/>
  <c r="G44" i="1"/>
  <c r="G46" i="1"/>
  <c r="G48" i="1"/>
  <c r="G52" i="1"/>
  <c r="G56" i="1"/>
  <c r="G60" i="1"/>
  <c r="G66" i="1"/>
  <c r="G68" i="1"/>
  <c r="G70" i="1"/>
  <c r="G74" i="1"/>
  <c r="G78" i="1"/>
  <c r="G82" i="1"/>
  <c r="G86" i="1"/>
  <c r="G92" i="1"/>
  <c r="G96" i="1"/>
  <c r="G102" i="1"/>
  <c r="G106" i="1"/>
  <c r="G110" i="1"/>
  <c r="G114" i="1"/>
  <c r="G116" i="1"/>
  <c r="G118" i="1"/>
  <c r="G120" i="1"/>
  <c r="G126" i="1"/>
  <c r="G130" i="1"/>
  <c r="G139" i="1"/>
  <c r="G145" i="1"/>
  <c r="G150" i="1"/>
  <c r="G154" i="1"/>
  <c r="G158" i="1"/>
  <c r="G161" i="1"/>
  <c r="G165" i="1"/>
  <c r="G171" i="1"/>
  <c r="G175" i="1"/>
  <c r="G179" i="1"/>
  <c r="G185" i="1"/>
  <c r="G189" i="1"/>
  <c r="G195" i="1"/>
  <c r="G199" i="1"/>
  <c r="G203" i="1"/>
  <c r="G209" i="1"/>
  <c r="G211" i="1"/>
  <c r="G213" i="1"/>
  <c r="G217" i="1"/>
  <c r="G223" i="1"/>
  <c r="G229" i="1"/>
  <c r="G231" i="1"/>
  <c r="G233" i="1"/>
  <c r="G239" i="1"/>
  <c r="G243" i="1"/>
  <c r="G247" i="1"/>
  <c r="G253" i="1"/>
  <c r="G255" i="1"/>
  <c r="G257" i="1"/>
  <c r="G262" i="1"/>
  <c r="G264" i="1"/>
  <c r="G268" i="1"/>
  <c r="G274" i="1"/>
  <c r="G276" i="1"/>
  <c r="G280" i="1"/>
  <c r="G291" i="1"/>
  <c r="G296" i="1"/>
  <c r="G302" i="1"/>
  <c r="G306" i="1"/>
  <c r="G310" i="1"/>
  <c r="G316" i="1"/>
  <c r="G320" i="1"/>
  <c r="G322" i="1"/>
  <c r="G324" i="1"/>
  <c r="G326" i="1"/>
  <c r="G330" i="1"/>
  <c r="G336" i="1"/>
  <c r="G338" i="1"/>
  <c r="G341" i="1"/>
  <c r="G346" i="1"/>
  <c r="G352" i="1"/>
  <c r="G356" i="1"/>
  <c r="G360" i="1"/>
  <c r="G366" i="1"/>
  <c r="G368" i="1"/>
  <c r="G370" i="1"/>
  <c r="G374" i="1"/>
  <c r="G380" i="1"/>
  <c r="G384" i="1"/>
  <c r="G390" i="1"/>
  <c r="G396" i="1"/>
  <c r="G398" i="1"/>
  <c r="G400" i="1"/>
  <c r="G417"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H135" i="1"/>
  <c r="G136" i="1"/>
  <c r="G138" i="1"/>
  <c r="G140" i="1"/>
  <c r="G142" i="1"/>
  <c r="G144" i="1"/>
  <c r="G146" i="1"/>
  <c r="G149" i="1"/>
  <c r="G151" i="1"/>
  <c r="G153" i="1"/>
  <c r="G155" i="1"/>
  <c r="G157"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50" i="1"/>
  <c r="G252" i="1"/>
  <c r="G254" i="1"/>
  <c r="G256" i="1"/>
  <c r="G258" i="1"/>
  <c r="G259"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H339" i="1"/>
  <c r="G340" i="1"/>
  <c r="G342" i="1"/>
  <c r="G344"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H478"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3" i="1"/>
  <c r="G565" i="1"/>
  <c r="G567" i="1"/>
  <c r="G569" i="1"/>
  <c r="G571" i="1"/>
  <c r="G573" i="1"/>
  <c r="G575" i="1"/>
  <c r="G577" i="1"/>
  <c r="G579" i="1"/>
  <c r="G581" i="1"/>
  <c r="G583" i="1"/>
  <c r="G585" i="1"/>
  <c r="G589" i="1"/>
  <c r="G591" i="1"/>
  <c r="G593" i="1"/>
  <c r="G595" i="1"/>
  <c r="G597" i="1"/>
  <c r="G599" i="1"/>
  <c r="G601" i="1"/>
  <c r="G603" i="1"/>
  <c r="G605" i="1"/>
  <c r="G607" i="1"/>
  <c r="G609" i="1"/>
  <c r="G611" i="1"/>
  <c r="G613" i="1"/>
  <c r="G615" i="1"/>
  <c r="G617" i="1"/>
  <c r="G621" i="1"/>
  <c r="G623" i="1"/>
  <c r="G625" i="1"/>
  <c r="G627" i="1"/>
  <c r="G631"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H1442" i="1"/>
  <c r="J1442" i="1"/>
  <c r="J1446" i="1"/>
  <c r="H1446" i="1"/>
  <c r="G1446" i="1"/>
  <c r="J1450" i="1"/>
  <c r="H1450" i="1"/>
  <c r="G1450" i="1"/>
  <c r="I1450" i="1" s="1"/>
  <c r="J1455" i="1"/>
  <c r="H1455" i="1"/>
  <c r="G1455" i="1"/>
  <c r="J1459" i="1"/>
  <c r="H1459" i="1"/>
  <c r="G1459" i="1"/>
  <c r="I1459" i="1" s="1"/>
  <c r="J1477" i="1"/>
  <c r="H1477" i="1"/>
  <c r="G1477" i="1"/>
  <c r="G20" i="9"/>
  <c r="H20" i="9"/>
  <c r="F152" i="4"/>
  <c r="F299" i="4"/>
  <c r="D298" i="4"/>
  <c r="D34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6" i="1"/>
  <c r="G1128" i="1"/>
  <c r="G1130" i="1"/>
  <c r="G1132" i="1"/>
  <c r="G1134" i="1"/>
  <c r="G1136" i="1"/>
  <c r="G1138" i="1"/>
  <c r="G1140" i="1"/>
  <c r="G1142" i="1"/>
  <c r="G1144" i="1"/>
  <c r="G1146" i="1"/>
  <c r="G1148" i="1"/>
  <c r="G1150" i="1"/>
  <c r="G1156" i="1"/>
  <c r="G1158" i="1"/>
  <c r="G1160" i="1"/>
  <c r="G1162" i="1"/>
  <c r="G1164" i="1"/>
  <c r="G1166" i="1"/>
  <c r="G1168" i="1"/>
  <c r="G1170" i="1"/>
  <c r="G1172" i="1"/>
  <c r="H1174" i="1"/>
  <c r="H1440" i="1"/>
  <c r="J1440" i="1"/>
  <c r="H1444" i="1"/>
  <c r="J1444" i="1"/>
  <c r="J1448" i="1"/>
  <c r="H1448" i="1"/>
  <c r="G1448" i="1"/>
  <c r="J1452" i="1"/>
  <c r="H1452" i="1"/>
  <c r="G1452" i="1"/>
  <c r="I1452" i="1" s="1"/>
  <c r="J1457" i="1"/>
  <c r="H1457" i="1"/>
  <c r="G1457" i="1"/>
  <c r="G1461" i="1"/>
  <c r="G1470" i="1"/>
  <c r="J1479" i="1"/>
  <c r="H1479" i="1"/>
  <c r="G1479" i="1"/>
  <c r="I1479" i="1" s="1"/>
  <c r="G1482" i="1"/>
  <c r="H1482" i="1"/>
  <c r="G1486" i="1"/>
  <c r="H1486" i="1"/>
  <c r="G1490" i="1"/>
  <c r="H1490" i="1"/>
  <c r="G1494" i="1"/>
  <c r="H1494" i="1"/>
  <c r="G1498" i="1"/>
  <c r="H1498" i="1"/>
  <c r="G1502" i="1"/>
  <c r="H1502" i="1"/>
  <c r="G1506" i="1"/>
  <c r="H1506" i="1"/>
  <c r="G1510" i="1"/>
  <c r="H1510" i="1"/>
  <c r="G1514" i="1"/>
  <c r="H1514"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J1447" i="1"/>
  <c r="H1447" i="1"/>
  <c r="G1447" i="1"/>
  <c r="J1449" i="1"/>
  <c r="H1449" i="1"/>
  <c r="G1449" i="1"/>
  <c r="I1449" i="1" s="1"/>
  <c r="J1451" i="1"/>
  <c r="H1451" i="1"/>
  <c r="G1451" i="1"/>
  <c r="G1453" i="1"/>
  <c r="J1456" i="1"/>
  <c r="H1456" i="1"/>
  <c r="G1456" i="1"/>
  <c r="J1458" i="1"/>
  <c r="H1458" i="1"/>
  <c r="G1458" i="1"/>
  <c r="I1458" i="1" s="1"/>
  <c r="J1460" i="1"/>
  <c r="H1460" i="1"/>
  <c r="G1460" i="1"/>
  <c r="J1476" i="1"/>
  <c r="H1476" i="1"/>
  <c r="G1476" i="1"/>
  <c r="I1476" i="1" s="1"/>
  <c r="J1478" i="1"/>
  <c r="H1478" i="1"/>
  <c r="G1478" i="1"/>
  <c r="G1480" i="1"/>
  <c r="H1480" i="1"/>
  <c r="G1484" i="1"/>
  <c r="H1484" i="1"/>
  <c r="G1488" i="1"/>
  <c r="H1488" i="1"/>
  <c r="G1492" i="1"/>
  <c r="H1492" i="1"/>
  <c r="G1496" i="1"/>
  <c r="H1496" i="1"/>
  <c r="G1500" i="1"/>
  <c r="H1500" i="1"/>
  <c r="G1504" i="1"/>
  <c r="H1504" i="1"/>
  <c r="G1508" i="1"/>
  <c r="H1508" i="1"/>
  <c r="G1512" i="1"/>
  <c r="H1512" i="1"/>
  <c r="G1516" i="1"/>
  <c r="H1516" i="1"/>
  <c r="G1299" i="1"/>
  <c r="G1416" i="1"/>
  <c r="H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E6" i="4"/>
  <c r="E151" i="4"/>
  <c r="E298" i="4"/>
  <c r="E408" i="4" s="1"/>
  <c r="D403" i="1" s="1"/>
  <c r="F351" i="4"/>
  <c r="D350" i="4"/>
  <c r="H292" i="9"/>
  <c r="E176" i="5"/>
  <c r="E141" i="6"/>
  <c r="G299" i="9" s="1"/>
  <c r="E299" i="9" s="1"/>
  <c r="G1445" i="1"/>
  <c r="F7" i="4"/>
  <c r="F45" i="4"/>
  <c r="F51" i="4"/>
  <c r="F83" i="4"/>
  <c r="F107" i="4"/>
  <c r="F125" i="4"/>
  <c r="F153" i="4"/>
  <c r="F197" i="4"/>
  <c r="F225" i="4"/>
  <c r="F253" i="4"/>
  <c r="F300" i="4"/>
  <c r="F312" i="4"/>
  <c r="F352" i="4"/>
  <c r="F364" i="4"/>
  <c r="E644" i="4"/>
  <c r="D638" i="1" s="1"/>
  <c r="F516" i="4"/>
  <c r="F70" i="5"/>
  <c r="G286" i="9"/>
  <c r="E286" i="9" s="1"/>
  <c r="B286" i="9" s="1"/>
  <c r="D87" i="5"/>
  <c r="F88" i="5"/>
  <c r="G292" i="9"/>
  <c r="F206" i="5"/>
  <c r="F207" i="5"/>
  <c r="F36" i="6"/>
  <c r="F90" i="6"/>
  <c r="F130" i="6"/>
  <c r="E296" i="9"/>
  <c r="I10" i="3" s="1"/>
  <c r="B22" i="9"/>
  <c r="H25" i="3"/>
  <c r="H27" i="3"/>
  <c r="H29" i="3"/>
  <c r="F397" i="4"/>
  <c r="F417" i="4"/>
  <c r="D421" i="4"/>
  <c r="F422" i="4"/>
  <c r="D459" i="4"/>
  <c r="F460" i="4"/>
  <c r="E484" i="4"/>
  <c r="D478" i="1" s="1"/>
  <c r="G478" i="1" s="1"/>
  <c r="D529" i="4"/>
  <c r="F530" i="4"/>
  <c r="D567" i="4"/>
  <c r="F568" i="4"/>
  <c r="D593" i="4"/>
  <c r="F594" i="4"/>
  <c r="D625" i="4"/>
  <c r="F626" i="4"/>
  <c r="F8" i="5"/>
  <c r="D68" i="5"/>
  <c r="H287" i="9"/>
  <c r="E146" i="5"/>
  <c r="D1124" i="1" s="1"/>
  <c r="H1124" i="1" s="1"/>
  <c r="G291" i="9"/>
  <c r="E291" i="9" s="1"/>
  <c r="B291" i="9" s="1"/>
  <c r="F190" i="5"/>
  <c r="F191" i="5"/>
  <c r="F239" i="5"/>
  <c r="E245" i="5"/>
  <c r="D1222" i="1" s="1"/>
  <c r="F259" i="5"/>
  <c r="D141" i="6"/>
  <c r="F5" i="6"/>
  <c r="F6" i="6"/>
  <c r="D42" i="8"/>
  <c r="G294" i="9" s="1"/>
  <c r="E294" i="9" s="1"/>
  <c r="F416" i="4"/>
  <c r="E142" i="9"/>
  <c r="B142" i="9" s="1"/>
  <c r="F603" i="4"/>
  <c r="E287" i="9"/>
  <c r="B287" i="9" s="1"/>
  <c r="F149" i="5"/>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278" i="9"/>
  <c r="E278" i="9" s="1"/>
  <c r="B278" i="9" s="1"/>
  <c r="M212" i="9"/>
  <c r="G191" i="9"/>
  <c r="E19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4" i="9"/>
  <c r="G162" i="9"/>
  <c r="E162" i="9" s="1"/>
  <c r="B162" i="9" s="1"/>
  <c r="G160" i="9"/>
  <c r="E160" i="9" s="1"/>
  <c r="B160"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G161" i="9"/>
  <c r="E161" i="9" s="1"/>
  <c r="B161" i="9" s="1"/>
  <c r="I10" i="9"/>
  <c r="B213" i="9"/>
  <c r="B215" i="9"/>
  <c r="B219" i="9"/>
  <c r="B221" i="9"/>
  <c r="B223" i="9"/>
  <c r="B280" i="9"/>
  <c r="F293" i="9"/>
  <c r="B285" i="9"/>
  <c r="F275" i="9"/>
  <c r="D176" i="5" l="1"/>
  <c r="H22" i="3" s="1"/>
  <c r="F644" i="4"/>
  <c r="C638" i="1"/>
  <c r="H638" i="1" s="1"/>
  <c r="F252" i="4"/>
  <c r="C248" i="1"/>
  <c r="F196" i="4"/>
  <c r="C192" i="1"/>
  <c r="F163" i="4"/>
  <c r="C159" i="1"/>
  <c r="E20" i="9"/>
  <c r="B20" i="9" s="1"/>
  <c r="F133" i="4"/>
  <c r="C129" i="1"/>
  <c r="F245" i="5"/>
  <c r="D237" i="5"/>
  <c r="C1222" i="1"/>
  <c r="H1222" i="1" s="1"/>
  <c r="F177" i="5"/>
  <c r="C1154" i="1"/>
  <c r="F146" i="5"/>
  <c r="D990" i="1"/>
  <c r="D985" i="1"/>
  <c r="F12" i="5"/>
  <c r="C990" i="1"/>
  <c r="B294" i="9"/>
  <c r="B299" i="9"/>
  <c r="E298" i="9"/>
  <c r="F7" i="5"/>
  <c r="H20" i="3"/>
  <c r="D6" i="5"/>
  <c r="C985" i="1"/>
  <c r="F625" i="4"/>
  <c r="C619" i="1"/>
  <c r="F567" i="4"/>
  <c r="C561" i="1"/>
  <c r="E237" i="5"/>
  <c r="E175" i="5" s="1"/>
  <c r="D1152" i="1" s="1"/>
  <c r="D412" i="4"/>
  <c r="F6" i="4"/>
  <c r="H16" i="3"/>
  <c r="C2" i="1"/>
  <c r="G638" i="1"/>
  <c r="K1432" i="9"/>
  <c r="G295" i="9"/>
  <c r="E295" i="9" s="1"/>
  <c r="B295" i="9" s="1"/>
  <c r="I34" i="3"/>
  <c r="C1517" i="1"/>
  <c r="H21" i="3"/>
  <c r="C1046" i="1"/>
  <c r="F593" i="4"/>
  <c r="C587" i="1"/>
  <c r="F529" i="4"/>
  <c r="D528" i="4"/>
  <c r="C523" i="1"/>
  <c r="I28" i="3"/>
  <c r="D1435" i="1"/>
  <c r="E289" i="4"/>
  <c r="E290" i="4" s="1"/>
  <c r="D286" i="1" s="1"/>
  <c r="I17" i="3"/>
  <c r="D147" i="1"/>
  <c r="E164" i="9"/>
  <c r="B164" i="9" s="1"/>
  <c r="B191" i="9"/>
  <c r="E165" i="9"/>
  <c r="B165" i="9" s="1"/>
  <c r="F212" i="9"/>
  <c r="F141" i="6"/>
  <c r="H28" i="3"/>
  <c r="C1435" i="1"/>
  <c r="F176" i="5"/>
  <c r="E68" i="5"/>
  <c r="F68" i="5" s="1"/>
  <c r="F459" i="4"/>
  <c r="C453" i="1"/>
  <c r="F421" i="4"/>
  <c r="D420" i="4"/>
  <c r="C415" i="1"/>
  <c r="E292" i="9"/>
  <c r="B292" i="9" s="1"/>
  <c r="F87" i="5"/>
  <c r="C1065" i="1"/>
  <c r="E420" i="4"/>
  <c r="I22" i="3"/>
  <c r="D1153" i="1"/>
  <c r="D408" i="4"/>
  <c r="F350" i="4"/>
  <c r="C345" i="1"/>
  <c r="E407" i="4"/>
  <c r="D402" i="1" s="1"/>
  <c r="D293" i="1"/>
  <c r="E412" i="4"/>
  <c r="I16" i="3"/>
  <c r="D2" i="1"/>
  <c r="I1473" i="1"/>
  <c r="I1471" i="1"/>
  <c r="I1468" i="1"/>
  <c r="I1466" i="1"/>
  <c r="I1464" i="1"/>
  <c r="I1462" i="1"/>
  <c r="I1478" i="1"/>
  <c r="I1460" i="1"/>
  <c r="I1456" i="1"/>
  <c r="I1451" i="1"/>
  <c r="I1447" i="1"/>
  <c r="I1457" i="1"/>
  <c r="I1448" i="1"/>
  <c r="G1124" i="1"/>
  <c r="D407" i="4"/>
  <c r="F298" i="4"/>
  <c r="C293" i="1"/>
  <c r="H17" i="3"/>
  <c r="D289" i="4"/>
  <c r="F151" i="4"/>
  <c r="C147" i="1"/>
  <c r="I1477" i="1"/>
  <c r="I1455" i="1"/>
  <c r="I1446" i="1"/>
  <c r="C1153" i="1" l="1"/>
  <c r="D175" i="5"/>
  <c r="F175" i="5" s="1"/>
  <c r="H990" i="1"/>
  <c r="H248" i="1"/>
  <c r="G248" i="1"/>
  <c r="H192" i="1"/>
  <c r="G192" i="1"/>
  <c r="G159" i="1"/>
  <c r="H159" i="1"/>
  <c r="H129" i="1"/>
  <c r="G129" i="1"/>
  <c r="G1222" i="1"/>
  <c r="F237" i="5"/>
  <c r="C1214" i="1"/>
  <c r="H23" i="3"/>
  <c r="H1154" i="1"/>
  <c r="G1154" i="1"/>
  <c r="G990" i="1"/>
  <c r="H147" i="1"/>
  <c r="G147" i="1"/>
  <c r="D413" i="4"/>
  <c r="D414" i="4" s="1"/>
  <c r="D291" i="4"/>
  <c r="F289" i="4"/>
  <c r="C285" i="1"/>
  <c r="H293" i="1"/>
  <c r="G293" i="1"/>
  <c r="F407" i="4"/>
  <c r="C402" i="1"/>
  <c r="E639" i="4"/>
  <c r="D407" i="1"/>
  <c r="H1065" i="1"/>
  <c r="G1065" i="1"/>
  <c r="D635" i="4"/>
  <c r="F420" i="4"/>
  <c r="C414" i="1"/>
  <c r="H453" i="1"/>
  <c r="G453" i="1"/>
  <c r="I21" i="3"/>
  <c r="D1046" i="1"/>
  <c r="E6" i="5"/>
  <c r="G282" i="9" s="1"/>
  <c r="E282" i="9" s="1"/>
  <c r="B282" i="9" s="1"/>
  <c r="B212" i="9"/>
  <c r="H523" i="1"/>
  <c r="G523" i="1"/>
  <c r="H1517" i="1"/>
  <c r="G1517" i="1"/>
  <c r="H11" i="3"/>
  <c r="H2" i="1"/>
  <c r="G2" i="1"/>
  <c r="D639" i="4"/>
  <c r="F412" i="4"/>
  <c r="C407" i="1"/>
  <c r="H561" i="1"/>
  <c r="G561" i="1"/>
  <c r="H619" i="1"/>
  <c r="G619" i="1"/>
  <c r="H985" i="1"/>
  <c r="G985" i="1"/>
  <c r="E293" i="9"/>
  <c r="H345" i="1"/>
  <c r="G345" i="1"/>
  <c r="F408" i="4"/>
  <c r="C403" i="1"/>
  <c r="E635" i="4"/>
  <c r="D629" i="1" s="1"/>
  <c r="D414" i="1"/>
  <c r="E636" i="4"/>
  <c r="D630" i="1" s="1"/>
  <c r="H415" i="1"/>
  <c r="G415" i="1"/>
  <c r="H1153" i="1"/>
  <c r="G1153" i="1"/>
  <c r="G1435" i="1"/>
  <c r="H1435" i="1"/>
  <c r="H9" i="3"/>
  <c r="E413" i="4"/>
  <c r="E414" i="4" s="1"/>
  <c r="D409" i="1" s="1"/>
  <c r="E291" i="4"/>
  <c r="D287" i="1" s="1"/>
  <c r="D285" i="1"/>
  <c r="F528" i="4"/>
  <c r="D636" i="4"/>
  <c r="C522" i="1"/>
  <c r="H587" i="1"/>
  <c r="G587" i="1"/>
  <c r="H1046" i="1"/>
  <c r="G1046" i="1"/>
  <c r="E19" i="9"/>
  <c r="D290" i="4"/>
  <c r="I23" i="3"/>
  <c r="D1214" i="1"/>
  <c r="C984" i="1"/>
  <c r="C1152" i="1" l="1"/>
  <c r="G1152" i="1" s="1"/>
  <c r="G276" i="9"/>
  <c r="F6" i="5"/>
  <c r="H1214" i="1"/>
  <c r="G1214" i="1"/>
  <c r="K3" i="9"/>
  <c r="I9" i="3"/>
  <c r="H403" i="1"/>
  <c r="G403" i="1"/>
  <c r="F639" i="4"/>
  <c r="C633" i="1"/>
  <c r="N3" i="9"/>
  <c r="I11" i="3"/>
  <c r="H414" i="1"/>
  <c r="G414" i="1"/>
  <c r="F635" i="4"/>
  <c r="C629" i="1"/>
  <c r="H402" i="1"/>
  <c r="G402" i="1"/>
  <c r="H285" i="1"/>
  <c r="G285" i="1"/>
  <c r="F291" i="4"/>
  <c r="C287" i="1"/>
  <c r="F290" i="4"/>
  <c r="C286" i="1"/>
  <c r="H522" i="1"/>
  <c r="G522" i="1"/>
  <c r="F636" i="4"/>
  <c r="C630" i="1"/>
  <c r="E640" i="4"/>
  <c r="E641" i="4" s="1"/>
  <c r="E415" i="4"/>
  <c r="D410" i="1" s="1"/>
  <c r="D408" i="1"/>
  <c r="H407" i="1"/>
  <c r="G407" i="1"/>
  <c r="F414" i="4"/>
  <c r="C409" i="1"/>
  <c r="H1152" i="1"/>
  <c r="H276" i="9"/>
  <c r="D984" i="1"/>
  <c r="D633" i="1"/>
  <c r="D640" i="4"/>
  <c r="D415" i="4"/>
  <c r="F413" i="4"/>
  <c r="C408" i="1"/>
  <c r="H8" i="3" l="1"/>
  <c r="M3" i="9" s="1"/>
  <c r="E276" i="9"/>
  <c r="E275" i="9" s="1"/>
  <c r="H408" i="1"/>
  <c r="G408" i="1"/>
  <c r="F415" i="4"/>
  <c r="C410" i="1"/>
  <c r="D642" i="4"/>
  <c r="F640" i="4"/>
  <c r="C634" i="1"/>
  <c r="D635" i="1"/>
  <c r="H409" i="1"/>
  <c r="G409" i="1"/>
  <c r="E642" i="4"/>
  <c r="E645" i="4" s="1"/>
  <c r="D634" i="1"/>
  <c r="H287" i="1"/>
  <c r="G287" i="1"/>
  <c r="H629" i="1"/>
  <c r="G629" i="1"/>
  <c r="H633" i="1"/>
  <c r="G633" i="1"/>
  <c r="D641" i="4"/>
  <c r="H984" i="1"/>
  <c r="H630" i="1"/>
  <c r="G630" i="1"/>
  <c r="H286" i="1"/>
  <c r="G286" i="1"/>
  <c r="G984" i="1"/>
  <c r="B276" i="9" l="1"/>
  <c r="I8" i="3"/>
  <c r="I18" i="3"/>
  <c r="D639" i="1"/>
  <c r="D645" i="4"/>
  <c r="F641" i="4"/>
  <c r="C635" i="1"/>
  <c r="H410" i="1"/>
  <c r="G410" i="1"/>
  <c r="E646" i="4"/>
  <c r="D636" i="1"/>
  <c r="H634" i="1"/>
  <c r="G634" i="1"/>
  <c r="F642" i="4"/>
  <c r="D646" i="4"/>
  <c r="C636" i="1"/>
  <c r="F646" i="4" l="1"/>
  <c r="H19" i="3"/>
  <c r="C640" i="1"/>
  <c r="H636" i="1"/>
  <c r="G636" i="1"/>
  <c r="I19" i="3"/>
  <c r="D640" i="1"/>
  <c r="H635" i="1"/>
  <c r="G635" i="1"/>
  <c r="F645" i="4"/>
  <c r="H18" i="3"/>
  <c r="C639" i="1"/>
  <c r="H639" i="1" l="1"/>
  <c r="G639" i="1"/>
  <c r="H7" i="3"/>
  <c r="H640" i="1"/>
  <c r="G640" i="1"/>
  <c r="J3" i="9" l="1"/>
  <c r="I7" i="3"/>
  <c r="L272" i="9" l="1"/>
  <c r="M272" i="9"/>
  <c r="H18" i="9"/>
  <c r="G17" i="9"/>
  <c r="L16" i="9"/>
  <c r="H15" i="9"/>
  <c r="I17" i="9"/>
  <c r="G16" i="9"/>
  <c r="J11" i="9"/>
  <c r="I8" i="9"/>
  <c r="K6" i="9"/>
  <c r="G18" i="9"/>
  <c r="M15" i="9"/>
  <c r="I12" i="9"/>
  <c r="K10" i="9"/>
  <c r="J7" i="9"/>
  <c r="J17" i="9"/>
  <c r="K13" i="9"/>
  <c r="J12" i="9"/>
  <c r="I11" i="9"/>
  <c r="K9" i="9"/>
  <c r="J8" i="9"/>
  <c r="I7" i="9"/>
  <c r="K5" i="9"/>
  <c r="J5" i="9"/>
  <c r="K8" i="9"/>
  <c r="J13" i="9"/>
  <c r="G15" i="9"/>
  <c r="E15" i="9" s="1"/>
  <c r="H16" i="9"/>
  <c r="H17" i="9"/>
  <c r="I13" i="9"/>
  <c r="K11" i="9"/>
  <c r="J10" i="9"/>
  <c r="E10" i="9" s="1"/>
  <c r="B10" i="9" s="1"/>
  <c r="I9" i="9"/>
  <c r="K7" i="9"/>
  <c r="J6" i="9"/>
  <c r="I5" i="9"/>
  <c r="I6" i="9"/>
  <c r="J9" i="9"/>
  <c r="K12" i="9"/>
  <c r="L15" i="9"/>
  <c r="F15" i="9" s="1"/>
  <c r="M16" i="9"/>
  <c r="E18" i="9" l="1"/>
  <c r="B18" i="9" s="1"/>
  <c r="F272" i="9"/>
  <c r="B272" i="9" s="1"/>
  <c r="E6" i="9"/>
  <c r="B6" i="9" s="1"/>
  <c r="E5" i="9"/>
  <c r="B5" i="9" s="1"/>
  <c r="E13" i="9"/>
  <c r="B13" i="9" s="1"/>
  <c r="E9" i="9"/>
  <c r="B9" i="9" s="1"/>
  <c r="B15" i="9"/>
  <c r="E11" i="9"/>
  <c r="B11" i="9" s="1"/>
  <c r="E12" i="9"/>
  <c r="B12" i="9" s="1"/>
  <c r="E8" i="9"/>
  <c r="B8" i="9" s="1"/>
  <c r="E16" i="9"/>
  <c r="E17" i="9"/>
  <c r="B17" i="9" s="1"/>
  <c r="E7" i="9"/>
  <c r="B7" i="9" s="1"/>
  <c r="F16" i="9"/>
  <c r="F14" i="9" s="1"/>
  <c r="F19" i="9" l="1"/>
  <c r="F3" i="9" s="1"/>
  <c r="E4" i="9"/>
  <c r="B16"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<sst xmlns="http://schemas.openxmlformats.org/spreadsheetml/2006/main" count="4313" uniqueCount="3393">
  <si>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</si>
  <si>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</si>
  <si>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</si>
  <si>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</si>
  <si>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</si>
  <si>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</si>
  <si>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</si>
  <si>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</si>
  <si>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</si>
  <si>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</si>
  <si>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</si>
  <si>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</si>
  <si>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</si>
  <si>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</si>
  <si>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</si>
  <si>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</si>
  <si>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</si>
  <si>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</si>
  <si>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</si>
  <si>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</si>
  <si>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</si>
  <si>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</si>
  <si>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</si>
  <si>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</si>
  <si>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</si>
  <si>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</si>
  <si>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</si>
  <si>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</si>
  <si>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</si>
  <si>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</si>
  <si>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</si>
  <si>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</si>
  <si>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</si>
  <si>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</si>
  <si>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</si>
  <si>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</si>
  <si>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</si>
  <si>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</si>
  <si>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</si>
  <si>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</si>
  <si>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</si>
  <si>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</si>
  <si>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</si>
  <si>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</si>
  <si>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</si>
  <si>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</si>
  <si>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</si>
  <si>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</si>
  <si>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</si>
  <si>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</si>
  <si>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</si>
  <si>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</si>
  <si>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</si>
  <si>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</si>
  <si>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</si>
  <si>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</si>
  <si>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</si>
  <si>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</si>
  <si>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</si>
  <si>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</si>
  <si>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</si>
  <si>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</si>
  <si>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</si>
  <si>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</si>
  <si>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</si>
  <si>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</si>
  <si>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</si>
  <si>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</si>
  <si>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</si>
  <si>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</si>
  <si>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</si>
  <si>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</si>
  <si>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</si>
  <si>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</si>
  <si>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</si>
  <si>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</si>
  <si>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</si>
  <si>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</si>
  <si>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</si>
  <si>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</si>
  <si>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</si>
  <si>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</si>
  <si>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</si>
  <si>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</si>
  <si>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</si>
  <si>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</si>
  <si>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</si>
  <si>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</si>
  <si>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</si>
  <si>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</si>
  <si>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</si>
  <si>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</si>
  <si>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</si>
  <si>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</si>
  <si>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</si>
  <si>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</si>
  <si>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</si>
  <si>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</si>
  <si>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</si>
  <si>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</si>
  <si>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</si>
  <si>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</si>
  <si>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</si>
  <si>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</si>
  <si>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</si>
  <si>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</si>
  <si>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</si>
  <si>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</si>
  <si>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</si>
  <si>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</si>
  <si>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</si>
  <si>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</si>
  <si>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</si>
  <si>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</si>
  <si>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</si>
  <si>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</si>
  <si>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</si>
  <si>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</si>
  <si>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</si>
  <si>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</si>
  <si>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</si>
  <si>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</si>
  <si>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</si>
  <si>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</si>
  <si>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</si>
  <si>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</si>
  <si>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</si>
  <si>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</si>
  <si>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</si>
  <si>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</si>
  <si>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</si>
  <si>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</si>
  <si>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</si>
  <si>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</si>
  <si>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</si>
  <si>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</si>
  <si>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</si>
  <si>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</si>
  <si>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</si>
  <si>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</si>
  <si>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</si>
  <si>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</si>
  <si>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</si>
  <si>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</si>
  <si>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</si>
  <si>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</si>
  <si>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</si>
  <si>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</si>
  <si>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</si>
  <si>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</si>
  <si>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</si>
  <si>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</si>
  <si>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</si>
  <si>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</si>
  <si>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</si>
  <si>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</si>
  <si>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</si>
  <si>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</si>
  <si>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</si>
  <si>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</si>
  <si>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</si>
  <si>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</si>
  <si>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</si>
  <si>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</si>
  <si>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</si>
  <si>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</si>
  <si>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</si>
  <si>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</si>
  <si>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</si>
  <si>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</si>
  <si>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</si>
  <si>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</si>
  <si>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</si>
  <si>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</si>
  <si>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</si>
  <si>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</si>
  <si>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</si>
  <si>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</si>
  <si>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</si>
  <si>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</si>
  <si>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</si>
  <si>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</si>
  <si>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</si>
  <si>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</si>
  <si>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</si>
  <si>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</si>
  <si>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</si>
  <si>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</si>
  <si>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</si>
  <si>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</si>
  <si>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</si>
  <si>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</si>
  <si>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</si>
  <si>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</si>
  <si>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</si>
  <si>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</si>
  <si>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</si>
  <si>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</si>
  <si>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</si>
  <si>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</si>
  <si>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</si>
  <si>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</si>
  <si>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</si>
  <si>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</si>
  <si>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</si>
  <si>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</si>
  <si>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</si>
  <si>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</si>
  <si>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</si>
  <si>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</si>
  <si>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</si>
  <si>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</si>
  <si>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</si>
  <si>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</si>
  <si>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</si>
  <si>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</si>
  <si>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</si>
  <si>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</si>
  <si>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</si>
  <si>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</si>
  <si>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</si>
  <si>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</si>
  <si>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</si>
  <si>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</si>
  <si>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</si>
  <si>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</si>
  <si>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</si>
  <si>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</si>
  <si>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</si>
  <si>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</si>
  <si>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</si>
  <si>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</si>
  <si>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</si>
  <si>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</si>
  <si>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</si>
  <si>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</si>
  <si>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</si>
  <si>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</si>
  <si>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</si>
  <si>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</si>
  <si>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</si>
  <si>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</si>
  <si>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</si>
  <si>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</si>
  <si>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</si>
  <si>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</si>
  <si>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</si>
  <si>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</si>
  <si>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</si>
  <si>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</si>
  <si>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</si>
  <si>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</si>
  <si>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</si>
  <si>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</si>
  <si>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</si>
  <si>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</si>
  <si>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</si>
  <si>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</si>
  <si>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</si>
  <si>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</si>
  <si>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</si>
  <si>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</si>
  <si>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</si>
  <si>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</si>
  <si>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</si>
  <si>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</si>
  <si>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</si>
  <si>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</si>
  <si>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</si>
  <si>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</si>
  <si>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</si>
  <si>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</si>
  <si>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</si>
  <si>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</si>
  <si>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</si>
  <si>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</si>
  <si>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</si>
  <si>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</si>
  <si>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</si>
  <si>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</si>
  <si>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</si>
  <si>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</si>
  <si>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</si>
  <si>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</si>
  <si>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</si>
  <si>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</si>
  <si>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</si>
  <si>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</si>
  <si>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</si>
  <si>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</si>
  <si>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</si>
  <si>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</si>
  <si>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</si>
  <si>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</si>
  <si>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</si>
  <si>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</si>
  <si>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</si>
  <si>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</si>
  <si>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</si>
  <si>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</si>
  <si>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</si>
  <si>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</si>
  <si>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</si>
  <si>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</si>
  <si>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</si>
  <si>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</si>
  <si>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</si>
  <si>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</si>
  <si>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</si>
  <si>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</si>
  <si>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</si>
  <si>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</si>
  <si>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</si>
  <si>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</si>
  <si>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</si>
  <si>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</si>
  <si>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</si>
  <si>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</si>
  <si>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</si>
  <si>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</si>
  <si>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</si>
  <si>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</si>
  <si>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</si>
  <si>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</si>
  <si>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</si>
  <si>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</si>
  <si>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</si>
  <si>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</si>
  <si>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</si>
  <si>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</si>
  <si>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</si>
  <si>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</si>
  <si>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</si>
  <si>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</si>
  <si>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</si>
  <si>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</si>
  <si>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</si>
  <si>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</si>
  <si>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</si>
  <si>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</si>
  <si>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</si>
  <si>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</si>
  <si>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</si>
  <si>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</si>
  <si>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</si>
  <si>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</si>
  <si>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</si>
  <si>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</si>
  <si>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</si>
  <si>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</si>
  <si>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</si>
  <si>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</si>
  <si>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</si>
  <si>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</si>
  <si>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</si>
  <si>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</si>
  <si>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</si>
  <si>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</si>
  <si>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</si>
  <si>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</si>
  <si>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</si>
  <si>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</si>
  <si>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</si>
  <si>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</si>
  <si>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</si>
  <si>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</si>
  <si>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</si>
  <si>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</si>
  <si>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</si>
  <si>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</si>
  <si>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</si>
  <si>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</si>
  <si>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</si>
  <si>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</si>
  <si>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</si>
  <si>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</si>
  <si>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</si>
  <si>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</si>
  <si>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</si>
  <si>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</si>
  <si>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</si>
  <si>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</si>
  <si>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</si>
  <si>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</si>
  <si>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</si>
  <si>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</si>
  <si>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</si>
  <si>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</si>
  <si>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</si>
  <si>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</si>
  <si>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</si>
  <si>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</si>
  <si>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</si>
  <si>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</si>
  <si>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</si>
  <si>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</si>
  <si>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</si>
  <si>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</si>
  <si>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</si>
  <si>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</si>
  <si>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</si>
  <si>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</si>
  <si>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</si>
  <si>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</si>
  <si>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</si>
  <si>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</si>
  <si>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</si>
  <si>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</si>
  <si>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</si>
  <si>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</si>
  <si>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</si>
  <si>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</si>
  <si>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</si>
  <si>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</si>
  <si>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</si>
  <si>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</si>
  <si>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</si>
  <si>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</si>
  <si>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</si>
  <si>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</si>
  <si>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</si>
  <si>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</si>
  <si>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</si>
  <si>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</si>
  <si>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</si>
  <si>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</si>
  <si>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</si>
  <si>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</si>
  <si>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</si>
  <si>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</si>
  <si>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</si>
  <si>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</si>
  <si>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</si>
  <si>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</si>
  <si>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</si>
  <si>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</si>
  <si>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</si>
  <si>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</si>
  <si>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</si>
  <si>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</si>
  <si>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</si>
  <si>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</si>
  <si>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</si>
  <si>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</si>
  <si>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</si>
  <si>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</si>
  <si>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</si>
  <si>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</si>
  <si>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</si>
  <si>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</si>
  <si>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</si>
  <si>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</si>
  <si>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</si>
  <si>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</si>
  <si>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</si>
  <si>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</si>
  <si>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</si>
  <si>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</si>
  <si>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</si>
  <si>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</si>
  <si>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</si>
  <si>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</si>
  <si>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</si>
  <si>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</si>
  <si>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</si>
  <si>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</si>
  <si>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</si>
  <si>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</si>
  <si>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</si>
  <si>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</si>
  <si>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</si>
  <si>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</si>
  <si>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</si>
  <si>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</si>
  <si>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</si>
  <si>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</si>
  <si>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</si>
  <si>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</si>
  <si>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</si>
  <si>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</si>
  <si>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</si>
  <si>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</si>
  <si>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</si>
  <si>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</si>
  <si>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</si>
  <si>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</si>
  <si>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</si>
  <si>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</si>
  <si>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</si>
  <si>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</si>
  <si>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</si>
  <si>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</si>
  <si>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</si>
  <si>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</si>
  <si>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</si>
  <si>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</si>
  <si>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</si>
  <si>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</si>
  <si>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</si>
  <si>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</si>
  <si>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</si>
  <si>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</si>
  <si>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</si>
  <si>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</si>
  <si>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</si>
  <si>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</si>
  <si>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</si>
  <si>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</si>
  <si>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</si>
  <si>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</si>
  <si>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</si>
  <si>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</si>
  <si>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</si>
  <si>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</si>
  <si>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</si>
  <si>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</si>
  <si>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</si>
  <si>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</si>
  <si>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</si>
  <si>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</si>
  <si>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</si>
  <si>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</si>
  <si>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</si>
  <si>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</si>
  <si>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</si>
  <si>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</si>
  <si>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</si>
  <si>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</si>
  <si>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</si>
  <si>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</si>
  <si>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</si>
  <si>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</si>
  <si>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</si>
  <si>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</si>
  <si>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</si>
  <si>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</si>
  <si>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</si>
  <si>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</si>
  <si>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</si>
  <si>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</si>
  <si>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</si>
  <si>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</si>
  <si>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</si>
  <si>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</si>
  <si>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</si>
  <si>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</si>
  <si>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</si>
  <si>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</si>
  <si>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</si>
  <si>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</si>
  <si>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</si>
  <si>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</si>
  <si>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</si>
  <si>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</si>
  <si>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</si>
  <si>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</si>
  <si>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</si>
  <si>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</si>
  <si>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</si>
  <si>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</si>
  <si>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</si>
  <si>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</si>
  <si>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</si>
  <si>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</si>
  <si>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</si>
  <si>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</si>
  <si>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</si>
  <si>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</si>
  <si>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</si>
  <si>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</si>
  <si>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</si>
  <si>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</si>
  <si>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</si>
  <si>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</si>
  <si>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</si>
  <si>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</si>
  <si>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</si>
  <si>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</si>
  <si>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</si>
  <si>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</si>
  <si>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</si>
  <si>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</si>
  <si>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</si>
  <si>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</si>
  <si>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</si>
  <si>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</si>
  <si>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</si>
  <si>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</si>
  <si>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</si>
  <si>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</si>
  <si>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</si>
  <si>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</si>
  <si>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</si>
  <si>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</si>
  <si>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</si>
  <si>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</si>
  <si>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</si>
  <si>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</si>
  <si>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</si>
  <si>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</si>
  <si>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</si>
  <si>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</si>
  <si>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</si>
  <si>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</si>
  <si>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</si>
  <si>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</si>
  <si>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</si>
  <si>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</si>
  <si>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</si>
  <si>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</si>
  <si>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</si>
  <si>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</si>
  <si>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</si>
  <si>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</si>
  <si>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</si>
  <si>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</si>
  <si>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</si>
  <si>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</si>
  <si>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</si>
  <si>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</si>
  <si>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</si>
  <si>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</si>
  <si>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</si>
  <si>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</si>
  <si>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</si>
  <si>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</si>
  <si>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</si>
  <si>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</si>
  <si>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</si>
  <si>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</si>
  <si>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</si>
  <si>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</si>
  <si>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</si>
  <si>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</si>
  <si>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</si>
  <si>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</si>
  <si>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</si>
  <si>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</si>
  <si>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</si>
  <si>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</si>
  <si>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</si>
  <si>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</si>
  <si>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</si>
  <si>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</si>
  <si>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</si>
  <si>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</si>
  <si>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</si>
  <si>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</si>
  <si>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</si>
  <si>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</si>
  <si>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</si>
  <si>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</si>
  <si>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</si>
  <si>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</si>
  <si>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</si>
  <si>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</si>
  <si>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</si>
  <si>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</si>
  <si>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</si>
  <si>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</si>
  <si>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</si>
  <si>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</si>
  <si>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</si>
  <si>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</si>
  <si>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</si>
  <si>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</si>
  <si>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</si>
  <si>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</si>
  <si>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</si>
  <si>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</si>
  <si>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</si>
  <si>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</si>
  <si>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</si>
  <si>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</si>
  <si>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</si>
  <si>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</si>
  <si>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</si>
  <si>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</si>
  <si>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</si>
  <si>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</si>
  <si>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</si>
  <si>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</si>
  <si>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</si>
  <si>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</si>
  <si>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</si>
  <si>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</si>
  <si>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</si>
  <si>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</si>
  <si>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</si>
  <si>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</si>
  <si>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</si>
  <si>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</si>
  <si>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</si>
  <si>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</si>
  <si>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</si>
  <si>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</si>
  <si>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</si>
  <si>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</si>
  <si>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</si>
  <si>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</si>
  <si>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</si>
  <si>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</si>
  <si>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</si>
  <si>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</si>
  <si>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</si>
  <si>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</si>
  <si>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</si>
  <si>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</si>
  <si>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</si>
  <si>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</si>
  <si>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</si>
  <si>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</si>
  <si>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</si>
  <si>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</si>
  <si>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</si>
  <si>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</si>
  <si>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</si>
  <si>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</si>
  <si>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</si>
  <si>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</si>
  <si>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</si>
  <si>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</si>
  <si>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</si>
  <si>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</si>
  <si>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</si>
  <si>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</si>
  <si>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</si>
  <si>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</si>
  <si>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</si>
  <si>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</si>
  <si>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</si>
  <si>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</si>
  <si>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</si>
  <si>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</si>
  <si>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</si>
  <si>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</si>
  <si>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</si>
  <si>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</si>
  <si>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</si>
  <si>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</si>
  <si>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</si>
  <si>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</si>
  <si>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</si>
  <si>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</si>
  <si>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</si>
  <si>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</si>
  <si>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</si>
  <si>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</si>
  <si>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</si>
  <si>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</si>
  <si>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</si>
  <si>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</si>
  <si>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</si>
  <si>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</si>
  <si>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</si>
  <si>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</si>
  <si>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</si>
  <si>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</si>
  <si>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</si>
  <si>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</si>
  <si>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</si>
  <si>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</si>
  <si>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</si>
  <si>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</si>
  <si>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</si>
  <si>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</si>
  <si>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</si>
  <si>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</si>
  <si>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</si>
  <si>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</si>
  <si>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</si>
  <si>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</si>
  <si>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</si>
  <si>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</si>
  <si>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</si>
  <si>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</si>
  <si>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</si>
  <si>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</si>
  <si>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</si>
  <si>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</si>
  <si>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</si>
  <si>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</si>
  <si>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</si>
  <si>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</si>
  <si>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</si>
  <si>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</si>
  <si>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</si>
  <si>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</si>
  <si>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</si>
  <si>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</si>
  <si>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</si>
  <si>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</si>
  <si>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</si>
  <si>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</si>
  <si>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</si>
  <si>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</si>
  <si>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</si>
  <si>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</si>
  <si>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</si>
  <si>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</si>
  <si>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</si>
  <si>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</si>
  <si>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</si>
  <si>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</si>
  <si>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</si>
  <si>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</si>
  <si>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</si>
  <si>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</si>
  <si>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</si>
  <si>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</si>
  <si>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</si>
  <si>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</si>
  <si>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</si>
  <si>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</si>
  <si>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</si>
  <si>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</si>
  <si>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</si>
  <si>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</si>
  <si>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</si>
  <si>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</si>
  <si>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</si>
  <si>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</si>
  <si>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</si>
  <si>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</si>
  <si>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</si>
  <si>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</si>
  <si>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</si>
  <si>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</si>
  <si>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</si>
  <si>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</si>
  <si>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</si>
  <si>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</si>
  <si>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</si>
  <si>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</si>
  <si>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</si>
  <si>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</si>
  <si>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</si>
  <si>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</si>
  <si>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</si>
  <si>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</si>
  <si>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</si>
  <si>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</si>
  <si>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</si>
  <si>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</si>
  <si>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</si>
  <si>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</si>
  <si>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</si>
  <si>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</si>
  <si>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</si>
  <si>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</si>
  <si>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</si>
  <si>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</si>
  <si>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</si>
  <si>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</si>
  <si>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</si>
  <si>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</si>
  <si>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</si>
  <si>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</si>
  <si>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</si>
  <si>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</si>
  <si>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</si>
  <si>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</si>
  <si>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</si>
  <si>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</si>
  <si>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</si>
  <si>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</si>
  <si>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</si>
  <si>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</si>
  <si>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</si>
  <si>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</si>
  <si>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</si>
  <si>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</si>
  <si>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</si>
  <si>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</si>
  <si>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</si>
  <si>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</si>
  <si>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</si>
  <si>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</si>
  <si>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</si>
  <si>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</si>
  <si>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</si>
  <si>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</si>
  <si>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</si>
  <si>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</si>
  <si>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</si>
  <si>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</si>
  <si>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</si>
  <si>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</si>
  <si>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</si>
  <si>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</si>
  <si>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</si>
  <si>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</si>
  <si>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</si>
  <si>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</si>
  <si>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</si>
  <si>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</si>
  <si>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</si>
  <si>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</si>
  <si>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</si>
  <si>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</si>
  <si>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</si>
  <si>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</si>
  <si>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</si>
  <si>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</si>
  <si>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</si>
  <si>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</si>
  <si>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</si>
  <si>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</si>
  <si>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</si>
  <si>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</si>
  <si>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</si>
  <si>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</si>
  <si>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</si>
  <si>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</si>
  <si>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</si>
  <si>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</si>
  <si>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</si>
  <si>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</si>
  <si>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</si>
  <si>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</si>
  <si>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</si>
  <si>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</si>
  <si>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</si>
  <si>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</si>
  <si>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</si>
  <si>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</si>
  <si>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</si>
  <si>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</si>
  <si>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</si>
  <si>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</si>
  <si>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</si>
  <si>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</si>
  <si>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</si>
  <si>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</si>
  <si>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</si>
  <si>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</si>
  <si>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</si>
  <si>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</si>
  <si>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</si>
  <si>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</si>
  <si>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</si>
  <si>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</si>
  <si>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</si>
  <si>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</si>
  <si>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</si>
  <si>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</si>
  <si>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</si>
  <si>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</si>
  <si>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</si>
  <si>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</si>
  <si>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</si>
  <si>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</si>
  <si>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</si>
  <si>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</si>
  <si>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</si>
  <si>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</si>
  <si>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</si>
  <si>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</si>
  <si>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</si>
  <si>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</si>
  <si>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</si>
  <si>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</si>
  <si>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</si>
  <si>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</si>
  <si>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</si>
  <si>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</si>
  <si>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</si>
  <si>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</si>
  <si>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</si>
  <si>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</si>
  <si>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</si>
  <si>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</si>
  <si>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</si>
  <si>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</si>
  <si>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</si>
  <si>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</si>
  <si>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</si>
  <si>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</si>
  <si>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</si>
  <si>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</si>
  <si>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</si>
  <si>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</si>
  <si>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</si>
  <si>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</si>
  <si>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</si>
  <si>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</si>
  <si>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</si>
  <si>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</si>
  <si>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</si>
  <si>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</si>
  <si>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</si>
  <si>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</si>
  <si>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</si>
  <si>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</si>
  <si>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</si>
  <si>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</si>
  <si>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</si>
  <si>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</si>
  <si>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</si>
  <si>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</si>
  <si>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</si>
  <si>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</si>
  <si>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</si>
  <si>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</si>
  <si>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</si>
  <si>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</si>
  <si>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</si>
  <si>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</si>
  <si>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</si>
  <si>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</si>
  <si>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</si>
  <si>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</si>
  <si>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</si>
  <si>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</si>
  <si>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</si>
  <si>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</si>
  <si>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</si>
  <si>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</si>
  <si>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</si>
  <si>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</si>
  <si>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</si>
  <si>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</si>
  <si>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</si>
  <si>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</si>
  <si>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</si>
  <si>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</si>
  <si>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</si>
  <si>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</si>
  <si>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</si>
  <si>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</si>
  <si>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</si>
  <si>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</si>
  <si>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</si>
  <si>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</si>
  <si>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</si>
  <si>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</si>
  <si>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</si>
  <si>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</si>
  <si>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</si>
  <si>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</si>
  <si>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</si>
  <si>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</si>
  <si>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</si>
  <si>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</si>
  <si>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</si>
  <si>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</si>
  <si>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</si>
  <si>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</si>
  <si>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</si>
  <si>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</si>
  <si>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</si>
  <si>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</si>
  <si>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</si>
  <si>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</si>
  <si>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</si>
  <si>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</si>
  <si>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</si>
  <si>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</si>
  <si>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</si>
  <si>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</si>
  <si>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</si>
  <si>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</si>
  <si>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</si>
  <si>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</si>
  <si>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</si>
  <si>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</si>
  <si>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</si>
  <si>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</si>
  <si>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</si>
  <si>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</si>
  <si>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</si>
  <si>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</si>
  <si>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</si>
  <si>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</si>
  <si>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</si>
  <si>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</si>
  <si>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</si>
  <si>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</si>
  <si>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</si>
  <si>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</si>
  <si>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</si>
  <si>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</si>
  <si>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</si>
  <si>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</si>
  <si>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</si>
  <si>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</si>
  <si>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</si>
  <si>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</si>
  <si>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</si>
  <si>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</si>
  <si>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</si>
  <si>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</si>
  <si>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</si>
  <si>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</si>
  <si>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</si>
  <si>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</si>
  <si>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</si>
  <si>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</si>
  <si>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</si>
  <si>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</si>
  <si>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</si>
  <si>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</si>
  <si>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</si>
  <si>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</si>
  <si>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</si>
  <si>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</si>
  <si>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</si>
  <si>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</si>
  <si>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</si>
  <si>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</si>
  <si>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</si>
  <si>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</si>
  <si>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</si>
  <si>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</si>
  <si>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</si>
  <si>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</si>
  <si>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</si>
  <si>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</si>
  <si>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</si>
  <si>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</si>
  <si>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</si>
  <si>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</si>
  <si>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</si>
  <si>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</si>
  <si>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</si>
  <si>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</si>
  <si>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</si>
  <si>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</si>
  <si>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</si>
  <si>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</si>
  <si>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</si>
  <si>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</si>
  <si>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</si>
  <si>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</si>
  <si>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</si>
  <si>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</si>
  <si>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</si>
  <si>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</si>
  <si>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</si>
  <si>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</si>
  <si>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</si>
  <si>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</si>
  <si>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</si>
  <si>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</si>
  <si>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</si>
  <si>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</si>
  <si>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</si>
  <si>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</si>
  <si>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</si>
  <si>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</si>
  <si>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</si>
  <si>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</si>
  <si>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</si>
  <si>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</si>
  <si>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</si>
  <si>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</si>
  <si>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</si>
  <si>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</si>
  <si>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</si>
  <si>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</si>
  <si>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</si>
  <si>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</si>
  <si>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</si>
  <si>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</si>
  <si>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</si>
  <si>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</si>
  <si>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</si>
  <si>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</si>
  <si>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</si>
  <si>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</si>
  <si>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</si>
  <si>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</si>
  <si>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</si>
  <si>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</si>
  <si>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</si>
  <si>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</si>
  <si>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</si>
  <si>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</si>
  <si>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</si>
  <si>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</si>
  <si>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</si>
  <si>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</si>
  <si>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</si>
  <si>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</si>
  <si>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</si>
  <si>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</si>
  <si>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</si>
  <si>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</si>
  <si>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</si>
  <si>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</si>
  <si>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</si>
  <si>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</si>
  <si>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</si>
  <si>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</si>
  <si>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</si>
  <si>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</si>
  <si>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</si>
  <si>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</si>
  <si>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</si>
  <si>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</si>
  <si>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</si>
  <si>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</si>
  <si>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</si>
  <si>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</si>
  <si>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</si>
  <si>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</si>
  <si>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</si>
  <si>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</si>
  <si>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</si>
  <si>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</si>
  <si>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</si>
  <si>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</si>
  <si>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</si>
  <si>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</si>
  <si>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</si>
  <si>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</si>
  <si>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</si>
  <si>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</si>
  <si>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</si>
  <si>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</si>
  <si>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</si>
  <si>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</si>
  <si>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</si>
  <si>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</si>
  <si>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</si>
  <si>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</si>
  <si>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</si>
  <si>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</si>
  <si>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</si>
  <si>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</si>
  <si>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</si>
  <si>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</si>
  <si>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</si>
  <si>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</si>
  <si>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</si>
  <si>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</si>
  <si>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</si>
  <si>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</si>
  <si>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</si>
  <si>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</si>
  <si>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</si>
  <si>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</si>
  <si>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</si>
  <si>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</si>
  <si>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</si>
  <si>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</si>
  <si>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</si>
  <si>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</si>
  <si>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</si>
  <si>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</si>
  <si>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</si>
  <si>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</si>
  <si>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</si>
  <si>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</si>
  <si>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</si>
  <si>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</si>
  <si>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</si>
  <si>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</si>
  <si>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</si>
  <si>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</si>
  <si>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</si>
  <si>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</si>
  <si>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</si>
  <si>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</si>
  <si>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</si>
  <si>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</si>
  <si>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</si>
  <si>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</si>
  <si>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</si>
  <si>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</si>
  <si>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</si>
  <si>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</si>
  <si>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</si>
  <si>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</si>
  <si>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</si>
  <si>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</si>
  <si>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</si>
  <si>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</si>
  <si>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</si>
  <si>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</si>
  <si>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</si>
  <si>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</si>
  <si>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</si>
  <si>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</si>
  <si>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</si>
  <si>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</si>
  <si>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</si>
  <si>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</si>
  <si>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</si>
  <si>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</si>
  <si>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</si>
  <si>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</si>
  <si>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</si>
  <si>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</si>
  <si>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</si>
  <si>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</si>
  <si>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</si>
  <si>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</si>
  <si>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</si>
  <si>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</si>
  <si>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</si>
  <si>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</si>
  <si>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</si>
  <si>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</si>
  <si>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</si>
  <si>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</si>
  <si>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</si>
  <si>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</si>
  <si>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</si>
  <si>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</si>
  <si>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</si>
  <si>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</si>
  <si>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</si>
  <si>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</si>
  <si>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</si>
  <si>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</si>
  <si>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</si>
  <si>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</si>
  <si>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</si>
  <si>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</si>
  <si>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</si>
  <si>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</si>
  <si>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</si>
  <si>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</si>
  <si>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</si>
  <si>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</si>
  <si>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</si>
  <si>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</si>
  <si>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</si>
  <si>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</si>
  <si>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</si>
  <si>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</si>
  <si>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</si>
  <si>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</si>
  <si>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</si>
  <si>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</si>
  <si>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</si>
  <si>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</si>
  <si>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</si>
  <si>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</si>
  <si>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</si>
  <si>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</si>
  <si>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</si>
  <si>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</si>
  <si>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</si>
  <si>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</si>
  <si>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</si>
  <si>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</si>
  <si>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</si>
  <si>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</si>
  <si>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</si>
  <si>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</si>
  <si>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</si>
  <si>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</si>
  <si>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</si>
  <si>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</si>
  <si>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</si>
  <si>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</si>
  <si>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</si>
  <si>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</si>
  <si>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</si>
  <si>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</si>
  <si>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</si>
  <si>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</si>
  <si>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</si>
  <si>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</si>
  <si>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</si>
  <si>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</si>
  <si>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</si>
  <si>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</si>
  <si>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</si>
  <si>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</si>
  <si>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</si>
  <si>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</si>
  <si>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</si>
  <si>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</si>
  <si>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</si>
  <si>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</si>
  <si>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</si>
  <si>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</si>
  <si>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</si>
  <si>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</si>
  <si>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</si>
  <si>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</si>
  <si>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</si>
  <si>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</si>
  <si>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</si>
  <si>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</si>
  <si>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</si>
  <si>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</si>
  <si>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</si>
  <si>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</si>
  <si>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</si>
  <si>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</si>
  <si>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</si>
  <si>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</si>
  <si>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</si>
  <si>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</si>
  <si>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</si>
  <si>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</si>
  <si>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</si>
  <si>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</si>
  <si>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</si>
  <si>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</si>
  <si>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</si>
  <si>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</si>
  <si>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</si>
  <si>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</si>
  <si>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</si>
  <si>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</si>
  <si>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</si>
  <si>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</si>
  <si>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</si>
  <si>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</si>
  <si>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</si>
  <si>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</si>
  <si>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</si>
  <si>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</si>
  <si>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</si>
  <si>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</si>
  <si>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</si>
  <si>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</si>
  <si>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</si>
  <si>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</si>
  <si>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</si>
  <si>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</si>
  <si>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</si>
  <si>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</si>
  <si>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</si>
  <si>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</si>
  <si>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</si>
  <si>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</si>
  <si>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</si>
  <si>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</si>
  <si>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</si>
  <si>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</si>
  <si>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</si>
  <si>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</si>
  <si>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</si>
  <si>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</si>
  <si>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</si>
  <si>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</si>
  <si>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</si>
  <si>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</si>
  <si>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</si>
  <si>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</si>
  <si>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</si>
  <si>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</si>
  <si>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</si>
  <si>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</si>
  <si>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</si>
  <si>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</si>
  <si>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</si>
  <si>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</si>
  <si>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</si>
  <si>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</si>
  <si>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</si>
  <si>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</si>
  <si>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</si>
  <si>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</si>
  <si>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</si>
  <si>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</si>
  <si>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</si>
  <si>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</si>
  <si>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</si>
  <si>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</si>
  <si>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</si>
  <si>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</si>
  <si>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</si>
  <si>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</si>
  <si>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</si>
  <si>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</si>
  <si>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</si>
  <si>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</si>
  <si>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</si>
  <si>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</si>
  <si>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</si>
  <si>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</si>
  <si>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</si>
  <si>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</si>
  <si>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</si>
  <si>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</si>
  <si>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</si>
  <si>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</si>
  <si>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</si>
  <si>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</si>
  <si>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</si>
  <si>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</si>
  <si>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</si>
  <si>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</si>
  <si>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</si>
  <si>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</si>
  <si>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</si>
  <si>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</si>
  <si>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</si>
  <si>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</si>
  <si>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</si>
  <si>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</si>
  <si>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</si>
  <si>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</si>
  <si>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</si>
  <si>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</si>
  <si>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</si>
  <si>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</si>
  <si>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</si>
  <si>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</si>
  <si>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</si>
  <si>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</si>
  <si>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</si>
  <si>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</si>
  <si>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</si>
  <si>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</si>
  <si>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</si>
  <si>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</si>
  <si>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</si>
  <si>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</si>
  <si>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</si>
  <si>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</si>
  <si>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</si>
  <si>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</si>
  <si>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</si>
  <si>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</si>
  <si>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</si>
  <si>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</si>
  <si>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</si>
  <si>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</si>
  <si>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</si>
  <si>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</si>
  <si>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</si>
  <si>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</si>
  <si>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</si>
  <si>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</si>
  <si>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</si>
  <si>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</si>
  <si>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</si>
  <si>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</si>
  <si>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</si>
  <si>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</si>
  <si>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</si>
  <si>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</si>
  <si>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</si>
  <si>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</si>
  <si>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</si>
  <si>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</si>
  <si>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</si>
  <si>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</si>
  <si>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</si>
  <si>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</si>
  <si>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</si>
  <si>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</si>
  <si>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</si>
  <si>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</si>
  <si>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</si>
  <si>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</si>
  <si>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</si>
  <si>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</si>
  <si>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</si>
  <si>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</si>
  <si>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</si>
  <si>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</si>
  <si>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</si>
  <si>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</si>
  <si>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</si>
  <si>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</si>
  <si>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</si>
  <si>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</si>
  <si>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</si>
  <si>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</si>
  <si>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</si>
  <si>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</si>
  <si>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</si>
  <si>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</si>
  <si>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</si>
  <si>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</si>
  <si>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</si>
  <si>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</si>
  <si>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</si>
  <si>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</si>
  <si>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</si>
  <si>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</si>
  <si>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</si>
  <si>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</si>
  <si>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</si>
  <si>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</si>
  <si>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</si>
  <si>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</si>
  <si>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</si>
  <si>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</si>
  <si>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</si>
  <si>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</si>
  <si>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</si>
  <si>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</si>
  <si>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</si>
  <si>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</si>
  <si>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</si>
  <si>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</si>
  <si>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</si>
  <si>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</si>
  <si>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</si>
  <si>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</si>
  <si>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</si>
  <si>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</si>
  <si>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</si>
  <si>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</si>
  <si>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</si>
  <si>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</si>
  <si>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</si>
  <si>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</si>
  <si>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</si>
  <si>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</si>
  <si>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</si>
  <si>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</si>
  <si>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</si>
  <si>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</si>
  <si>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</si>
  <si>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</si>
  <si>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</si>
  <si>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</si>
  <si>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</si>
  <si>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</si>
  <si>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</si>
  <si>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</si>
  <si>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</si>
  <si>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</si>
  <si>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</si>
  <si>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</si>
  <si>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</si>
  <si>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</si>
  <si>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</si>
  <si>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</si>
  <si>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</si>
  <si>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</si>
  <si>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</si>
  <si>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</si>
  <si>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</si>
  <si>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</si>
  <si>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</si>
  <si>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</si>
  <si>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</si>
  <si>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</si>
  <si>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</si>
  <si>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</si>
  <si>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</si>
  <si>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</si>
  <si>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</si>
  <si>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</si>
  <si>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</si>
  <si>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</si>
  <si>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</si>
  <si>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</si>
  <si>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</si>
  <si>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</si>
  <si>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</si>
  <si>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</si>
  <si>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</si>
  <si>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</si>
  <si>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</si>
  <si>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</si>
  <si>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</si>
  <si>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</si>
  <si>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</si>
  <si>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</si>
  <si>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</si>
  <si>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</si>
  <si>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</si>
  <si>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</si>
  <si>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</si>
  <si>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</si>
  <si>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</si>
  <si>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</si>
  <si>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</si>
  <si>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</si>
  <si>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</si>
  <si>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</si>
  <si>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</si>
  <si>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</si>
  <si>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</si>
  <si>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</si>
  <si>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</si>
  <si>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</si>
  <si>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</si>
  <si>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</si>
  <si>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</si>
  <si>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</si>
  <si>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</si>
  <si>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</si>
  <si>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</si>
  <si>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</si>
  <si>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</si>
  <si>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</si>
  <si>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</si>
  <si>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</si>
  <si>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</si>
  <si>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</si>
  <si>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</si>
  <si>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</si>
  <si>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</si>
  <si>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</si>
  <si>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</si>
  <si>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</si>
  <si>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</si>
  <si>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</si>
  <si>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</si>
  <si>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</si>
  <si>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</si>
  <si>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</si>
  <si>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</si>
  <si>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</si>
  <si>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</si>
  <si>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</si>
  <si>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</si>
  <si>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</si>
  <si>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</si>
  <si>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</si>
  <si>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</si>
  <si>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</si>
  <si>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</si>
  <si>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</si>
  <si>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</si>
  <si>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</si>
  <si>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</si>
  <si>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</si>
  <si>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</si>
  <si>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</si>
  <si>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</si>
  <si>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</si>
  <si>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</si>
  <si>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</si>
  <si>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</si>
  <si>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</si>
  <si>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</si>
  <si>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</si>
  <si>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</si>
  <si>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</si>
  <si>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</si>
  <si>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</si>
  <si>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</si>
  <si>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</si>
  <si>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</si>
  <si>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</si>
  <si>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</si>
  <si>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</si>
  <si>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</si>
  <si>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</si>
  <si>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</si>
  <si>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</si>
  <si>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</si>
  <si>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</si>
  <si>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</si>
  <si>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</si>
  <si>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</si>
  <si>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</si>
  <si>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</si>
  <si>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</si>
  <si>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</si>
  <si>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</si>
  <si>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</si>
  <si>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</si>
  <si>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</si>
  <si>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</si>
  <si>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</si>
  <si>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</si>
  <si>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</si>
  <si>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</si>
  <si>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</si>
  <si>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</si>
  <si>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</si>
  <si>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</si>
  <si>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</si>
  <si>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</si>
  <si>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</si>
  <si>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</si>
  <si>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</si>
  <si>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</si>
  <si>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</si>
  <si>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</si>
  <si>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</si>
  <si>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</si>
  <si>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</si>
  <si>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</si>
  <si>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</si>
  <si>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</si>
  <si>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</si>
  <si>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</si>
  <si>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</si>
  <si>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</si>
  <si>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</si>
  <si>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</si>
  <si>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</si>
  <si>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</si>
  <si>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</si>
  <si>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</si>
  <si>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</si>
  <si>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</si>
  <si>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</si>
  <si>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</si>
  <si>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</si>
  <si>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</si>
  <si>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</si>
  <si>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</si>
  <si>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</si>
  <si>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</si>
  <si>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</si>
  <si>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</si>
  <si>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</si>
  <si>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</si>
  <si>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</si>
  <si>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</si>
  <si>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</si>
  <si>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</si>
  <si>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</si>
  <si>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</si>
  <si>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</si>
  <si>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</si>
  <si>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</si>
  <si>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</si>
  <si>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</si>
  <si>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</si>
  <si>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</si>
  <si>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</si>
  <si>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</si>
  <si>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</si>
  <si>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</si>
  <si>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</si>
  <si>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</si>
  <si>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</si>
  <si>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</si>
  <si>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</si>
  <si>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</si>
  <si>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</si>
  <si>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</si>
  <si>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</si>
  <si>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</si>
  <si>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</si>
  <si>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</si>
  <si>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</si>
  <si>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</si>
  <si>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</si>
  <si>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</si>
  <si>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</si>
  <si>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</si>
  <si>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</si>
  <si>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</si>
  <si>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</si>
  <si>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</si>
  <si>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</si>
  <si>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</si>
  <si>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</si>
  <si>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</si>
  <si>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</si>
  <si>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</si>
  <si>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</si>
  <si>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</si>
  <si>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</si>
  <si>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</si>
  <si>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</si>
  <si>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</si>
  <si>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</si>
  <si>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</si>
  <si>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</si>
  <si>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</si>
  <si>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</si>
  <si>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</si>
  <si>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</si>
  <si>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</si>
  <si>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</si>
  <si>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</si>
  <si>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</si>
  <si>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</si>
  <si>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</si>
  <si>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</si>
  <si>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</si>
  <si>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</si>
  <si>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</si>
  <si>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</si>
  <si>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</si>
  <si>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</si>
  <si>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</si>
  <si>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</si>
  <si>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</si>
  <si>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</si>
  <si>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</si>
  <si>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</si>
  <si>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</si>
  <si>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</si>
  <si>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</si>
  <si>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</si>
  <si>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</si>
  <si>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</si>
  <si>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</si>
  <si>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</si>
  <si>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</si>
  <si>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</si>
  <si>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</si>
  <si>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</si>
  <si>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</si>
  <si>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</si>
  <si>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</si>
  <si>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</si>
  <si>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</si>
  <si>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</si>
  <si>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</si>
  <si>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</si>
  <si>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</si>
  <si>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</si>
  <si>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</si>
  <si>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</si>
  <si>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</si>
  <si>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</si>
  <si>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</si>
  <si>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</si>
  <si>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</si>
  <si>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</si>
  <si>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</si>
  <si>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</si>
  <si>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</si>
  <si>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</si>
  <si>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</si>
  <si>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</si>
  <si>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</si>
  <si>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</si>
  <si>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</si>
  <si>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</si>
  <si>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</si>
  <si>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</si>
  <si>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</si>
  <si>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</si>
  <si>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</si>
  <si>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</si>
  <si>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</si>
  <si>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</si>
  <si>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</si>
  <si>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</si>
  <si>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</si>
  <si>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</si>
  <si>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</si>
  <si>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</si>
  <si>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</si>
  <si>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</si>
  <si>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</si>
  <si>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</si>
  <si>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</si>
  <si>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</si>
  <si>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</si>
  <si>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</si>
  <si>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</si>
  <si>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</si>
  <si>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</si>
  <si>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</si>
  <si>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</si>
  <si>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</si>
  <si>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</si>
  <si>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</si>
  <si>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</si>
  <si>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</si>
  <si>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</si>
  <si>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</si>
  <si>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</si>
  <si>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</si>
  <si>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</si>
  <si>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</si>
  <si>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</si>
  <si>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</si>
  <si>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</si>
  <si>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</si>
  <si>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</si>
  <si>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</si>
  <si>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</si>
  <si>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</si>
  <si>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</si>
  <si>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</si>
  <si>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</si>
  <si>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</si>
  <si>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</si>
  <si>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</si>
  <si>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</si>
  <si>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</si>
  <si>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</si>
  <si>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</si>
  <si>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</si>
  <si>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</si>
  <si>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</si>
  <si>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</si>
  <si>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</si>
  <si>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</si>
  <si>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</si>
  <si>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</si>
  <si>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</si>
  <si>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</si>
  <si>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</si>
  <si>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</si>
  <si>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</si>
  <si>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</si>
  <si>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</si>
  <si>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</si>
  <si>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</si>
  <si>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</si>
  <si>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</si>
  <si>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</si>
  <si>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</si>
  <si>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</si>
  <si>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</si>
  <si>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</si>
  <si>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</si>
  <si>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</si>
  <si>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</si>
  <si>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</si>
  <si>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</si>
  <si>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</si>
  <si>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</si>
  <si>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</si>
  <si>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</si>
  <si>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</si>
  <si>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</si>
  <si>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</si>
  <si>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</si>
  <si>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</si>
  <si>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</si>
  <si>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</si>
  <si>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</si>
  <si>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</si>
  <si>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</si>
  <si>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</si>
  <si>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</si>
  <si>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</si>
  <si>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</si>
  <si>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</si>
  <si>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</si>
  <si>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</si>
  <si>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</si>
  <si>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</si>
  <si>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</si>
  <si>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</si>
  <si>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</si>
  <si>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</si>
  <si>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</si>
  <si>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</si>
  <si>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</si>
  <si>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</si>
  <si>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</si>
  <si>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</si>
  <si>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</si>
  <si>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</si>
  <si>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</si>
  <si>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</si>
  <si>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</si>
  <si>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</si>
  <si>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</si>
  <si>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</si>
  <si>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</si>
  <si>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</si>
  <si>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</si>
  <si>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</si>
  <si>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</si>
  <si>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</si>
  <si>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</si>
  <si>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</si>
  <si>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</si>
  <si>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</si>
  <si>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</si>
  <si>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</si>
  <si>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</si>
  <si>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</si>
  <si>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</si>
  <si>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</si>
  <si>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</si>
  <si>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</si>
  <si>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</si>
  <si>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</si>
  <si>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</si>
  <si>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</si>
  <si>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</si>
  <si>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</si>
  <si>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</si>
  <si>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</si>
  <si>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</si>
  <si>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</si>
  <si>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</si>
  <si>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</si>
  <si>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</si>
  <si>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</si>
  <si>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</si>
  <si>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</si>
  <si>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</si>
  <si>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</si>
  <si>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</si>
  <si>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</si>
  <si>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</si>
  <si>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</si>
  <si>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</si>
  <si>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</si>
  <si>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</si>
  <si>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</si>
  <si>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</si>
  <si>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</si>
  <si>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</si>
  <si>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</si>
  <si>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</si>
  <si>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</si>
  <si>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</si>
  <si>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</si>
  <si>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</si>
  <si>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</si>
  <si>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</si>
  <si>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</si>
  <si>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</si>
  <si>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</si>
  <si>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</si>
  <si>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</si>
  <si>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</si>
  <si>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</si>
  <si>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</si>
  <si>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</si>
  <si>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</si>
  <si>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</si>
  <si>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</si>
  <si>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</si>
  <si>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</si>
  <si>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</si>
  <si>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</si>
  <si>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</si>
  <si>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</si>
  <si>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</si>
  <si>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</si>
  <si>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</si>
  <si>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</si>
  <si>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</si>
  <si>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</si>
  <si>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</si>
  <si>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</si>
  <si>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</si>
  <si>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</si>
  <si>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</si>
  <si>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</si>
  <si>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</si>
  <si>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</si>
  <si>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</si>
  <si>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</si>
  <si>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</si>
  <si>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</si>
  <si>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</si>
  <si>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</si>
  <si>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</si>
  <si>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</si>
  <si>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</si>
  <si>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</si>
  <si>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</si>
  <si>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</si>
  <si>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</si>
  <si>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</si>
  <si>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</si>
  <si>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</si>
  <si>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</si>
  <si>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</si>
  <si>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</si>
  <si>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</si>
  <si>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</si>
  <si>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</si>
  <si>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</si>
  <si>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</si>
  <si>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</si>
  <si>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</si>
  <si>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</si>
  <si>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</si>
  <si>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</si>
  <si>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</si>
  <si>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</si>
  <si>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</si>
  <si>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</si>
  <si>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</si>
  <si>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</si>
  <si>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</si>
  <si>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</si>
  <si>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</si>
  <si>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</si>
  <si>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</si>
  <si>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</si>
  <si>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</si>
  <si>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</si>
  <si>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</si>
  <si>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</si>
  <si>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</si>
  <si>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</si>
  <si>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</si>
  <si>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</si>
  <si>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</si>
  <si>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</si>
  <si>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</si>
  <si>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</si>
  <si>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</si>
  <si>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</si>
  <si>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</si>
  <si>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</si>
  <si>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</si>
  <si>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</si>
  <si>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</si>
  <si>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</si>
  <si>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</si>
  <si>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</si>
  <si>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</si>
  <si>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</si>
  <si>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</si>
  <si>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</si>
  <si>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</si>
  <si>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</si>
  <si>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</si>
  <si>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</si>
  <si>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</si>
  <si>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</si>
  <si>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</si>
  <si>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</si>
  <si>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</si>
  <si>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</si>
  <si>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</si>
  <si>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</si>
  <si>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</si>
  <si>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</si>
  <si>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</si>
  <si>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</si>
  <si>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</si>
  <si>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</si>
  <si>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</si>
  <si>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</si>
  <si>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</si>
  <si>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</si>
  <si>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</si>
  <si>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</si>
  <si>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</si>
  <si>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</si>
  <si>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</si>
  <si>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</si>
  <si>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</si>
  <si>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</si>
  <si>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</si>
  <si>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</si>
  <si>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</si>
  <si>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</si>
  <si>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</si>
  <si>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</si>
  <si>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</si>
  <si>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</si>
  <si>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</si>
  <si>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</si>
  <si>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</si>
  <si>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</si>
  <si>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</si>
  <si>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</si>
  <si>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</si>
  <si>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</si>
  <si>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</si>
  <si>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</si>
  <si>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</si>
  <si>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</si>
  <si>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</si>
  <si>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</si>
  <si>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</si>
  <si>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</si>
  <si>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</si>
  <si>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</si>
  <si>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</si>
  <si>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</si>
  <si>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</si>
  <si>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</si>
  <si>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</si>
  <si>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</si>
  <si>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</si>
  <si>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</si>
  <si>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</si>
  <si>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</si>
  <si>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</si>
  <si>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</si>
  <si>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</si>
  <si>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</si>
  <si>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</si>
  <si>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</si>
  <si>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</si>
  <si>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</si>
  <si>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</si>
  <si>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</si>
  <si>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</si>
  <si>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</si>
  <si>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</si>
  <si>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</si>
  <si>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</si>
  <si>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</si>
  <si>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</si>
  <si>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</si>
  <si>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</si>
  <si>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</si>
  <si>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</si>
  <si>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</si>
  <si>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</si>
  <si>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</si>
  <si>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</si>
  <si>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</si>
  <si>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</si>
  <si>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</si>
  <si>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</si>
  <si>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</si>
  <si>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</si>
  <si>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</si>
  <si>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</si>
  <si>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</si>
  <si>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</si>
  <si>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</si>
  <si>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</si>
  <si>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</si>
  <si>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</si>
  <si>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</si>
  <si>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</si>
  <si>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</si>
  <si>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</si>
  <si>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</si>
  <si>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</si>
  <si>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</si>
  <si>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</si>
  <si>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</si>
  <si>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</si>
  <si>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</si>
  <si>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</si>
  <si>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</si>
  <si>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</si>
  <si>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</si>
  <si>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</si>
  <si>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</si>
  <si>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</si>
  <si>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</si>
  <si>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</si>
  <si>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</si>
  <si>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</si>
  <si>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</si>
  <si>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</si>
  <si>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</si>
  <si>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</si>
  <si>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</si>
  <si>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</si>
  <si>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</si>
  <si>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</si>
  <si>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</si>
  <si>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</si>
  <si>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</si>
  <si>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</si>
  <si>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</si>
  <si>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</si>
  <si>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</si>
  <si>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</si>
  <si>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</si>
  <si>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</si>
  <si>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</si>
  <si>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</si>
  <si>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</si>
  <si>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</si>
  <si>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</si>
  <si>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</si>
  <si>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</si>
  <si>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</si>
  <si>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</si>
  <si>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</si>
  <si>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</si>
  <si>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</si>
  <si>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</si>
  <si>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</si>
  <si>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</si>
  <si>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</si>
  <si>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</si>
  <si>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</si>
  <si>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</si>
  <si>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</si>
  <si>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</si>
  <si>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</si>
  <si>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</si>
  <si>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</si>
  <si>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</si>
  <si>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</si>
  <si>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</si>
  <si>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</si>
  <si>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</si>
  <si>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</si>
  <si>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</si>
  <si>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</si>
  <si>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</si>
  <si>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</si>
  <si>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</si>
  <si>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</si>
  <si>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</si>
  <si>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</si>
  <si>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</si>
  <si>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</si>
  <si>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</si>
  <si>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</si>
  <si>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</si>
  <si>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</si>
  <si>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</si>
  <si>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</si>
  <si>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</si>
  <si>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</si>
  <si>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</si>
  <si>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</si>
  <si>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</si>
  <si>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</si>
  <si>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</si>
  <si>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</si>
  <si>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</si>
  <si>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</si>
  <si>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</si>
  <si>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</si>
  <si>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</si>
  <si>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</si>
  <si>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</si>
  <si>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</si>
  <si>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</si>
  <si>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</si>
  <si>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</si>
  <si>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</si>
  <si>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</si>
  <si>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</si>
  <si>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</si>
  <si>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</si>
  <si>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</si>
  <si>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</si>
  <si>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</si>
  <si>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</si>
  <si>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</si>
  <si>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</si>
  <si>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</si>
  <si>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</si>
  <si>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</si>
  <si>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</si>
  <si>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</si>
  <si>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</si>
  <si>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</si>
  <si>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</si>
  <si>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</si>
  <si>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</si>
  <si>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</si>
  <si>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</si>
  <si>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</si>
  <si>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</si>
  <si>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</si>
  <si>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</si>
  <si>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</si>
  <si>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</si>
  <si>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</si>
  <si>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</si>
  <si>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</si>
  <si>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</si>
  <si>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</si>
  <si>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</si>
  <si>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</si>
  <si>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</si>
  <si>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</si>
  <si>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</si>
  <si>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</si>
  <si>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</si>
  <si>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</si>
  <si>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</si>
  <si>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</si>
  <si>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</si>
  <si>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</si>
  <si>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</si>
  <si>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</si>
  <si>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</si>
  <si>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</si>
  <si>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</si>
  <si>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</si>
  <si>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</si>
  <si>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</si>
  <si>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</si>
  <si>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</si>
  <si>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</si>
  <si>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</si>
  <si>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</si>
  <si>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</si>
  <si>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</si>
  <si>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</si>
  <si>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</si>
  <si>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</si>
  <si>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</si>
  <si>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</si>
  <si>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</si>
  <si>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</si>
  <si>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</si>
  <si>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</si>
  <si>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</si>
  <si>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</si>
  <si>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</si>
  <si>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</si>
  <si>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</si>
  <si>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</si>
  <si>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</si>
  <si>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</si>
  <si>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</si>
  <si>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</si>
  <si>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</si>
  <si>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</si>
  <si>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</si>
  <si>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</si>
  <si>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</si>
  <si>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</si>
  <si>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</si>
  <si>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</si>
  <si>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</si>
  <si>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</si>
  <si>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</si>
  <si>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</si>
  <si>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</si>
  <si>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</si>
  <si>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</si>
  <si>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</si>
  <si>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</si>
  <si>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</si>
  <si>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</si>
  <si>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</si>
  <si>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</si>
  <si>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</si>
  <si>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</si>
  <si>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</si>
  <si>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</si>
  <si>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</si>
  <si>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</si>
  <si>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</si>
  <si>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</si>
  <si>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</si>
  <si>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</si>
  <si>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</si>
  <si>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</si>
  <si>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</si>
  <si>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</si>
  <si>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</si>
  <si>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</si>
  <si>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</si>
  <si>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</si>
  <si>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</si>
  <si>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</si>
  <si>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</si>
  <si>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</si>
  <si>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</si>
  <si>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</si>
  <si>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</si>
  <si>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</si>
  <si>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</si>
  <si>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</si>
  <si>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</si>
  <si>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</si>
  <si>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</si>
  <si>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</si>
  <si>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</si>
  <si>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</si>
  <si>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</si>
  <si>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</si>
  <si>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</si>
  <si>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</si>
  <si>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</si>
  <si>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</si>
  <si>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</si>
  <si>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</si>
  <si>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</si>
  <si>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</si>
  <si>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</si>
  <si>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</si>
  <si>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</si>
  <si>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</si>
  <si>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</si>
  <si>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</si>
  <si>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</si>
  <si>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</si>
  <si>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</si>
  <si>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</si>
  <si>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</si>
  <si>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</si>
  <si>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</si>
  <si>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</si>
  <si>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</si>
  <si>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</si>
  <si>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</si>
  <si>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</si>
  <si>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</si>
  <si>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</si>
  <si>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</si>
  <si>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</si>
  <si>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</si>
  <si>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</si>
  <si>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</si>
  <si>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</si>
  <si>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</si>
  <si>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</si>
  <si>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</si>
  <si>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</si>
  <si>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</si>
  <si>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</si>
  <si>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</si>
  <si>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</si>
  <si>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</si>
  <si>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</si>
  <si>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</si>
  <si>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</si>
  <si>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</si>
  <si>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</si>
  <si>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</si>
  <si>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</si>
  <si>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</si>
  <si>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</si>
  <si>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</si>
  <si>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</si>
  <si>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</si>
  <si>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</si>
  <si>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</si>
  <si>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</si>
  <si>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</si>
  <si>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</si>
  <si>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</si>
  <si>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</si>
  <si>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</si>
  <si>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</si>
  <si>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</si>
  <si>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</si>
  <si>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</si>
  <si>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</si>
  <si>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</si>
  <si>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</si>
  <si>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</si>
  <si>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</si>
  <si>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</si>
  <si>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</si>
  <si>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</si>
  <si>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</si>
  <si>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</si>
  <si>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</si>
  <si>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</si>
  <si>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</si>
  <si>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</si>
  <si>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</si>
  <si>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</si>
  <si>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</si>
  <si>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</si>
  <si>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</si>
  <si>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</si>
  <si>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</si>
  <si>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</si>
  <si>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</si>
  <si>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</si>
  <si>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</si>
  <si>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</si>
  <si>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</si>
  <si>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</si>
  <si>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</si>
  <si>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</si>
  <si>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</si>
  <si>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</si>
  <si>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</si>
  <si>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</si>
  <si>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</si>
  <si>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</si>
  <si>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</si>
  <si>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</si>
  <si>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</si>
  <si>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</si>
  <si>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</si>
  <si>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</si>
  <si>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</si>
  <si>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</si>
  <si>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</si>
  <si>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</si>
  <si>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</si>
  <si>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</si>
  <si>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</si>
  <si>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</si>
  <si>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</si>
  <si>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</si>
  <si>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</si>
  <si>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</si>
  <si>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</si>
  <si>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</si>
  <si>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</si>
  <si>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</si>
  <si>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</si>
  <si>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</si>
  <si>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</si>
  <si>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</si>
  <si>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</si>
  <si>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</si>
  <si>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</si>
  <si>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</si>
  <si>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</si>
  <si>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</si>
  <si>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</si>
  <si>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</si>
  <si>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</si>
  <si>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</si>
  <si>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</si>
  <si>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</si>
  <si>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</si>
  <si>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</si>
  <si>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</si>
  <si>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</si>
  <si>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</si>
  <si>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</si>
  <si>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</si>
  <si>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</si>
  <si>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</si>
  <si>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</si>
  <si>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</si>
  <si>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</si>
  <si>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</si>
  <si>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</si>
  <si>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</si>
  <si>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</si>
  <si>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</si>
  <si>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</si>
  <si>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</si>
  <si>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</si>
  <si>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</si>
  <si>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</si>
  <si>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</si>
  <si>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</si>
  <si>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</si>
  <si>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</si>
  <si>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</si>
  <si>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</si>
  <si>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</si>
  <si>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</si>
  <si>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</si>
  <si>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</si>
  <si>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</si>
  <si>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</si>
  <si>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</si>
  <si>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</si>
  <si>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</si>
  <si>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</si>
  <si>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</si>
  <si>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</si>
  <si>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</si>
  <si>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</si>
  <si>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</si>
  <si>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</si>
  <si>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</si>
  <si>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</si>
  <si>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</si>
  <si>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</si>
  <si>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</si>
  <si>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</si>
  <si>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</si>
  <si>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</si>
  <si>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</si>
  <si>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</si>
  <si>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</si>
  <si>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</si>
  <si>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</si>
  <si>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</si>
  <si>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</si>
  <si>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</si>
  <si>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</si>
  <si>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</si>
  <si>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</si>
  <si>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</si>
  <si>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</si>
  <si>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</si>
  <si>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</si>
  <si>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</si>
  <si>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</si>
  <si>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</si>
  <si>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</si>
  <si>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</si>
  <si>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</si>
  <si>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</si>
  <si>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</si>
  <si>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</si>
  <si>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</si>
  <si>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</si>
  <si>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</si>
  <si>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</si>
  <si>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</si>
  <si>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</si>
  <si>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</si>
  <si>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</si>
  <si>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</si>
  <si>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</si>
  <si>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</si>
  <si>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</si>
  <si>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</si>
  <si>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</si>
  <si>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</si>
  <si>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</si>
  <si>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</si>
  <si>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</si>
  <si>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</si>
  <si>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</si>
  <si>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</si>
  <si>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</si>
  <si>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</si>
  <si>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</si>
  <si>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</si>
  <si>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</si>
  <si>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</si>
  <si>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</si>
  <si>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</si>
  <si>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</si>
  <si>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</si>
  <si>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</si>
  <si>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</si>
  <si>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</si>
  <si>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</si>
  <si>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</si>
  <si>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</si>
  <si>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</si>
  <si>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</si>
  <si>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</si>
  <si>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</si>
  <si>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</si>
  <si>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</si>
  <si>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</si>
  <si>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</si>
  <si>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</si>
  <si>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</si>
  <si>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</si>
  <si>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</si>
  <si>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</si>
  <si>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</si>
  <si>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</si>
  <si>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</si>
  <si>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</si>
  <si>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</si>
  <si>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</si>
  <si>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</si>
  <si>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</si>
  <si>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</si>
  <si>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</si>
  <si>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</si>
  <si>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</si>
  <si>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</si>
  <si>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</si>
  <si>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</si>
  <si>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</si>
  <si>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</si>
  <si>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</si>
  <si>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</si>
  <si>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</si>
  <si>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</si>
  <si>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</si>
  <si>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</si>
  <si>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</si>
  <si>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</si>
  <si>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</si>
  <si>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</si>
  <si>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</si>
  <si>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</si>
  <si>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</si>
  <si>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</si>
  <si>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</si>
  <si>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</si>
  <si>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</si>
  <si>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</si>
  <si>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</si>
  <si>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</si>
  <si>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</si>
  <si>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</si>
  <si>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</si>
  <si>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</si>
  <si>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</si>
  <si>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</si>
  <si>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</si>
  <si>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</si>
  <si>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</si>
  <si>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</si>
  <si>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</si>
  <si>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</si>
  <si>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</si>
  <si>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</si>
  <si>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</si>
  <si>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</si>
  <si>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</si>
  <si>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</si>
  <si>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</si>
  <si>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</si>
  <si>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</si>
  <si>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</si>
  <si>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</si>
  <si>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</si>
  <si>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</si>
  <si>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</si>
  <si>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</si>
  <si>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</si>
  <si>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</si>
  <si>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</si>
  <si>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</si>
  <si>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</si>
  <si>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</si>
  <si>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</si>
  <si>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</si>
  <si>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</si>
  <si>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</si>
  <si>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</si>
  <si>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</si>
  <si>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</si>
  <si>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</si>
  <si>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</si>
  <si>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</si>
  <si>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</si>
  <si>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</si>
  <si>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</si>
  <si>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</si>
  <si>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</si>
  <si>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</si>
  <si>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</si>
  <si>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</si>
  <si>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</si>
  <si>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</si>
  <si>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</si>
  <si>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</si>
  <si>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</si>
  <si>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</si>
  <si>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</si>
  <si>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</si>
  <si>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</si>
  <si>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</si>
  <si>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</si>
  <si>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</si>
  <si>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</si>
  <si>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</si>
  <si>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</si>
  <si>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</si>
  <si>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</si>
  <si>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</si>
  <si>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</si>
  <si>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</si>
  <si>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</si>
  <si>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</si>
  <si>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</si>
  <si>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</si>
  <si>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</si>
  <si>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</si>
  <si>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</si>
  <si>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</si>
  <si>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</si>
  <si>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</si>
  <si>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</si>
  <si>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</si>
  <si>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</si>
  <si>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</si>
  <si>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</si>
  <si>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</si>
  <si>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</si>
  <si>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</si>
  <si>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</si>
  <si>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</si>
  <si>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</si>
  <si>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</si>
  <si>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</si>
  <si>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</si>
  <si>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</si>
  <si>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</si>
  <si>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</si>
  <si>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</si>
  <si>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</si>
  <si>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</si>
  <si>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</si>
  <si>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</si>
  <si>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</si>
  <si>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</si>
  <si>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</si>
  <si>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</si>
  <si>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</si>
  <si>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</si>
  <si>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</si>
  <si>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</si>
  <si>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</si>
  <si>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</si>
  <si>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</si>
  <si>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</si>
  <si>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</si>
  <si>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</si>
  <si>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</si>
  <si>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</si>
  <si>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</si>
  <si>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</si>
  <si>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</si>
  <si>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</si>
  <si>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</si>
  <si>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</si>
  <si>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</si>
  <si>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</si>
  <si>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</si>
  <si>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</si>
  <si>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</si>
  <si>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</si>
  <si>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</si>
  <si>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</si>
  <si>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</si>
  <si>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</si>
  <si>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</si>
  <si>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</si>
  <si>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</si>
  <si>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</si>
  <si>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</si>
  <si>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</si>
  <si>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</si>
  <si>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</si>
  <si>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</si>
  <si>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</si>
  <si>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</si>
  <si>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</si>
  <si>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</si>
  <si>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</si>
  <si>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</si>
  <si>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</si>
  <si>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</si>
  <si>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</si>
  <si>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</si>
  <si>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</si>
  <si>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</si>
  <si>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</si>
  <si>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</si>
  <si>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</si>
  <si>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</si>
  <si>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</si>
  <si>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</si>
  <si>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</si>
  <si>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</si>
  <si>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</si>
  <si>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</si>
  <si>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</si>
  <si>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</si>
  <si>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</si>
  <si>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</si>
  <si>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</si>
  <si>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</si>
  <si>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</si>
  <si>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</si>
  <si>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</si>
  <si>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</si>
  <si>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</si>
  <si>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</si>
  <si>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</si>
  <si>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</si>
  <si>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</si>
  <si>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</si>
  <si>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</si>
  <si>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</si>
  <si>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</si>
  <si>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</si>
  <si>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</si>
  <si>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</si>
  <si>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</si>
  <si>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</si>
  <si>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</si>
  <si>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</si>
  <si>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</si>
  <si>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</si>
  <si>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</si>
  <si>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</si>
  <si>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</si>
  <si>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</si>
  <si>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</si>
  <si>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</si>
  <si>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</si>
  <si>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</si>
  <si>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</si>
  <si>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</si>
  <si>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</si>
  <si>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</si>
  <si>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</si>
  <si>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</si>
  <si>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</si>
  <si>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</si>
  <si>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</si>
  <si>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</si>
  <si>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</si>
  <si>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</si>
  <si>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</si>
  <si>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</si>
  <si>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</si>
  <si>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</si>
  <si>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</si>
  <si>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</si>
  <si>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</si>
  <si>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</si>
  <si>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</si>
  <si>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</si>
  <si>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</si>
  <si>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</si>
  <si>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</si>
  <si>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</si>
  <si>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</si>
  <si>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</si>
  <si>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</si>
  <si>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</si>
  <si>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</si>
  <si>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</si>
  <si>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</si>
  <si>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</si>
  <si>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</si>
  <si>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</si>
  <si>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</si>
  <si>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</si>
  <si>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</si>
  <si>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</si>
  <si>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</si>
  <si>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</si>
  <si>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</si>
  <si>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</si>
  <si>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</si>
  <si>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</si>
  <si>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</si>
  <si>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</si>
  <si>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</si>
  <si>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</si>
  <si>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</si>
  <si>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</si>
  <si>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</si>
  <si>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</si>
  <si>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</si>
  <si>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</si>
  <si>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</si>
  <si>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</si>
  <si>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</si>
  <si>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</si>
  <si>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</si>
  <si>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</si>
  <si>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</si>
  <si>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</si>
  <si>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</si>
  <si>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</si>
  <si>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</si>
  <si>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</si>
  <si>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</si>
  <si>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</si>
  <si>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</si>
  <si>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</si>
  <si>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</si>
  <si>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</si>
  <si>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</si>
  <si>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</si>
  <si>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</si>
  <si>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</si>
  <si>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</si>
  <si>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</si>
  <si>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</si>
  <si>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</si>
  <si>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</si>
  <si>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</si>
  <si>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</si>
  <si>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</si>
  <si>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</si>
  <si>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</si>
  <si>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</si>
  <si>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</si>
  <si>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</si>
  <si>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</si>
  <si>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</si>
  <si>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</si>
  <si>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</si>
  <si>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</si>
  <si>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</si>
  <si>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</si>
  <si>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</si>
  <si>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</si>
  <si>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</si>
  <si>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</si>
  <si>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</si>
  <si>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</si>
  <si>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</si>
  <si>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</si>
  <si>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</si>
  <si>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</si>
  <si>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</si>
  <si>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</si>
  <si>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</si>
  <si>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</si>
  <si>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</si>
  <si>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</si>
  <si>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</si>
  <si>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</si>
  <si>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</si>
  <si>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</si>
  <si>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</si>
  <si>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</si>
  <si>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</si>
  <si>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</si>
  <si>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</si>
  <si>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</si>
  <si>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</si>
  <si>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</si>
  <si>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</si>
  <si>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</si>
  <si>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</si>
  <si>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</si>
  <si>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</si>
  <si>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</si>
  <si>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</si>
  <si>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</si>
  <si>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</si>
  <si>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</si>
  <si>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</si>
  <si>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</si>
  <si>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</si>
  <si>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</si>
  <si>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</si>
  <si>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</si>
  <si>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</si>
  <si>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</si>
  <si>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</si>
  <si>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</si>
  <si>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</si>
  <si>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</si>
  <si>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</si>
  <si>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</si>
  <si>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</si>
  <si>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</si>
  <si>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</si>
  <si>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</si>
  <si>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</si>
  <si>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</si>
  <si>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</si>
  <si>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</si>
  <si>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</si>
  <si>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</si>
  <si>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</si>
  <si>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</si>
  <si>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</si>
  <si>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</si>
  <si>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</si>
  <si>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</si>
  <si>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</si>
  <si>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</si>
  <si>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</si>
  <si>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</si>
  <si>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</si>
  <si>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</si>
  <si>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</si>
  <si>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</si>
  <si>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</si>
  <si>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</si>
  <si>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</si>
  <si>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</si>
  <si>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</si>
  <si>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</si>
  <si>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</si>
  <si>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</si>
  <si>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</si>
  <si>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</si>
  <si>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</si>
  <si>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</si>
  <si>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</si>
  <si>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</si>
  <si>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</si>
  <si>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</si>
  <si>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</si>
  <si>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</si>
  <si>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</si>
  <si>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</si>
  <si>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</si>
  <si>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</si>
  <si>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</si>
  <si>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</si>
  <si>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</si>
  <si>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</si>
  <si>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</si>
  <si>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</si>
  <si>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</si>
  <si>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</si>
  <si>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</si>
  <si>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</si>
  <si>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</si>
  <si>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</si>
  <si>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</si>
  <si>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</si>
  <si>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</si>
  <si>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</si>
  <si>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</si>
  <si>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</si>
  <si>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</si>
  <si>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</si>
  <si>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</si>
  <si>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</si>
  <si>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</si>
  <si>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</si>
  <si>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</si>
  <si>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</si>
  <si>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</si>
  <si>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</si>
  <si>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</si>
  <si>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</si>
  <si>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</si>
  <si>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</si>
  <si>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</si>
  <si>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</si>
  <si>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</si>
  <si>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</si>
  <si>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</si>
  <si>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</si>
  <si>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</si>
  <si>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</si>
  <si>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</si>
  <si>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</si>
  <si>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</si>
  <si>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</si>
  <si>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</si>
  <si>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</si>
  <si>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</si>
  <si>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</si>
  <si>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</si>
  <si>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</si>
  <si>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</si>
  <si>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</si>
  <si>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</si>
  <si>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</si>
  <si>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</si>
  <si>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</si>
  <si>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</si>
  <si>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</si>
  <si>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</si>
  <si>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</si>
  <si>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</si>
  <si>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</si>
  <si>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</si>
  <si>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</si>
  <si>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</si>
  <si>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</si>
  <si>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</si>
  <si>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</si>
  <si>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</si>
  <si>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</si>
  <si>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</si>
  <si>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</si>
  <si>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</si>
  <si>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</si>
  <si>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</si>
  <si>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</si>
  <si>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</si>
  <si>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</si>
  <si>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</si>
  <si>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</si>
  <si>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</si>
  <si>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</si>
  <si>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</si>
  <si>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</si>
  <si>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</si>
  <si>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</si>
  <si>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</si>
  <si>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</si>
  <si>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</si>
  <si>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</si>
  <si>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</si>
  <si>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</si>
  <si>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</si>
  <si>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</si>
  <si>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</si>
  <si>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</si>
  <si>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</si>
  <si>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</si>
  <si>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</si>
  <si>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</si>
  <si>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</si>
  <si>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</si>
  <si>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</si>
  <si>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</si>
  <si>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</si>
  <si>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</si>
  <si>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</si>
  <si>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</si>
  <si>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</si>
  <si>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</si>
  <si>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</si>
  <si>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</si>
  <si>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</si>
  <si>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</si>
  <si>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</si>
  <si>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</si>
  <si>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</si>
  <si>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</si>
  <si>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</si>
  <si>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</si>
  <si>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</si>
  <si>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</si>
  <si>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</si>
  <si>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</si>
  <si>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</si>
  <si>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</si>
  <si>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</si>
  <si>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</si>
  <si>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</si>
  <si>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</si>
  <si>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</si>
  <si>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</si>
  <si>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</si>
  <si>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</si>
  <si>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</si>
  <si>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</si>
  <si>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</si>
  <si>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</si>
  <si>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</si>
  <si>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NEDELIŠĆE</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</si>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</sst>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11776291</v>
      </c>
      <c r="D2" s="6">
        <f>'PR-RAS'!E6</f>
        <v>13264573.460000003</v>
      </c>
      <c r="E2" s="6">
        <v>0</v>
      </c>
      <c r="F2" s="6">
        <v>0</v>
      </c>
      <c r="G2" s="7">
        <f t="shared" ref="G2:G264" si="0">(B2/1000)*(C2*1+D2*2)</f>
        <v>38305.437920000004</v>
      </c>
      <c r="H2" s="7">
        <f t="shared" ref="H2:H264" si="1">ABS(C2-ROUND(C2,0))+ABS(D2-ROUND(D2,0))</f>
        <v>0.46000000275671482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10280520</v>
      </c>
      <c r="D46" s="1">
        <f>'PR-RAS'!E50</f>
        <v>11404736.130000001</v>
      </c>
      <c r="E46" s="1">
        <v>0</v>
      </c>
      <c r="F46" s="1">
        <v>0</v>
      </c>
      <c r="G46" s="2">
        <f t="shared" si="0"/>
        <v>1489049.6517</v>
      </c>
      <c r="H46" s="2">
        <f t="shared" si="1"/>
        <v>0.13000000081956387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105629</v>
      </c>
      <c r="D58" s="1">
        <f>'PR-RAS'!E62</f>
        <v>0</v>
      </c>
      <c r="E58" s="1">
        <v>0</v>
      </c>
      <c r="F58" s="1">
        <v>0</v>
      </c>
      <c r="G58" s="2">
        <f t="shared" si="0"/>
        <v>6020.8530000000001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105629</v>
      </c>
      <c r="D59" s="1">
        <f>'PR-RAS'!E63</f>
        <v>0</v>
      </c>
      <c r="E59" s="1">
        <v>0</v>
      </c>
      <c r="F59" s="1">
        <v>0</v>
      </c>
      <c r="G59" s="2">
        <f t="shared" si="0"/>
        <v>6126.482</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9989283</v>
      </c>
      <c r="D64" s="1">
        <f>'PR-RAS'!E68</f>
        <v>11164175.390000001</v>
      </c>
      <c r="E64" s="1">
        <v>0</v>
      </c>
      <c r="F64" s="1">
        <v>0</v>
      </c>
      <c r="G64" s="2">
        <f t="shared" si="0"/>
        <v>2036010.92814</v>
      </c>
      <c r="H64" s="2">
        <f t="shared" si="1"/>
        <v>0.39000000059604645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9814935</v>
      </c>
      <c r="D65" s="1">
        <f>'PR-RAS'!E69</f>
        <v>11050412.74</v>
      </c>
      <c r="E65" s="1">
        <v>0</v>
      </c>
      <c r="F65" s="1">
        <v>0</v>
      </c>
      <c r="G65" s="2">
        <f t="shared" si="0"/>
        <v>2042608.6707200001</v>
      </c>
      <c r="H65" s="2">
        <f t="shared" si="1"/>
        <v>0.25999999977648258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174348</v>
      </c>
      <c r="D66" s="1">
        <f>'PR-RAS'!E70</f>
        <v>113762.65</v>
      </c>
      <c r="E66" s="1">
        <v>0</v>
      </c>
      <c r="F66" s="1">
        <v>0</v>
      </c>
      <c r="G66" s="2">
        <f t="shared" si="0"/>
        <v>26121.764500000001</v>
      </c>
      <c r="H66" s="2">
        <f t="shared" si="1"/>
        <v>0.35000000000582077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185608</v>
      </c>
      <c r="D70" s="1">
        <f>'PR-RAS'!E74</f>
        <v>240560.74</v>
      </c>
      <c r="E70" s="1">
        <v>0</v>
      </c>
      <c r="F70" s="1">
        <v>0</v>
      </c>
      <c r="G70" s="2">
        <f t="shared" si="0"/>
        <v>46004.33412</v>
      </c>
      <c r="H70" s="2">
        <f t="shared" si="1"/>
        <v>0.26000000000931323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185608</v>
      </c>
      <c r="D71" s="1">
        <f>'PR-RAS'!E75</f>
        <v>240560.74</v>
      </c>
      <c r="E71" s="1">
        <v>0</v>
      </c>
      <c r="F71" s="1">
        <v>0</v>
      </c>
      <c r="G71" s="2">
        <f t="shared" si="0"/>
        <v>46671.063600000001</v>
      </c>
      <c r="H71" s="2">
        <f t="shared" si="1"/>
        <v>0.26000000000931323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v>
      </c>
      <c r="D78" s="1">
        <f>'PR-RAS'!E82</f>
        <v>4.6399999999999997</v>
      </c>
      <c r="E78" s="1">
        <v>0</v>
      </c>
      <c r="F78" s="1">
        <v>0</v>
      </c>
      <c r="G78" s="2">
        <f t="shared" si="0"/>
        <v>1.0225599999999999</v>
      </c>
      <c r="H78" s="2">
        <f t="shared" si="1"/>
        <v>0.36000000000000032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v>
      </c>
      <c r="D79" s="1">
        <f>'PR-RAS'!E83</f>
        <v>4.6399999999999997</v>
      </c>
      <c r="E79" s="1">
        <v>0</v>
      </c>
      <c r="F79" s="1">
        <v>0</v>
      </c>
      <c r="G79" s="2">
        <f t="shared" si="0"/>
        <v>1.0358399999999999</v>
      </c>
      <c r="H79" s="2">
        <f t="shared" si="1"/>
        <v>0.36000000000000032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v>
      </c>
      <c r="D81" s="1">
        <f>'PR-RAS'!E85</f>
        <v>4.6399999999999997</v>
      </c>
      <c r="E81" s="1">
        <v>0</v>
      </c>
      <c r="F81" s="1">
        <v>0</v>
      </c>
      <c r="G81" s="2">
        <f t="shared" si="0"/>
        <v>1.0624</v>
      </c>
      <c r="H81" s="2">
        <f t="shared" si="1"/>
        <v>0.36000000000000032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547686</v>
      </c>
      <c r="D102" s="1">
        <f>'PR-RAS'!E106</f>
        <v>927165.65</v>
      </c>
      <c r="E102" s="1">
        <v>0</v>
      </c>
      <c r="F102" s="1">
        <v>0</v>
      </c>
      <c r="G102" s="2">
        <f t="shared" si="0"/>
        <v>242603.74729999999</v>
      </c>
      <c r="H102" s="2">
        <f t="shared" si="1"/>
        <v>0.34999999997671694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547686</v>
      </c>
      <c r="D108" s="1">
        <f>'PR-RAS'!E112</f>
        <v>927165.65</v>
      </c>
      <c r="E108" s="1">
        <v>0</v>
      </c>
      <c r="F108" s="1">
        <v>0</v>
      </c>
      <c r="G108" s="2">
        <f t="shared" si="0"/>
        <v>257015.85109999997</v>
      </c>
      <c r="H108" s="2">
        <f t="shared" si="1"/>
        <v>0.34999999997671694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547686</v>
      </c>
      <c r="D113" s="1">
        <f>'PR-RAS'!E117</f>
        <v>927165.65</v>
      </c>
      <c r="E113" s="1">
        <v>0</v>
      </c>
      <c r="F113" s="1">
        <v>0</v>
      </c>
      <c r="G113" s="2">
        <f t="shared" si="0"/>
        <v>269025.9376</v>
      </c>
      <c r="H113" s="2">
        <f t="shared" si="1"/>
        <v>0.34999999997671694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33673</v>
      </c>
      <c r="D120" s="1">
        <f>'PR-RAS'!E124</f>
        <v>124878.63</v>
      </c>
      <c r="E120" s="1">
        <v>0</v>
      </c>
      <c r="F120" s="1">
        <v>0</v>
      </c>
      <c r="G120" s="2">
        <f t="shared" si="0"/>
        <v>33728.200940000002</v>
      </c>
      <c r="H120" s="2">
        <f t="shared" si="1"/>
        <v>0.36999999999534339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2758</v>
      </c>
      <c r="D121" s="1">
        <f>'PR-RAS'!E125</f>
        <v>92082</v>
      </c>
      <c r="E121" s="1">
        <v>0</v>
      </c>
      <c r="F121" s="1">
        <v>0</v>
      </c>
      <c r="G121" s="2">
        <f t="shared" si="0"/>
        <v>22430.639999999999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2758</v>
      </c>
      <c r="D122" s="1">
        <f>'PR-RAS'!E126</f>
        <v>2482</v>
      </c>
      <c r="E122" s="1">
        <v>0</v>
      </c>
      <c r="F122" s="1">
        <v>0</v>
      </c>
      <c r="G122" s="2">
        <f t="shared" si="0"/>
        <v>934.36199999999997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89600</v>
      </c>
      <c r="E123" s="1">
        <v>0</v>
      </c>
      <c r="F123" s="1">
        <v>0</v>
      </c>
      <c r="G123" s="2">
        <f t="shared" si="0"/>
        <v>21862.399999999998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30915</v>
      </c>
      <c r="D124" s="1">
        <f>'PR-RAS'!E128</f>
        <v>32796.630000000005</v>
      </c>
      <c r="E124" s="1">
        <v>0</v>
      </c>
      <c r="F124" s="1">
        <v>0</v>
      </c>
      <c r="G124" s="2">
        <f t="shared" si="0"/>
        <v>11870.51598</v>
      </c>
      <c r="H124" s="2">
        <f t="shared" si="1"/>
        <v>0.36999999999534339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17625</v>
      </c>
      <c r="D125" s="1">
        <f>'PR-RAS'!E129</f>
        <v>5000</v>
      </c>
      <c r="E125" s="1">
        <v>0</v>
      </c>
      <c r="F125" s="1">
        <v>0</v>
      </c>
      <c r="G125" s="2">
        <f t="shared" si="0"/>
        <v>3425.5</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13290</v>
      </c>
      <c r="D126" s="1">
        <f>'PR-RAS'!E130</f>
        <v>27796.63</v>
      </c>
      <c r="E126" s="1">
        <v>0</v>
      </c>
      <c r="F126" s="1">
        <v>0</v>
      </c>
      <c r="G126" s="2">
        <f t="shared" si="0"/>
        <v>8610.4075000000012</v>
      </c>
      <c r="H126" s="2">
        <f t="shared" si="1"/>
        <v>0.36999999999898137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914408</v>
      </c>
      <c r="D129" s="1">
        <f>'PR-RAS'!E133</f>
        <v>807788.41</v>
      </c>
      <c r="E129" s="1">
        <v>0</v>
      </c>
      <c r="F129" s="1">
        <v>0</v>
      </c>
      <c r="G129" s="2">
        <f t="shared" si="0"/>
        <v>323838.05696000002</v>
      </c>
      <c r="H129" s="2">
        <f t="shared" si="1"/>
        <v>0.41000000003259629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914408</v>
      </c>
      <c r="D130" s="1">
        <f>'PR-RAS'!E134</f>
        <v>807788.41</v>
      </c>
      <c r="E130" s="1">
        <v>0</v>
      </c>
      <c r="F130" s="1">
        <v>0</v>
      </c>
      <c r="G130" s="2">
        <f t="shared" si="0"/>
        <v>326368.04178000003</v>
      </c>
      <c r="H130" s="2">
        <f t="shared" si="1"/>
        <v>0.41000000003259629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787870</v>
      </c>
      <c r="D131" s="1">
        <f>'PR-RAS'!E135</f>
        <v>807788.41</v>
      </c>
      <c r="E131" s="1">
        <v>0</v>
      </c>
      <c r="F131" s="1">
        <v>0</v>
      </c>
      <c r="G131" s="2">
        <f t="shared" si="0"/>
        <v>312448.08660000004</v>
      </c>
      <c r="H131" s="2">
        <f t="shared" si="1"/>
        <v>0.41000000003259629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126538</v>
      </c>
      <c r="D132" s="1">
        <f>'PR-RAS'!E136</f>
        <v>0</v>
      </c>
      <c r="E132" s="1">
        <v>0</v>
      </c>
      <c r="F132" s="1">
        <v>0</v>
      </c>
      <c r="G132" s="2">
        <f t="shared" si="0"/>
        <v>16576.477999999999</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11531806</v>
      </c>
      <c r="D147" s="1">
        <f>'PR-RAS'!E151</f>
        <v>13104660.579999998</v>
      </c>
      <c r="E147" s="1">
        <v>0</v>
      </c>
      <c r="F147" s="1">
        <v>0</v>
      </c>
      <c r="G147" s="2">
        <f t="shared" si="0"/>
        <v>5510204.5653599994</v>
      </c>
      <c r="H147" s="2">
        <f t="shared" si="1"/>
        <v>0.42000000178813934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9626955</v>
      </c>
      <c r="D148" s="1">
        <f>'PR-RAS'!E152</f>
        <v>10585150.159999998</v>
      </c>
      <c r="E148" s="1">
        <v>0</v>
      </c>
      <c r="F148" s="1">
        <v>0</v>
      </c>
      <c r="G148" s="2">
        <f t="shared" si="0"/>
        <v>4527196.532039999</v>
      </c>
      <c r="H148" s="2">
        <f t="shared" si="1"/>
        <v>0.15999999828636646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7917212</v>
      </c>
      <c r="D149" s="1">
        <f>'PR-RAS'!E153</f>
        <v>8604195.5999999996</v>
      </c>
      <c r="E149" s="1">
        <v>0</v>
      </c>
      <c r="F149" s="1">
        <v>0</v>
      </c>
      <c r="G149" s="2">
        <f t="shared" si="0"/>
        <v>3718589.2735999995</v>
      </c>
      <c r="H149" s="2">
        <f t="shared" si="1"/>
        <v>0.40000000037252903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7827298</v>
      </c>
      <c r="D150" s="1">
        <f>'PR-RAS'!E154</f>
        <v>8488666.4100000001</v>
      </c>
      <c r="E150" s="1">
        <v>0</v>
      </c>
      <c r="F150" s="1">
        <v>0</v>
      </c>
      <c r="G150" s="2">
        <f t="shared" si="0"/>
        <v>3695889.9921800001</v>
      </c>
      <c r="H150" s="2">
        <f t="shared" si="1"/>
        <v>0.41000000014901161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59410</v>
      </c>
      <c r="D152" s="1">
        <f>'PR-RAS'!E156</f>
        <v>81875.520000000004</v>
      </c>
      <c r="E152" s="1">
        <v>0</v>
      </c>
      <c r="F152" s="1">
        <v>0</v>
      </c>
      <c r="G152" s="2">
        <f t="shared" si="0"/>
        <v>33697.317040000002</v>
      </c>
      <c r="H152" s="2">
        <f t="shared" si="1"/>
        <v>0.47999999999592546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30504</v>
      </c>
      <c r="D153" s="1">
        <f>'PR-RAS'!E157</f>
        <v>33653.67</v>
      </c>
      <c r="E153" s="1">
        <v>0</v>
      </c>
      <c r="F153" s="1">
        <v>0</v>
      </c>
      <c r="G153" s="2">
        <f t="shared" si="0"/>
        <v>14867.32368</v>
      </c>
      <c r="H153" s="2">
        <f t="shared" si="1"/>
        <v>0.33000000000174623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460565</v>
      </c>
      <c r="D154" s="1">
        <f>'PR-RAS'!E158</f>
        <v>628381.19999999995</v>
      </c>
      <c r="E154" s="1">
        <v>0</v>
      </c>
      <c r="F154" s="1">
        <v>0</v>
      </c>
      <c r="G154" s="2">
        <f t="shared" si="0"/>
        <v>262751.09219999996</v>
      </c>
      <c r="H154" s="2">
        <f t="shared" si="1"/>
        <v>0.19999999995343387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1249178</v>
      </c>
      <c r="D155" s="1">
        <f>'PR-RAS'!E159</f>
        <v>1352573.3599999999</v>
      </c>
      <c r="E155" s="1">
        <v>0</v>
      </c>
      <c r="F155" s="1">
        <v>0</v>
      </c>
      <c r="G155" s="2">
        <f t="shared" si="0"/>
        <v>608966.00688</v>
      </c>
      <c r="H155" s="2">
        <f t="shared" si="1"/>
        <v>0.35999999986961484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1248470</v>
      </c>
      <c r="D157" s="1">
        <f>'PR-RAS'!E161</f>
        <v>1349849.67</v>
      </c>
      <c r="E157" s="1">
        <v>0</v>
      </c>
      <c r="F157" s="1">
        <v>0</v>
      </c>
      <c r="G157" s="2">
        <f t="shared" si="0"/>
        <v>615914.41703999997</v>
      </c>
      <c r="H157" s="2">
        <f t="shared" si="1"/>
        <v>0.33000000007450581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708</v>
      </c>
      <c r="D158" s="1">
        <f>'PR-RAS'!E162</f>
        <v>2723.69</v>
      </c>
      <c r="E158" s="1">
        <v>0</v>
      </c>
      <c r="F158" s="1">
        <v>0</v>
      </c>
      <c r="G158" s="2">
        <f t="shared" si="0"/>
        <v>966.39466000000004</v>
      </c>
      <c r="H158" s="2">
        <f t="shared" si="1"/>
        <v>0.30999999999994543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1813814</v>
      </c>
      <c r="D159" s="1">
        <f>'PR-RAS'!E163</f>
        <v>2355544.0299999998</v>
      </c>
      <c r="E159" s="1">
        <v>0</v>
      </c>
      <c r="F159" s="1">
        <v>0</v>
      </c>
      <c r="G159" s="2">
        <f t="shared" si="0"/>
        <v>1030934.52548</v>
      </c>
      <c r="H159" s="2">
        <f t="shared" si="1"/>
        <v>2.9999999795109034E-2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295579</v>
      </c>
      <c r="D160" s="1">
        <f>'PR-RAS'!E164</f>
        <v>407076.41000000003</v>
      </c>
      <c r="E160" s="1">
        <v>0</v>
      </c>
      <c r="F160" s="1">
        <v>0</v>
      </c>
      <c r="G160" s="2">
        <f t="shared" si="0"/>
        <v>176447.35938000001</v>
      </c>
      <c r="H160" s="2">
        <f t="shared" si="1"/>
        <v>0.41000000003259629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24754</v>
      </c>
      <c r="D161" s="1">
        <f>'PR-RAS'!E165</f>
        <v>47615.46</v>
      </c>
      <c r="E161" s="1">
        <v>0</v>
      </c>
      <c r="F161" s="1">
        <v>0</v>
      </c>
      <c r="G161" s="2">
        <f t="shared" si="0"/>
        <v>19197.587200000002</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256766</v>
      </c>
      <c r="D162" s="1">
        <f>'PR-RAS'!E166</f>
        <v>336752.95</v>
      </c>
      <c r="E162" s="1">
        <v>0</v>
      </c>
      <c r="F162" s="1">
        <v>0</v>
      </c>
      <c r="G162" s="2">
        <f t="shared" si="0"/>
        <v>149773.77590000001</v>
      </c>
      <c r="H162" s="2">
        <f t="shared" si="1"/>
        <v>4.9999999988358468E-2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5235</v>
      </c>
      <c r="D163" s="1">
        <f>'PR-RAS'!E167</f>
        <v>13005</v>
      </c>
      <c r="E163" s="1">
        <v>0</v>
      </c>
      <c r="F163" s="1">
        <v>0</v>
      </c>
      <c r="G163" s="2">
        <f t="shared" si="0"/>
        <v>5061.6900000000005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8824</v>
      </c>
      <c r="D164" s="1">
        <f>'PR-RAS'!E168</f>
        <v>9703</v>
      </c>
      <c r="E164" s="1">
        <v>0</v>
      </c>
      <c r="F164" s="1">
        <v>0</v>
      </c>
      <c r="G164" s="2">
        <f t="shared" si="0"/>
        <v>4601.49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992274</v>
      </c>
      <c r="D165" s="1">
        <f>'PR-RAS'!E169</f>
        <v>1051615.4800000002</v>
      </c>
      <c r="E165" s="1">
        <v>0</v>
      </c>
      <c r="F165" s="1">
        <v>0</v>
      </c>
      <c r="G165" s="2">
        <f t="shared" si="0"/>
        <v>507662.81344000011</v>
      </c>
      <c r="H165" s="2">
        <f t="shared" si="1"/>
        <v>0.48000000021420419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110006</v>
      </c>
      <c r="D166" s="1">
        <f>'PR-RAS'!E170</f>
        <v>103049.25</v>
      </c>
      <c r="E166" s="1">
        <v>0</v>
      </c>
      <c r="F166" s="1">
        <v>0</v>
      </c>
      <c r="G166" s="2">
        <f t="shared" si="0"/>
        <v>52157.2425</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500216</v>
      </c>
      <c r="D167" s="1">
        <f>'PR-RAS'!E171</f>
        <v>629642.93000000005</v>
      </c>
      <c r="E167" s="1">
        <v>0</v>
      </c>
      <c r="F167" s="1">
        <v>0</v>
      </c>
      <c r="G167" s="2">
        <f t="shared" si="0"/>
        <v>292077.30876000004</v>
      </c>
      <c r="H167" s="2">
        <f t="shared" si="1"/>
        <v>6.9999999948777258E-2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300038</v>
      </c>
      <c r="D168" s="1">
        <f>'PR-RAS'!E172</f>
        <v>239645.17</v>
      </c>
      <c r="E168" s="1">
        <v>0</v>
      </c>
      <c r="F168" s="1">
        <v>0</v>
      </c>
      <c r="G168" s="2">
        <f t="shared" si="0"/>
        <v>130147.83278000003</v>
      </c>
      <c r="H168" s="2">
        <f t="shared" si="1"/>
        <v>0.17000000001280569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41539</v>
      </c>
      <c r="D169" s="1">
        <f>'PR-RAS'!E173</f>
        <v>62557.03</v>
      </c>
      <c r="E169" s="1">
        <v>0</v>
      </c>
      <c r="F169" s="1">
        <v>0</v>
      </c>
      <c r="G169" s="2">
        <f t="shared" si="0"/>
        <v>27997.714080000002</v>
      </c>
      <c r="H169" s="2">
        <f t="shared" si="1"/>
        <v>2.9999999998835847E-2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33197</v>
      </c>
      <c r="D170" s="1">
        <f>'PR-RAS'!E174</f>
        <v>14347.32</v>
      </c>
      <c r="E170" s="1">
        <v>0</v>
      </c>
      <c r="F170" s="1">
        <v>0</v>
      </c>
      <c r="G170" s="2">
        <f t="shared" si="0"/>
        <v>10459.687160000001</v>
      </c>
      <c r="H170" s="2">
        <f t="shared" si="1"/>
        <v>0.31999999999970896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7278</v>
      </c>
      <c r="D172" s="1">
        <f>'PR-RAS'!E176</f>
        <v>2373.7800000000002</v>
      </c>
      <c r="E172" s="1">
        <v>0</v>
      </c>
      <c r="F172" s="1">
        <v>0</v>
      </c>
      <c r="G172" s="2">
        <f t="shared" si="0"/>
        <v>2056.3707600000002</v>
      </c>
      <c r="H172" s="2">
        <f t="shared" si="1"/>
        <v>0.21999999999979991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455761</v>
      </c>
      <c r="D173" s="1">
        <f>'PR-RAS'!E177</f>
        <v>709345.65999999992</v>
      </c>
      <c r="E173" s="1">
        <v>0</v>
      </c>
      <c r="F173" s="1">
        <v>0</v>
      </c>
      <c r="G173" s="2">
        <f t="shared" si="0"/>
        <v>322405.79903999995</v>
      </c>
      <c r="H173" s="2">
        <f t="shared" si="1"/>
        <v>0.34000000008381903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15746</v>
      </c>
      <c r="D174" s="1">
        <f>'PR-RAS'!E178</f>
        <v>26038.21</v>
      </c>
      <c r="E174" s="1">
        <v>0</v>
      </c>
      <c r="F174" s="1">
        <v>0</v>
      </c>
      <c r="G174" s="2">
        <f t="shared" si="0"/>
        <v>11733.278659999998</v>
      </c>
      <c r="H174" s="2">
        <f t="shared" si="1"/>
        <v>0.20999999999912689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181618</v>
      </c>
      <c r="D175" s="1">
        <f>'PR-RAS'!E179</f>
        <v>215520.88</v>
      </c>
      <c r="E175" s="1">
        <v>0</v>
      </c>
      <c r="F175" s="1">
        <v>0</v>
      </c>
      <c r="G175" s="2">
        <f t="shared" si="0"/>
        <v>106602.79823999999</v>
      </c>
      <c r="H175" s="2">
        <f t="shared" si="1"/>
        <v>0.11999999999534339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7507</v>
      </c>
      <c r="D176" s="1">
        <f>'PR-RAS'!E180</f>
        <v>660</v>
      </c>
      <c r="E176" s="1">
        <v>0</v>
      </c>
      <c r="F176" s="1">
        <v>0</v>
      </c>
      <c r="G176" s="2">
        <f t="shared" si="0"/>
        <v>1544.7249999999999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70846</v>
      </c>
      <c r="D177" s="1">
        <f>'PR-RAS'!E181</f>
        <v>60580.08</v>
      </c>
      <c r="E177" s="1">
        <v>0</v>
      </c>
      <c r="F177" s="1">
        <v>0</v>
      </c>
      <c r="G177" s="2">
        <f t="shared" si="0"/>
        <v>33793.084159999999</v>
      </c>
      <c r="H177" s="2">
        <f t="shared" si="1"/>
        <v>8.000000000174623E-2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26218</v>
      </c>
      <c r="D179" s="1">
        <f>'PR-RAS'!E183</f>
        <v>40524.379999999997</v>
      </c>
      <c r="E179" s="1">
        <v>0</v>
      </c>
      <c r="F179" s="1">
        <v>0</v>
      </c>
      <c r="G179" s="2">
        <f t="shared" si="0"/>
        <v>19093.483279999997</v>
      </c>
      <c r="H179" s="2">
        <f t="shared" si="1"/>
        <v>0.37999999999738066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2144</v>
      </c>
      <c r="D180" s="1">
        <f>'PR-RAS'!E184</f>
        <v>7239.98</v>
      </c>
      <c r="E180" s="1">
        <v>0</v>
      </c>
      <c r="F180" s="1">
        <v>0</v>
      </c>
      <c r="G180" s="2">
        <f t="shared" si="0"/>
        <v>2975.6888399999998</v>
      </c>
      <c r="H180" s="2">
        <f t="shared" si="1"/>
        <v>2.0000000000436557E-2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9619</v>
      </c>
      <c r="D181" s="1">
        <f>'PR-RAS'!E185</f>
        <v>9136.91</v>
      </c>
      <c r="E181" s="1">
        <v>0</v>
      </c>
      <c r="F181" s="1">
        <v>0</v>
      </c>
      <c r="G181" s="2">
        <f t="shared" si="0"/>
        <v>5020.7075999999997</v>
      </c>
      <c r="H181" s="2">
        <f t="shared" si="1"/>
        <v>9.0000000000145519E-2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142063</v>
      </c>
      <c r="D182" s="1">
        <f>'PR-RAS'!E186</f>
        <v>349645.22</v>
      </c>
      <c r="E182" s="1">
        <v>0</v>
      </c>
      <c r="F182" s="1">
        <v>0</v>
      </c>
      <c r="G182" s="2">
        <f t="shared" si="0"/>
        <v>152284.97263999999</v>
      </c>
      <c r="H182" s="2">
        <f t="shared" si="1"/>
        <v>0.21999999997206032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70200</v>
      </c>
      <c r="D184" s="1">
        <f>'PR-RAS'!E188</f>
        <v>187506.48</v>
      </c>
      <c r="E184" s="1">
        <v>0</v>
      </c>
      <c r="F184" s="1">
        <v>0</v>
      </c>
      <c r="G184" s="2">
        <f t="shared" si="0"/>
        <v>81473.971680000002</v>
      </c>
      <c r="H184" s="2">
        <f t="shared" si="1"/>
        <v>0.48000000001047738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4050</v>
      </c>
      <c r="D185" s="1">
        <f>'PR-RAS'!E189</f>
        <v>2150.02</v>
      </c>
      <c r="E185" s="1">
        <v>0</v>
      </c>
      <c r="F185" s="1">
        <v>0</v>
      </c>
      <c r="G185" s="2">
        <f t="shared" si="0"/>
        <v>1536.4073600000002</v>
      </c>
      <c r="H185" s="2">
        <f t="shared" si="1"/>
        <v>1.999999999998181E-2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700</v>
      </c>
      <c r="D188" s="1">
        <f>'PR-RAS'!E192</f>
        <v>1200</v>
      </c>
      <c r="E188" s="1">
        <v>0</v>
      </c>
      <c r="F188" s="1">
        <v>0</v>
      </c>
      <c r="G188" s="2">
        <f t="shared" si="0"/>
        <v>579.70000000000005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24650</v>
      </c>
      <c r="D189" s="1">
        <f>'PR-RAS'!E193</f>
        <v>30700</v>
      </c>
      <c r="E189" s="1">
        <v>0</v>
      </c>
      <c r="F189" s="1">
        <v>0</v>
      </c>
      <c r="G189" s="2">
        <f t="shared" si="0"/>
        <v>16177.4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18812</v>
      </c>
      <c r="D190" s="1">
        <f>'PR-RAS'!E194</f>
        <v>94585.08</v>
      </c>
      <c r="E190" s="1">
        <v>0</v>
      </c>
      <c r="F190" s="1">
        <v>0</v>
      </c>
      <c r="G190" s="2">
        <f t="shared" si="0"/>
        <v>39308.628239999998</v>
      </c>
      <c r="H190" s="2">
        <f t="shared" si="1"/>
        <v>8.000000000174623E-2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21988</v>
      </c>
      <c r="D191" s="1">
        <f>'PR-RAS'!E195</f>
        <v>58871.38</v>
      </c>
      <c r="E191" s="1">
        <v>0</v>
      </c>
      <c r="F191" s="1">
        <v>0</v>
      </c>
      <c r="G191" s="2">
        <f t="shared" si="0"/>
        <v>26548.844400000002</v>
      </c>
      <c r="H191" s="2">
        <f t="shared" si="1"/>
        <v>0.37999999999738066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25019</v>
      </c>
      <c r="D192" s="1">
        <f>'PR-RAS'!E196</f>
        <v>74414.430000000008</v>
      </c>
      <c r="E192" s="1">
        <v>0</v>
      </c>
      <c r="F192" s="1">
        <v>0</v>
      </c>
      <c r="G192" s="2">
        <f t="shared" si="0"/>
        <v>33204.941260000007</v>
      </c>
      <c r="H192" s="2">
        <f t="shared" si="1"/>
        <v>0.430000000007567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25019</v>
      </c>
      <c r="D206" s="1">
        <f>'PR-RAS'!E210</f>
        <v>74414.430000000008</v>
      </c>
      <c r="E206" s="1">
        <v>0</v>
      </c>
      <c r="F206" s="1">
        <v>0</v>
      </c>
      <c r="G206" s="2">
        <f t="shared" si="0"/>
        <v>35638.811300000001</v>
      </c>
      <c r="H206" s="2">
        <f t="shared" si="1"/>
        <v>0.430000000007567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9918</v>
      </c>
      <c r="D207" s="1">
        <f>'PR-RAS'!E211</f>
        <v>13270.35</v>
      </c>
      <c r="E207" s="1">
        <v>0</v>
      </c>
      <c r="F207" s="1">
        <v>0</v>
      </c>
      <c r="G207" s="2">
        <f t="shared" si="0"/>
        <v>7510.4921999999988</v>
      </c>
      <c r="H207" s="2">
        <f t="shared" si="1"/>
        <v>0.3500000000003638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15101</v>
      </c>
      <c r="D209" s="1">
        <f>'PR-RAS'!E213</f>
        <v>61144.08</v>
      </c>
      <c r="E209" s="1">
        <v>0</v>
      </c>
      <c r="F209" s="1">
        <v>0</v>
      </c>
      <c r="G209" s="2">
        <f t="shared" si="0"/>
        <v>28576.94528</v>
      </c>
      <c r="H209" s="2">
        <f t="shared" si="1"/>
        <v>8.000000000174623E-2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66018</v>
      </c>
      <c r="D248" s="1">
        <f>'PR-RAS'!E252</f>
        <v>89551.959999999992</v>
      </c>
      <c r="E248" s="1">
        <v>0</v>
      </c>
      <c r="F248" s="1">
        <v>0</v>
      </c>
      <c r="G248" s="2">
        <f t="shared" si="0"/>
        <v>60545.114239999995</v>
      </c>
      <c r="H248" s="2">
        <f t="shared" si="1"/>
        <v>4.0000000008149073E-2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66018</v>
      </c>
      <c r="D255" s="1">
        <f>'PR-RAS'!E259</f>
        <v>89551.959999999992</v>
      </c>
      <c r="E255" s="1">
        <v>0</v>
      </c>
      <c r="F255" s="1">
        <v>0</v>
      </c>
      <c r="G255" s="2">
        <f t="shared" si="0"/>
        <v>62260.967679999994</v>
      </c>
      <c r="H255" s="2">
        <f t="shared" si="1"/>
        <v>4.0000000008149073E-2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15220</v>
      </c>
      <c r="D256" s="1">
        <f>'PR-RAS'!E260</f>
        <v>23609.599999999999</v>
      </c>
      <c r="E256" s="1">
        <v>0</v>
      </c>
      <c r="F256" s="1">
        <v>0</v>
      </c>
      <c r="G256" s="2">
        <f t="shared" si="0"/>
        <v>15921.995999999999</v>
      </c>
      <c r="H256" s="2">
        <f t="shared" si="1"/>
        <v>0.40000000000145519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50798</v>
      </c>
      <c r="D257" s="1">
        <f>'PR-RAS'!E261</f>
        <v>65942.36</v>
      </c>
      <c r="E257" s="1">
        <v>0</v>
      </c>
      <c r="F257" s="1">
        <v>0</v>
      </c>
      <c r="G257" s="2">
        <f t="shared" si="0"/>
        <v>46766.776320000004</v>
      </c>
      <c r="H257" s="2">
        <f t="shared" si="1"/>
        <v>0.36000000000058208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11531806</v>
      </c>
      <c r="D285" s="1">
        <f>'PR-RAS'!E289</f>
        <v>13104660.579999998</v>
      </c>
      <c r="E285" s="1">
        <v>0</v>
      </c>
      <c r="F285" s="1">
        <v>0</v>
      </c>
      <c r="G285" s="2">
        <f t="shared" si="8"/>
        <v>10718480.113439998</v>
      </c>
      <c r="H285" s="2">
        <f t="shared" si="9"/>
        <v>0.42000000178813934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244485</v>
      </c>
      <c r="D286" s="1">
        <f>'PR-RAS'!E290</f>
        <v>159912.88000000454</v>
      </c>
      <c r="E286" s="1">
        <v>0</v>
      </c>
      <c r="F286" s="1">
        <v>0</v>
      </c>
      <c r="G286" s="2">
        <f t="shared" si="8"/>
        <v>160828.56660000258</v>
      </c>
      <c r="H286" s="2">
        <f t="shared" si="9"/>
        <v>0.11999999545514584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464424</v>
      </c>
      <c r="D288" s="1">
        <f>'PR-RAS'!E292</f>
        <v>394731.89</v>
      </c>
      <c r="E288" s="1">
        <v>0</v>
      </c>
      <c r="F288" s="1">
        <v>0</v>
      </c>
      <c r="G288" s="2">
        <f t="shared" si="8"/>
        <v>359865.79285999999</v>
      </c>
      <c r="H288" s="2">
        <f t="shared" si="9"/>
        <v>0.10999999998603016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32014</v>
      </c>
      <c r="D290" s="1">
        <f>'PR-RAS'!E294</f>
        <v>51259.54</v>
      </c>
      <c r="E290" s="1">
        <v>0</v>
      </c>
      <c r="F290" s="1">
        <v>0</v>
      </c>
      <c r="G290" s="2">
        <f t="shared" si="8"/>
        <v>38880.060120000002</v>
      </c>
      <c r="H290" s="2">
        <f t="shared" si="9"/>
        <v>0.45999999999912689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32014</v>
      </c>
      <c r="D291" s="1">
        <f>'PR-RAS'!E295</f>
        <v>9600</v>
      </c>
      <c r="E291" s="1">
        <v>0</v>
      </c>
      <c r="F291" s="1">
        <v>0</v>
      </c>
      <c r="G291" s="2">
        <f t="shared" si="8"/>
        <v>14852.06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1451</v>
      </c>
      <c r="D293" s="1">
        <f>'PR-RAS'!E298</f>
        <v>1451.04</v>
      </c>
      <c r="E293" s="1">
        <v>0</v>
      </c>
      <c r="F293" s="1">
        <v>0</v>
      </c>
      <c r="G293" s="2">
        <f t="shared" si="8"/>
        <v>1271.0993599999999</v>
      </c>
      <c r="H293" s="2">
        <f t="shared" si="9"/>
        <v>3.999999999996362E-2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1451</v>
      </c>
      <c r="D306" s="1">
        <f>'PR-RAS'!E311</f>
        <v>1451.04</v>
      </c>
      <c r="E306" s="1">
        <v>0</v>
      </c>
      <c r="F306" s="1">
        <v>0</v>
      </c>
      <c r="G306" s="2">
        <f t="shared" si="8"/>
        <v>1327.6894</v>
      </c>
      <c r="H306" s="2">
        <f t="shared" si="9"/>
        <v>3.999999999996362E-2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1451</v>
      </c>
      <c r="D307" s="1">
        <f>'PR-RAS'!E312</f>
        <v>1451.04</v>
      </c>
      <c r="E307" s="1">
        <v>0</v>
      </c>
      <c r="F307" s="1">
        <v>0</v>
      </c>
      <c r="G307" s="2">
        <f t="shared" si="8"/>
        <v>1332.0424799999998</v>
      </c>
      <c r="H307" s="2">
        <f t="shared" si="9"/>
        <v>3.999999999996362E-2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1451</v>
      </c>
      <c r="D308" s="1">
        <f>'PR-RAS'!E313</f>
        <v>1451.04</v>
      </c>
      <c r="E308" s="1">
        <v>0</v>
      </c>
      <c r="F308" s="1">
        <v>0</v>
      </c>
      <c r="G308" s="2">
        <f t="shared" si="8"/>
        <v>1336.3955599999999</v>
      </c>
      <c r="H308" s="2">
        <f t="shared" si="9"/>
        <v>3.999999999996362E-2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315628</v>
      </c>
      <c r="D345" s="1">
        <f>'PR-RAS'!E350</f>
        <v>213065.59</v>
      </c>
      <c r="E345" s="1">
        <v>0</v>
      </c>
      <c r="F345" s="1">
        <v>0</v>
      </c>
      <c r="G345" s="2">
        <f t="shared" si="8"/>
        <v>255165.15791999997</v>
      </c>
      <c r="H345" s="2">
        <f t="shared" si="9"/>
        <v>0.41000000000349246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315628</v>
      </c>
      <c r="D358" s="1">
        <f>'PR-RAS'!E363</f>
        <v>213065.59</v>
      </c>
      <c r="E358" s="1">
        <v>0</v>
      </c>
      <c r="F358" s="1">
        <v>0</v>
      </c>
      <c r="G358" s="2">
        <f t="shared" si="8"/>
        <v>264808.02725999994</v>
      </c>
      <c r="H358" s="2">
        <f t="shared" si="9"/>
        <v>0.41000000000349246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128401</v>
      </c>
      <c r="D364" s="1">
        <f>'PR-RAS'!E369</f>
        <v>87393.97</v>
      </c>
      <c r="E364" s="1">
        <v>0</v>
      </c>
      <c r="F364" s="1">
        <v>0</v>
      </c>
      <c r="G364" s="2">
        <f t="shared" si="8"/>
        <v>110057.58521999999</v>
      </c>
      <c r="H364" s="2">
        <f t="shared" si="9"/>
        <v>2.9999999998835847E-2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94791</v>
      </c>
      <c r="D365" s="1">
        <f>'PR-RAS'!E370</f>
        <v>17113.98</v>
      </c>
      <c r="E365" s="1">
        <v>0</v>
      </c>
      <c r="F365" s="1">
        <v>0</v>
      </c>
      <c r="G365" s="2">
        <f t="shared" si="8"/>
        <v>46962.901439999994</v>
      </c>
      <c r="H365" s="2">
        <f t="shared" si="9"/>
        <v>2.0000000000436557E-2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30750</v>
      </c>
      <c r="D366" s="1">
        <f>'PR-RAS'!E371</f>
        <v>0</v>
      </c>
      <c r="E366" s="1">
        <v>0</v>
      </c>
      <c r="F366" s="1">
        <v>0</v>
      </c>
      <c r="G366" s="2">
        <f t="shared" si="8"/>
        <v>11223.75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2860</v>
      </c>
      <c r="D370" s="1">
        <f>'PR-RAS'!E375</f>
        <v>0</v>
      </c>
      <c r="E370" s="1">
        <v>0</v>
      </c>
      <c r="F370" s="1">
        <v>0</v>
      </c>
      <c r="G370" s="2">
        <f t="shared" si="8"/>
        <v>1055.3399999999999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70279.990000000005</v>
      </c>
      <c r="E371" s="1">
        <v>0</v>
      </c>
      <c r="F371" s="1">
        <v>0</v>
      </c>
      <c r="G371" s="2">
        <f t="shared" si="8"/>
        <v>52007.192600000002</v>
      </c>
      <c r="H371" s="2">
        <f t="shared" si="9"/>
        <v>9.9999999947613105E-3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187227</v>
      </c>
      <c r="D378" s="1">
        <f>'PR-RAS'!E383</f>
        <v>125671.62</v>
      </c>
      <c r="E378" s="1">
        <v>0</v>
      </c>
      <c r="F378" s="1">
        <v>0</v>
      </c>
      <c r="G378" s="2">
        <f t="shared" si="8"/>
        <v>165340.98048</v>
      </c>
      <c r="H378" s="2">
        <f t="shared" si="9"/>
        <v>0.38000000000465661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187227</v>
      </c>
      <c r="D379" s="1">
        <f>'PR-RAS'!E384</f>
        <v>125671.62</v>
      </c>
      <c r="E379" s="1">
        <v>0</v>
      </c>
      <c r="F379" s="1">
        <v>0</v>
      </c>
      <c r="G379" s="2">
        <f t="shared" si="8"/>
        <v>165779.55072</v>
      </c>
      <c r="H379" s="2">
        <f t="shared" si="9"/>
        <v>0.38000000000465661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314177</v>
      </c>
      <c r="D403" s="1">
        <f>'PR-RAS'!E408</f>
        <v>211614.55</v>
      </c>
      <c r="E403" s="1">
        <v>0</v>
      </c>
      <c r="F403" s="1">
        <v>0</v>
      </c>
      <c r="G403" s="2">
        <f t="shared" si="8"/>
        <v>296437.25219999999</v>
      </c>
      <c r="H403" s="2">
        <f t="shared" si="9"/>
        <v>0.45000000001164153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17612</v>
      </c>
      <c r="D406" s="1">
        <f>'PR-RAS'!E411</f>
        <v>16161.21</v>
      </c>
      <c r="E406" s="1">
        <v>0</v>
      </c>
      <c r="F406" s="1">
        <v>0</v>
      </c>
      <c r="G406" s="2">
        <f t="shared" si="8"/>
        <v>20223.4401</v>
      </c>
      <c r="H406" s="2">
        <f t="shared" si="9"/>
        <v>0.20999999999912689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11777742</v>
      </c>
      <c r="D407" s="1">
        <f>'PR-RAS'!E412</f>
        <v>13266024.500000002</v>
      </c>
      <c r="E407" s="1">
        <v>0</v>
      </c>
      <c r="F407" s="1">
        <v>0</v>
      </c>
      <c r="G407" s="2">
        <f t="shared" si="8"/>
        <v>15553775.146000002</v>
      </c>
      <c r="H407" s="2">
        <f t="shared" si="9"/>
        <v>0.49999999813735485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11847434</v>
      </c>
      <c r="D408" s="1">
        <f>'PR-RAS'!E413</f>
        <v>13317726.169999998</v>
      </c>
      <c r="E408" s="1">
        <v>0</v>
      </c>
      <c r="F408" s="1">
        <v>0</v>
      </c>
      <c r="G408" s="2">
        <f t="shared" si="8"/>
        <v>15662534.740379997</v>
      </c>
      <c r="H408" s="2">
        <f t="shared" si="9"/>
        <v>0.16999999806284904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69692</v>
      </c>
      <c r="D410" s="1">
        <f>'PR-RAS'!E415</f>
        <v>51701.6699999962</v>
      </c>
      <c r="E410" s="1">
        <v>0</v>
      </c>
      <c r="F410" s="1">
        <v>0</v>
      </c>
      <c r="G410" s="2">
        <f t="shared" si="8"/>
        <v>70795.994059996883</v>
      </c>
      <c r="H410" s="2">
        <f t="shared" si="9"/>
        <v>0.3300000037997961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464424</v>
      </c>
      <c r="D411" s="1">
        <f>'PR-RAS'!E416</f>
        <v>394731.89</v>
      </c>
      <c r="E411" s="1">
        <v>0</v>
      </c>
      <c r="F411" s="1">
        <v>0</v>
      </c>
      <c r="G411" s="2">
        <f t="shared" si="8"/>
        <v>514093.98979999998</v>
      </c>
      <c r="H411" s="2">
        <f t="shared" si="9"/>
        <v>0.10999999998603016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49626</v>
      </c>
      <c r="D413" s="1">
        <f>'PR-RAS'!E418</f>
        <v>67420.75</v>
      </c>
      <c r="E413" s="1">
        <v>0</v>
      </c>
      <c r="F413" s="1">
        <v>0</v>
      </c>
      <c r="G413" s="2">
        <f t="shared" si="8"/>
        <v>76000.61</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11777742</v>
      </c>
      <c r="D633" s="1">
        <f>'PR-RAS'!E639</f>
        <v>13266024.500000002</v>
      </c>
      <c r="E633" s="1">
        <v>0</v>
      </c>
      <c r="F633" s="1">
        <v>0</v>
      </c>
      <c r="G633" s="2">
        <f t="shared" si="10"/>
        <v>24211787.912</v>
      </c>
      <c r="H633" s="2">
        <f t="shared" si="11"/>
        <v>0.49999999813735485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11847434</v>
      </c>
      <c r="D634" s="1">
        <f>'PR-RAS'!E640</f>
        <v>13317726.169999998</v>
      </c>
      <c r="E634" s="1">
        <v>0</v>
      </c>
      <c r="F634" s="1">
        <v>0</v>
      </c>
      <c r="G634" s="2">
        <f t="shared" si="10"/>
        <v>24359667.053219996</v>
      </c>
      <c r="H634" s="2">
        <f t="shared" si="11"/>
        <v>0.16999999806284904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69692</v>
      </c>
      <c r="D636" s="1">
        <f>'PR-RAS'!E642</f>
        <v>51701.6699999962</v>
      </c>
      <c r="E636" s="1">
        <v>0</v>
      </c>
      <c r="F636" s="1">
        <v>0</v>
      </c>
      <c r="G636" s="2">
        <f t="shared" si="10"/>
        <v>109915.54089999518</v>
      </c>
      <c r="H636" s="2">
        <f t="shared" si="11"/>
        <v>0.3300000037997961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464424</v>
      </c>
      <c r="D637" s="1">
        <f>'PR-RAS'!E643</f>
        <v>394731.89</v>
      </c>
      <c r="E637" s="1">
        <v>0</v>
      </c>
      <c r="F637" s="1">
        <v>0</v>
      </c>
      <c r="G637" s="2">
        <f t="shared" si="10"/>
        <v>797472.62808000005</v>
      </c>
      <c r="H637" s="2">
        <f t="shared" si="11"/>
        <v>0.10999999998603016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394732</v>
      </c>
      <c r="D639" s="1">
        <f>'PR-RAS'!E645</f>
        <v>343030.22000000381</v>
      </c>
      <c r="E639" s="1">
        <v>0</v>
      </c>
      <c r="F639" s="1">
        <v>0</v>
      </c>
      <c r="G639" s="2">
        <f t="shared" si="10"/>
        <v>689545.5767200049</v>
      </c>
      <c r="H639" s="2">
        <f t="shared" si="11"/>
        <v>0.22000000381376594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772261</v>
      </c>
      <c r="D641" s="1">
        <f>'PR-RAS'!E647</f>
        <v>858099.15</v>
      </c>
      <c r="E641" s="1">
        <v>0</v>
      </c>
      <c r="F641" s="1">
        <v>0</v>
      </c>
      <c r="G641" s="2">
        <f t="shared" si="10"/>
        <v>1592613.9519999998</v>
      </c>
      <c r="H641" s="2">
        <f t="shared" si="11"/>
        <v>0.15000000002328306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570842</v>
      </c>
      <c r="D642" s="1">
        <f>'PR-RAS'!E649</f>
        <v>523307.21</v>
      </c>
      <c r="E642" s="1">
        <v>0</v>
      </c>
      <c r="F642" s="1">
        <v>0</v>
      </c>
      <c r="G642" s="2">
        <f t="shared" si="10"/>
        <v>1036789.56522</v>
      </c>
      <c r="H642" s="2">
        <f t="shared" si="11"/>
        <v>0.21000000002095476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2788702</v>
      </c>
      <c r="D643" s="1">
        <f>'PR-RAS'!E650</f>
        <v>3946852.19</v>
      </c>
      <c r="E643" s="1">
        <v>0</v>
      </c>
      <c r="F643" s="1">
        <v>0</v>
      </c>
      <c r="G643" s="2">
        <f t="shared" si="10"/>
        <v>6858104.8959599994</v>
      </c>
      <c r="H643" s="2">
        <f t="shared" si="11"/>
        <v>0.18999999994412065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2836237</v>
      </c>
      <c r="D644" s="1">
        <f>'PR-RAS'!E651</f>
        <v>3984535.83</v>
      </c>
      <c r="E644" s="1">
        <v>0</v>
      </c>
      <c r="F644" s="1">
        <v>0</v>
      </c>
      <c r="G644" s="2">
        <f t="shared" si="10"/>
        <v>6947813.4683800004</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523307</v>
      </c>
      <c r="D645" s="1">
        <f>'PR-RAS'!E652</f>
        <v>485623.5700000003</v>
      </c>
      <c r="E645" s="1">
        <v>0</v>
      </c>
      <c r="F645" s="1">
        <v>0</v>
      </c>
      <c r="G645" s="2">
        <f t="shared" si="10"/>
        <v>962492.86616000044</v>
      </c>
      <c r="H645" s="2">
        <f t="shared" si="11"/>
        <v>0.42999999970197678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73</v>
      </c>
      <c r="D647" s="1">
        <f>'PR-RAS'!E654</f>
        <v>71</v>
      </c>
      <c r="E647" s="1">
        <v>0</v>
      </c>
      <c r="F647" s="1">
        <v>0</v>
      </c>
      <c r="G647" s="2">
        <f t="shared" si="10"/>
        <v>138.89000000000001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v>
      </c>
      <c r="D649" s="1">
        <f>'PR-RAS'!E656</f>
        <v>69</v>
      </c>
      <c r="E649" s="1">
        <v>0</v>
      </c>
      <c r="F649" s="1">
        <v>0</v>
      </c>
      <c r="G649" s="2">
        <f t="shared" si="10"/>
        <v>132.84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105629</v>
      </c>
      <c r="D662" s="1">
        <f>'PR-RAS'!E669</f>
        <v>0</v>
      </c>
      <c r="E662" s="1">
        <v>0</v>
      </c>
      <c r="F662" s="1">
        <v>0</v>
      </c>
      <c r="G662" s="2">
        <f t="shared" si="10"/>
        <v>69820.769</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9530935</v>
      </c>
      <c r="D668" s="1">
        <f>'PR-RAS'!E675</f>
        <v>10588813.66</v>
      </c>
      <c r="E668" s="1">
        <v>0</v>
      </c>
      <c r="F668" s="1">
        <v>0</v>
      </c>
      <c r="G668" s="2">
        <f t="shared" si="10"/>
        <v>20482611.067440003</v>
      </c>
      <c r="H668" s="2">
        <f t="shared" si="11"/>
        <v>0.33999999985098839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284000</v>
      </c>
      <c r="D669" s="1">
        <f>'PR-RAS'!E676</f>
        <v>461599.08</v>
      </c>
      <c r="E669" s="1">
        <v>0</v>
      </c>
      <c r="F669" s="1">
        <v>0</v>
      </c>
      <c r="G669" s="2">
        <f t="shared" si="10"/>
        <v>806408.37088000018</v>
      </c>
      <c r="H669" s="2">
        <f t="shared" si="11"/>
        <v>8.0000000016298145E-2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174348</v>
      </c>
      <c r="D670" s="1">
        <f>'PR-RAS'!E677</f>
        <v>113762.65</v>
      </c>
      <c r="E670" s="1">
        <v>0</v>
      </c>
      <c r="F670" s="1">
        <v>0</v>
      </c>
      <c r="G670" s="2">
        <f t="shared" si="10"/>
        <v>268853.2377</v>
      </c>
      <c r="H670" s="2">
        <f t="shared" si="11"/>
        <v>0.35000000000582077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185608</v>
      </c>
      <c r="D688" s="1">
        <f>'PR-RAS'!E695</f>
        <v>240560.74</v>
      </c>
      <c r="E688" s="1">
        <v>0</v>
      </c>
      <c r="F688" s="1">
        <v>0</v>
      </c>
      <c r="G688" s="2">
        <f t="shared" si="10"/>
        <v>458043.15276000003</v>
      </c>
      <c r="H688" s="2">
        <f t="shared" si="11"/>
        <v>0.26000000000931323</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425713</v>
      </c>
      <c r="D703" s="1">
        <f>'PR-RAS'!E710</f>
        <v>604102.40000000002</v>
      </c>
      <c r="E703" s="1">
        <v>0</v>
      </c>
      <c r="F703" s="1">
        <v>0</v>
      </c>
      <c r="G703" s="2">
        <f t="shared" si="10"/>
        <v>1147010.2956000001</v>
      </c>
      <c r="H703" s="2">
        <f t="shared" si="11"/>
        <v>0.40000000002328306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5737.2</v>
      </c>
      <c r="E705" s="1">
        <v>0</v>
      </c>
      <c r="F705" s="1">
        <v>0</v>
      </c>
      <c r="G705" s="2">
        <f t="shared" si="10"/>
        <v>8077.9775999999993</v>
      </c>
      <c r="H705" s="2">
        <f t="shared" si="11"/>
        <v>0.1999999999998181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15443</v>
      </c>
      <c r="D709" s="1">
        <f>'PR-RAS'!E716</f>
        <v>48365.05</v>
      </c>
      <c r="E709" s="1">
        <v>0</v>
      </c>
      <c r="F709" s="1">
        <v>0</v>
      </c>
      <c r="G709" s="2">
        <f t="shared" si="10"/>
        <v>79418.554799999998</v>
      </c>
      <c r="H709" s="2">
        <f t="shared" si="11"/>
        <v>5.0000000002910383E-2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32016</v>
      </c>
      <c r="D710" s="1">
        <f>'PR-RAS'!E717</f>
        <v>46425.66</v>
      </c>
      <c r="E710" s="1">
        <v>0</v>
      </c>
      <c r="F710" s="1">
        <v>0</v>
      </c>
      <c r="G710" s="2">
        <f t="shared" si="10"/>
        <v>88530.929879999996</v>
      </c>
      <c r="H710" s="2">
        <f t="shared" si="11"/>
        <v>0.33999999999650754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256766</v>
      </c>
      <c r="D711" s="1">
        <f>'PR-RAS'!E718</f>
        <v>336752.95</v>
      </c>
      <c r="E711" s="1">
        <v>0</v>
      </c>
      <c r="F711" s="1">
        <v>0</v>
      </c>
      <c r="G711" s="2">
        <f t="shared" si="10"/>
        <v>660493.049</v>
      </c>
      <c r="H711" s="2">
        <f t="shared" si="11"/>
        <v>4.9999999988358468E-2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13570</v>
      </c>
      <c r="D713" s="1">
        <f>'PR-RAS'!E720</f>
        <v>31600</v>
      </c>
      <c r="E713" s="1">
        <v>0</v>
      </c>
      <c r="F713" s="1">
        <v>0</v>
      </c>
      <c r="G713" s="2">
        <f t="shared" si="10"/>
        <v>54660.24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2280.21</v>
      </c>
      <c r="E714" s="1">
        <v>0</v>
      </c>
      <c r="F714" s="1">
        <v>0</v>
      </c>
      <c r="G714" s="2">
        <f t="shared" si="10"/>
        <v>3251.5794599999999</v>
      </c>
      <c r="H714" s="2">
        <f t="shared" si="11"/>
        <v>0.21000000000003638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2144</v>
      </c>
      <c r="D715" s="1">
        <f>'PR-RAS'!E722</f>
        <v>4959.7700000000004</v>
      </c>
      <c r="E715" s="1">
        <v>0</v>
      </c>
      <c r="F715" s="1">
        <v>0</v>
      </c>
      <c r="G715" s="2">
        <f t="shared" si="10"/>
        <v>8613.3675600000006</v>
      </c>
      <c r="H715" s="2">
        <f t="shared" si="11"/>
        <v>0.22999999999956344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15220</v>
      </c>
      <c r="D816" s="1">
        <f>'PR-RAS'!E823</f>
        <v>23609.599999999999</v>
      </c>
      <c r="E816" s="1">
        <v>0</v>
      </c>
      <c r="F816" s="1">
        <v>0</v>
      </c>
      <c r="G816" s="2">
        <f t="shared" si="18"/>
        <v>50887.947999999997</v>
      </c>
      <c r="H816" s="2">
        <f t="shared" si="19"/>
        <v>0.40000000000145519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50798</v>
      </c>
      <c r="D821" s="1">
        <f>'PR-RAS'!E828</f>
        <v>65942.36</v>
      </c>
      <c r="E821" s="1">
        <v>0</v>
      </c>
      <c r="F821" s="1">
        <v>0</v>
      </c>
      <c r="G821" s="2">
        <f t="shared" si="18"/>
        <v>149799.83040000001</v>
      </c>
      <c r="H821" s="2">
        <f t="shared" si="19"/>
        <v>0.36000000000058208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12928656</v>
      </c>
      <c r="D984" s="6">
        <f>BILANCA!E6</f>
        <v>12690332.950000003</v>
      </c>
      <c r="E984" s="6">
        <v>0</v>
      </c>
      <c r="F984" s="6">
        <v>0</v>
      </c>
      <c r="G984" s="7">
        <f t="shared" ref="G984:G1241" si="22">B984/1000*C984+B984/500*D984</f>
        <v>38309.32190000001</v>
      </c>
      <c r="H984" s="7">
        <f t="shared" si="19"/>
        <v>4.9999997019767761E-2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11478799</v>
      </c>
      <c r="D985" s="1">
        <f>BILANCA!E7</f>
        <v>11088860.330000002</v>
      </c>
      <c r="E985" s="1">
        <v>0</v>
      </c>
      <c r="F985" s="1">
        <v>0</v>
      </c>
      <c r="G985" s="2">
        <f t="shared" si="22"/>
        <v>67313.039320000011</v>
      </c>
      <c r="H985" s="2">
        <f t="shared" si="19"/>
        <v>0.33000000193715096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37152</v>
      </c>
      <c r="D986" s="1">
        <f>BILANCA!E8</f>
        <v>37152.160000000003</v>
      </c>
      <c r="E986" s="1">
        <v>0</v>
      </c>
      <c r="F986" s="1">
        <v>0</v>
      </c>
      <c r="G986" s="2">
        <f t="shared" si="22"/>
        <v>334.36896000000002</v>
      </c>
      <c r="H986" s="2">
        <f t="shared" si="19"/>
        <v>0.16000000000349246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37152</v>
      </c>
      <c r="D987" s="1">
        <f>BILANCA!E9</f>
        <v>37152.160000000003</v>
      </c>
      <c r="E987" s="1">
        <v>0</v>
      </c>
      <c r="F987" s="1">
        <v>0</v>
      </c>
      <c r="G987" s="2">
        <f t="shared" si="22"/>
        <v>445.82528000000002</v>
      </c>
      <c r="H987" s="2">
        <f t="shared" si="19"/>
        <v>0.16000000000349246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11441647</v>
      </c>
      <c r="D990" s="1">
        <f>BILANCA!E12</f>
        <v>11051708.170000002</v>
      </c>
      <c r="E990" s="1">
        <v>0</v>
      </c>
      <c r="F990" s="1">
        <v>0</v>
      </c>
      <c r="G990" s="2">
        <f t="shared" si="22"/>
        <v>234815.44338000001</v>
      </c>
      <c r="H990" s="2">
        <f t="shared" si="19"/>
        <v>0.17000000178813934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10427319</v>
      </c>
      <c r="D991" s="1">
        <f>BILANCA!E13</f>
        <v>10219265.800000001</v>
      </c>
      <c r="E991" s="1">
        <v>0</v>
      </c>
      <c r="F991" s="1">
        <v>0</v>
      </c>
      <c r="G991" s="2">
        <f t="shared" si="22"/>
        <v>246926.80480000001</v>
      </c>
      <c r="H991" s="2">
        <f t="shared" si="19"/>
        <v>0.19999999925494194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35171</v>
      </c>
      <c r="D992" s="1">
        <f>BILANCA!E14</f>
        <v>35171.42</v>
      </c>
      <c r="E992" s="1">
        <v>0</v>
      </c>
      <c r="F992" s="1">
        <v>0</v>
      </c>
      <c r="G992" s="2">
        <f t="shared" si="22"/>
        <v>949.62455999999986</v>
      </c>
      <c r="H992" s="2">
        <f t="shared" si="19"/>
        <v>0.41999999999825377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16302955</v>
      </c>
      <c r="D993" s="1">
        <f>BILANCA!E15</f>
        <v>16302425.33</v>
      </c>
      <c r="E993" s="1">
        <v>0</v>
      </c>
      <c r="F993" s="1">
        <v>0</v>
      </c>
      <c r="G993" s="2">
        <f t="shared" si="22"/>
        <v>489078.05660000001</v>
      </c>
      <c r="H993" s="2">
        <f t="shared" si="19"/>
        <v>0.33000000007450581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100290</v>
      </c>
      <c r="D995" s="1">
        <f>BILANCA!E17</f>
        <v>100289.63</v>
      </c>
      <c r="E995" s="1">
        <v>0</v>
      </c>
      <c r="F995" s="1">
        <v>0</v>
      </c>
      <c r="G995" s="2">
        <f t="shared" si="22"/>
        <v>3610.4311200000002</v>
      </c>
      <c r="H995" s="2">
        <f t="shared" si="19"/>
        <v>0.36999999999534339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6011097</v>
      </c>
      <c r="D996" s="1">
        <f>BILANCA!E18</f>
        <v>6218620.5800000001</v>
      </c>
      <c r="E996" s="1">
        <v>0</v>
      </c>
      <c r="F996" s="1">
        <v>0</v>
      </c>
      <c r="G996" s="2">
        <f t="shared" si="22"/>
        <v>239828.39608000001</v>
      </c>
      <c r="H996" s="2">
        <f t="shared" si="19"/>
        <v>0.41999999992549419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38945</v>
      </c>
      <c r="D997" s="1">
        <f>BILANCA!E19</f>
        <v>18832.150000000373</v>
      </c>
      <c r="E997" s="1">
        <v>0</v>
      </c>
      <c r="F997" s="1">
        <v>0</v>
      </c>
      <c r="G997" s="2">
        <f t="shared" si="22"/>
        <v>1072.5302000000106</v>
      </c>
      <c r="H997" s="2">
        <f t="shared" si="19"/>
        <v>0.15000000037252903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1539537</v>
      </c>
      <c r="D998" s="1">
        <f>BILANCA!E20</f>
        <v>1525270.54</v>
      </c>
      <c r="E998" s="1">
        <v>0</v>
      </c>
      <c r="F998" s="1">
        <v>0</v>
      </c>
      <c r="G998" s="2">
        <f t="shared" si="22"/>
        <v>68851.171199999997</v>
      </c>
      <c r="H998" s="2">
        <f t="shared" si="19"/>
        <v>0.4599999999627471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150086</v>
      </c>
      <c r="D999" s="1">
        <f>BILANCA!E21</f>
        <v>150085.76000000001</v>
      </c>
      <c r="E999" s="1">
        <v>0</v>
      </c>
      <c r="F999" s="1">
        <v>0</v>
      </c>
      <c r="G999" s="2">
        <f t="shared" si="22"/>
        <v>7204.1203200000009</v>
      </c>
      <c r="H999" s="2">
        <f t="shared" si="19"/>
        <v>0.23999999999068677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41659</v>
      </c>
      <c r="D1000" s="1">
        <f>BILANCA!E22</f>
        <v>29949.99</v>
      </c>
      <c r="E1000" s="1">
        <v>0</v>
      </c>
      <c r="F1000" s="1">
        <v>0</v>
      </c>
      <c r="G1000" s="2">
        <f t="shared" si="22"/>
        <v>1726.5026600000001</v>
      </c>
      <c r="H1000" s="2">
        <f t="shared" si="19"/>
        <v>9.9999999983992893E-3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3770</v>
      </c>
      <c r="D1001" s="1">
        <f>BILANCA!E23</f>
        <v>3769.8</v>
      </c>
      <c r="E1001" s="1">
        <v>0</v>
      </c>
      <c r="F1001" s="1">
        <v>0</v>
      </c>
      <c r="G1001" s="2">
        <f t="shared" si="22"/>
        <v>203.57279999999997</v>
      </c>
      <c r="H1001" s="2">
        <f t="shared" si="19"/>
        <v>0.1999999999998181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44578</v>
      </c>
      <c r="D1002" s="1">
        <f>BILANCA!E24</f>
        <v>38772.85</v>
      </c>
      <c r="E1002" s="1">
        <v>0</v>
      </c>
      <c r="F1002" s="1">
        <v>0</v>
      </c>
      <c r="G1002" s="2">
        <f t="shared" si="22"/>
        <v>2320.3503000000001</v>
      </c>
      <c r="H1002" s="2">
        <f t="shared" si="19"/>
        <v>0.15000000000145519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189678</v>
      </c>
      <c r="D1003" s="1">
        <f>BILANCA!E25</f>
        <v>189677.69</v>
      </c>
      <c r="E1003" s="1">
        <v>0</v>
      </c>
      <c r="F1003" s="1">
        <v>0</v>
      </c>
      <c r="G1003" s="2">
        <f t="shared" si="22"/>
        <v>11380.667600000001</v>
      </c>
      <c r="H1003" s="2">
        <f t="shared" si="19"/>
        <v>0.30999999999767169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413700</v>
      </c>
      <c r="D1004" s="1">
        <f>BILANCA!E26</f>
        <v>460716.13</v>
      </c>
      <c r="E1004" s="1">
        <v>0</v>
      </c>
      <c r="F1004" s="1">
        <v>0</v>
      </c>
      <c r="G1004" s="2">
        <f t="shared" si="22"/>
        <v>28037.777460000001</v>
      </c>
      <c r="H1004" s="2">
        <f t="shared" si="19"/>
        <v>0.13000000000465661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2344063</v>
      </c>
      <c r="D1006" s="1">
        <f>BILANCA!E28</f>
        <v>2379410.61</v>
      </c>
      <c r="E1006" s="1">
        <v>0</v>
      </c>
      <c r="F1006" s="1">
        <v>0</v>
      </c>
      <c r="G1006" s="2">
        <f t="shared" si="22"/>
        <v>163366.33705999999</v>
      </c>
      <c r="H1006" s="2">
        <f t="shared" si="19"/>
        <v>0.39000000013038516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1822</v>
      </c>
      <c r="D1007" s="1">
        <f>BILANCA!E29</f>
        <v>1552.46</v>
      </c>
      <c r="E1007" s="1">
        <v>0</v>
      </c>
      <c r="F1007" s="1">
        <v>0</v>
      </c>
      <c r="G1007" s="2">
        <f t="shared" si="22"/>
        <v>118.24608000000001</v>
      </c>
      <c r="H1007" s="2">
        <f t="shared" si="19"/>
        <v>0.46000000000003638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2160</v>
      </c>
      <c r="D1008" s="1">
        <f>BILANCA!E30</f>
        <v>2159.96</v>
      </c>
      <c r="E1008" s="1">
        <v>0</v>
      </c>
      <c r="F1008" s="1">
        <v>0</v>
      </c>
      <c r="G1008" s="2">
        <f t="shared" si="22"/>
        <v>161.99799999999999</v>
      </c>
      <c r="H1008" s="2">
        <f t="shared" si="19"/>
        <v>3.999999999996362E-2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338</v>
      </c>
      <c r="D1012" s="1">
        <f>BILANCA!E34</f>
        <v>607.5</v>
      </c>
      <c r="E1012" s="1">
        <v>0</v>
      </c>
      <c r="F1012" s="1">
        <v>0</v>
      </c>
      <c r="G1012" s="2">
        <f t="shared" si="22"/>
        <v>45.036999999999999</v>
      </c>
      <c r="H1012" s="2">
        <f t="shared" si="19"/>
        <v>0.5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973561</v>
      </c>
      <c r="D1013" s="1">
        <f>BILANCA!E35</f>
        <v>812057.75999999989</v>
      </c>
      <c r="E1013" s="1">
        <v>0</v>
      </c>
      <c r="F1013" s="1">
        <v>0</v>
      </c>
      <c r="G1013" s="2">
        <f t="shared" si="22"/>
        <v>77930.295599999983</v>
      </c>
      <c r="H1013" s="2">
        <f t="shared" si="19"/>
        <v>0.2400000001071021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1450153</v>
      </c>
      <c r="D1014" s="1">
        <f>BILANCA!E36</f>
        <v>1575824.14</v>
      </c>
      <c r="E1014" s="1">
        <v>0</v>
      </c>
      <c r="F1014" s="1">
        <v>0</v>
      </c>
      <c r="G1014" s="2">
        <f t="shared" si="22"/>
        <v>142655.83967999998</v>
      </c>
      <c r="H1014" s="2">
        <f t="shared" si="19"/>
        <v>0.13999999989755452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476592</v>
      </c>
      <c r="D1018" s="1">
        <f>BILANCA!E40</f>
        <v>763766.38</v>
      </c>
      <c r="E1018" s="1">
        <v>0</v>
      </c>
      <c r="F1018" s="1">
        <v>0</v>
      </c>
      <c r="G1018" s="2">
        <f t="shared" si="22"/>
        <v>70144.366600000008</v>
      </c>
      <c r="H1018" s="2">
        <f t="shared" si="19"/>
        <v>0.38000000000465661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4300</v>
      </c>
      <c r="D1025" s="1">
        <f>BILANCA!E47</f>
        <v>4300</v>
      </c>
      <c r="E1025" s="1">
        <v>0</v>
      </c>
      <c r="F1025" s="1">
        <v>0</v>
      </c>
      <c r="G1025" s="2">
        <f t="shared" si="22"/>
        <v>541.80000000000007</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4300</v>
      </c>
      <c r="D1028" s="1">
        <f>BILANCA!E50</f>
        <v>4300</v>
      </c>
      <c r="E1028" s="1">
        <v>0</v>
      </c>
      <c r="F1028" s="1">
        <v>0</v>
      </c>
      <c r="G1028" s="2">
        <f t="shared" si="22"/>
        <v>580.5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511745</v>
      </c>
      <c r="D1032" s="1">
        <f>BILANCA!E54</f>
        <v>504757.74</v>
      </c>
      <c r="E1032" s="1">
        <v>0</v>
      </c>
      <c r="F1032" s="1">
        <v>0</v>
      </c>
      <c r="G1032" s="2">
        <f t="shared" si="22"/>
        <v>74541.763520000008</v>
      </c>
      <c r="H1032" s="2">
        <f t="shared" si="19"/>
        <v>0.26000000000931323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511745</v>
      </c>
      <c r="D1033" s="1">
        <f>BILANCA!E55</f>
        <v>504757.74</v>
      </c>
      <c r="E1033" s="1">
        <v>0</v>
      </c>
      <c r="F1033" s="1">
        <v>0</v>
      </c>
      <c r="G1033" s="2">
        <f t="shared" si="22"/>
        <v>76063.024000000005</v>
      </c>
      <c r="H1033" s="2">
        <f t="shared" si="19"/>
        <v>0.26000000000931323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1449857</v>
      </c>
      <c r="D1046" s="1">
        <f>BILANCA!E68</f>
        <v>1601472.62</v>
      </c>
      <c r="E1046" s="1">
        <v>0</v>
      </c>
      <c r="F1046" s="1">
        <v>0</v>
      </c>
      <c r="G1046" s="2">
        <f t="shared" si="22"/>
        <v>293126.54112000001</v>
      </c>
      <c r="H1046" s="2">
        <f t="shared" si="19"/>
        <v>0.37999999988824129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523307</v>
      </c>
      <c r="D1047" s="1">
        <f>BILANCA!E69</f>
        <v>485623.57</v>
      </c>
      <c r="E1047" s="1">
        <v>0</v>
      </c>
      <c r="F1047" s="1">
        <v>0</v>
      </c>
      <c r="G1047" s="2">
        <f t="shared" si="22"/>
        <v>95651.464960000012</v>
      </c>
      <c r="H1047" s="2">
        <f t="shared" si="19"/>
        <v>0.42999999999301508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518307</v>
      </c>
      <c r="D1048" s="1">
        <f>BILANCA!E70</f>
        <v>485623.57</v>
      </c>
      <c r="E1048" s="1">
        <v>0</v>
      </c>
      <c r="F1048" s="1">
        <v>0</v>
      </c>
      <c r="G1048" s="2">
        <f t="shared" si="22"/>
        <v>96821.019100000005</v>
      </c>
      <c r="H1048" s="2">
        <f t="shared" si="19"/>
        <v>0.42999999999301508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518307</v>
      </c>
      <c r="D1050" s="1">
        <f>BILANCA!E72</f>
        <v>485623.57</v>
      </c>
      <c r="E1050" s="1">
        <v>0</v>
      </c>
      <c r="F1050" s="1">
        <v>0</v>
      </c>
      <c r="G1050" s="2">
        <f t="shared" si="22"/>
        <v>99800.127380000005</v>
      </c>
      <c r="H1050" s="2">
        <f t="shared" si="19"/>
        <v>0.42999999999301508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5000</v>
      </c>
      <c r="D1054" s="1">
        <f>BILANCA!E76</f>
        <v>0</v>
      </c>
      <c r="E1054" s="1">
        <v>0</v>
      </c>
      <c r="F1054" s="1">
        <v>0</v>
      </c>
      <c r="G1054" s="2">
        <f t="shared" si="22"/>
        <v>354.99999999999994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71954</v>
      </c>
      <c r="D1056" s="1">
        <f>BILANCA!E78</f>
        <v>160315.62</v>
      </c>
      <c r="E1056" s="1">
        <v>0</v>
      </c>
      <c r="F1056" s="1">
        <v>0</v>
      </c>
      <c r="G1056" s="2">
        <f t="shared" si="22"/>
        <v>28658.722519999999</v>
      </c>
      <c r="H1056" s="2">
        <f t="shared" si="19"/>
        <v>0.38000000000465661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71954</v>
      </c>
      <c r="D1064" s="1">
        <f>BILANCA!E86</f>
        <v>160315.62</v>
      </c>
      <c r="E1064" s="1">
        <v>0</v>
      </c>
      <c r="F1064" s="1">
        <v>0</v>
      </c>
      <c r="G1064" s="2">
        <f t="shared" si="22"/>
        <v>31799.404440000002</v>
      </c>
      <c r="H1064" s="2">
        <f t="shared" si="19"/>
        <v>0.38000000000465661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32014</v>
      </c>
      <c r="D1124" s="1">
        <f>BILANCA!E146</f>
        <v>51259.54</v>
      </c>
      <c r="E1124" s="1">
        <v>0</v>
      </c>
      <c r="F1124" s="1">
        <v>0</v>
      </c>
      <c r="G1124" s="2">
        <f t="shared" si="22"/>
        <v>18969.164279999997</v>
      </c>
      <c r="H1124" s="2">
        <f t="shared" si="23"/>
        <v>0.45999999999912689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3013.8</v>
      </c>
      <c r="E1127" s="1">
        <v>0</v>
      </c>
      <c r="F1127" s="1">
        <v>0</v>
      </c>
      <c r="G1127" s="2">
        <f t="shared" si="22"/>
        <v>867.97439999999995</v>
      </c>
      <c r="H1127" s="2">
        <f t="shared" si="23"/>
        <v>0.1999999999998181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3013.8</v>
      </c>
      <c r="E1133" s="1">
        <v>0</v>
      </c>
      <c r="F1133" s="1">
        <v>0</v>
      </c>
      <c r="G1133" s="2">
        <f t="shared" si="22"/>
        <v>904.14</v>
      </c>
      <c r="H1133" s="2">
        <f t="shared" si="23"/>
        <v>0.1999999999998181</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32014</v>
      </c>
      <c r="D1137" s="1">
        <f>BILANCA!E159</f>
        <v>38645.74</v>
      </c>
      <c r="E1137" s="1">
        <v>0</v>
      </c>
      <c r="F1137" s="1">
        <v>0</v>
      </c>
      <c r="G1137" s="2">
        <f t="shared" si="22"/>
        <v>16833.04392</v>
      </c>
      <c r="H1137" s="2">
        <f t="shared" si="23"/>
        <v>0.26000000000203727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9600</v>
      </c>
      <c r="E1138" s="1">
        <v>0</v>
      </c>
      <c r="F1138" s="1">
        <v>0</v>
      </c>
      <c r="G1138" s="2">
        <f t="shared" si="22"/>
        <v>2976</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50321</v>
      </c>
      <c r="D1142" s="1">
        <f>BILANCA!E164</f>
        <v>46174.74</v>
      </c>
      <c r="E1142" s="1">
        <v>0</v>
      </c>
      <c r="F1142" s="1">
        <v>0</v>
      </c>
      <c r="G1142" s="2">
        <f t="shared" si="22"/>
        <v>22684.606319999999</v>
      </c>
      <c r="H1142" s="2">
        <f t="shared" si="23"/>
        <v>0.26000000000203727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50321</v>
      </c>
      <c r="D1144" s="1">
        <f>BILANCA!E166</f>
        <v>46174.74</v>
      </c>
      <c r="E1144" s="1">
        <v>0</v>
      </c>
      <c r="F1144" s="1">
        <v>0</v>
      </c>
      <c r="G1144" s="2">
        <f t="shared" si="22"/>
        <v>22969.94728</v>
      </c>
      <c r="H1144" s="2">
        <f t="shared" si="23"/>
        <v>0.26000000000203727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772261</v>
      </c>
      <c r="D1148" s="1">
        <f>BILANCA!E170</f>
        <v>858099.15</v>
      </c>
      <c r="E1148" s="1">
        <v>0</v>
      </c>
      <c r="F1148" s="1">
        <v>0</v>
      </c>
      <c r="G1148" s="2">
        <f t="shared" si="22"/>
        <v>410595.78450000001</v>
      </c>
      <c r="H1148" s="2">
        <f t="shared" si="23"/>
        <v>0.15000000002328306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772261</v>
      </c>
      <c r="D1151" s="1">
        <f>BILANCA!E173</f>
        <v>858099.15</v>
      </c>
      <c r="E1151" s="1">
        <v>0</v>
      </c>
      <c r="F1151" s="1">
        <v>0</v>
      </c>
      <c r="G1151" s="2">
        <f t="shared" si="22"/>
        <v>418061.16240000003</v>
      </c>
      <c r="H1151" s="2">
        <f t="shared" si="23"/>
        <v>0.15000000002328306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12928656</v>
      </c>
      <c r="D1152" s="1">
        <f>BILANCA!E175</f>
        <v>12690332.950000001</v>
      </c>
      <c r="E1152" s="1">
        <v>0</v>
      </c>
      <c r="F1152" s="1">
        <v>0</v>
      </c>
      <c r="G1152" s="2">
        <f t="shared" si="22"/>
        <v>6474275.4011000004</v>
      </c>
      <c r="H1152" s="2">
        <f t="shared" si="23"/>
        <v>4.999999888241291E-2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1005499</v>
      </c>
      <c r="D1153" s="1">
        <f>BILANCA!E176</f>
        <v>1191021.6499999999</v>
      </c>
      <c r="E1153" s="1">
        <v>0</v>
      </c>
      <c r="F1153" s="1">
        <v>0</v>
      </c>
      <c r="G1153" s="2">
        <f t="shared" si="22"/>
        <v>575882.19099999999</v>
      </c>
      <c r="H1153" s="2">
        <f t="shared" si="23"/>
        <v>0.35000000009313226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1005499</v>
      </c>
      <c r="D1154" s="1">
        <f>BILANCA!E177</f>
        <v>1191021.6499999999</v>
      </c>
      <c r="E1154" s="1">
        <v>0</v>
      </c>
      <c r="F1154" s="1">
        <v>0</v>
      </c>
      <c r="G1154" s="2">
        <f t="shared" si="22"/>
        <v>579269.73329999996</v>
      </c>
      <c r="H1154" s="2">
        <f t="shared" si="23"/>
        <v>0.35000000009313226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802310</v>
      </c>
      <c r="D1155" s="1">
        <f>BILANCA!E178</f>
        <v>877686.28</v>
      </c>
      <c r="E1155" s="1">
        <v>0</v>
      </c>
      <c r="F1155" s="1">
        <v>0</v>
      </c>
      <c r="G1155" s="2">
        <f t="shared" si="22"/>
        <v>439921.40032000002</v>
      </c>
      <c r="H1155" s="2">
        <f t="shared" si="23"/>
        <v>0.28000000002793968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97223</v>
      </c>
      <c r="D1156" s="1">
        <f>BILANCA!E179</f>
        <v>121454.23</v>
      </c>
      <c r="E1156" s="1">
        <v>0</v>
      </c>
      <c r="F1156" s="1">
        <v>0</v>
      </c>
      <c r="G1156" s="2">
        <f t="shared" si="22"/>
        <v>58842.742579999991</v>
      </c>
      <c r="H1156" s="2">
        <f t="shared" si="23"/>
        <v>0.22999999999592546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1303</v>
      </c>
      <c r="D1157" s="1">
        <f>BILANCA!E180</f>
        <v>1551.99</v>
      </c>
      <c r="E1157" s="1">
        <v>0</v>
      </c>
      <c r="F1157" s="1">
        <v>0</v>
      </c>
      <c r="G1157" s="2">
        <f t="shared" si="22"/>
        <v>766.8145199999999</v>
      </c>
      <c r="H1157" s="2">
        <f t="shared" si="23"/>
        <v>9.9999999999909051E-3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1303</v>
      </c>
      <c r="D1160" s="1">
        <f>BILANCA!E183</f>
        <v>1551.99</v>
      </c>
      <c r="E1160" s="1">
        <v>0</v>
      </c>
      <c r="F1160" s="1">
        <v>0</v>
      </c>
      <c r="G1160" s="2">
        <f t="shared" si="22"/>
        <v>780.03545999999994</v>
      </c>
      <c r="H1160" s="2">
        <f t="shared" si="23"/>
        <v>9.9999999999909051E-3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104663</v>
      </c>
      <c r="D1165" s="1">
        <f>BILANCA!E188</f>
        <v>190329.15</v>
      </c>
      <c r="E1165" s="1">
        <v>0</v>
      </c>
      <c r="F1165" s="1">
        <v>0</v>
      </c>
      <c r="G1165" s="2">
        <f t="shared" si="22"/>
        <v>88328.476599999995</v>
      </c>
      <c r="H1165" s="2">
        <f t="shared" si="23"/>
        <v>0.14999999999417923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11923157</v>
      </c>
      <c r="D1214" s="1">
        <f>BILANCA!E237</f>
        <v>11499311.300000001</v>
      </c>
      <c r="E1214" s="1">
        <v>0</v>
      </c>
      <c r="F1214" s="1">
        <v>0</v>
      </c>
      <c r="G1214" s="2">
        <f t="shared" si="22"/>
        <v>8066931.0876000002</v>
      </c>
      <c r="H1214" s="2">
        <f t="shared" si="23"/>
        <v>0.30000000074505806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11478799</v>
      </c>
      <c r="D1215" s="1">
        <f>BILANCA!E238</f>
        <v>11088860.33</v>
      </c>
      <c r="E1215" s="1">
        <v>0</v>
      </c>
      <c r="F1215" s="1">
        <v>0</v>
      </c>
      <c r="G1215" s="2">
        <f t="shared" si="22"/>
        <v>7808312.5611199997</v>
      </c>
      <c r="H1215" s="2">
        <f t="shared" si="23"/>
        <v>0.33000000007450581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11478799</v>
      </c>
      <c r="D1216" s="1">
        <f>BILANCA!E239</f>
        <v>11088860.33</v>
      </c>
      <c r="E1216" s="1">
        <v>0</v>
      </c>
      <c r="F1216" s="1">
        <v>0</v>
      </c>
      <c r="G1216" s="2">
        <f t="shared" si="22"/>
        <v>7841969.0807800004</v>
      </c>
      <c r="H1216" s="2">
        <f t="shared" si="23"/>
        <v>0.33000000007450581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11478799</v>
      </c>
      <c r="D1217" s="1">
        <f>BILANCA!E240</f>
        <v>11071789.699999999</v>
      </c>
      <c r="E1217" s="1">
        <v>0</v>
      </c>
      <c r="F1217" s="1">
        <v>0</v>
      </c>
      <c r="G1217" s="2">
        <f t="shared" si="22"/>
        <v>7867636.5455999998</v>
      </c>
      <c r="H1217" s="2">
        <f t="shared" si="23"/>
        <v>0.30000000074505806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17070.63</v>
      </c>
      <c r="E1218" s="1">
        <v>0</v>
      </c>
      <c r="F1218" s="1">
        <v>0</v>
      </c>
      <c r="G1218" s="2">
        <f t="shared" si="22"/>
        <v>8023.1961000000001</v>
      </c>
      <c r="H1218" s="2">
        <f t="shared" si="23"/>
        <v>0.36999999999898137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394732</v>
      </c>
      <c r="D1222" s="1">
        <f>BILANCA!E245</f>
        <v>343030.22</v>
      </c>
      <c r="E1222" s="1">
        <v>0</v>
      </c>
      <c r="F1222" s="1">
        <v>0</v>
      </c>
      <c r="G1222" s="2">
        <f t="shared" si="22"/>
        <v>258309.39315999998</v>
      </c>
      <c r="H1222" s="2">
        <f t="shared" si="23"/>
        <v>0.21999999997206032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394732</v>
      </c>
      <c r="D1223" s="1">
        <f>BILANCA!E246</f>
        <v>413085.49</v>
      </c>
      <c r="E1223" s="1">
        <v>0</v>
      </c>
      <c r="F1223" s="1">
        <v>0</v>
      </c>
      <c r="G1223" s="2">
        <f t="shared" si="22"/>
        <v>293016.71519999998</v>
      </c>
      <c r="H1223" s="2">
        <f t="shared" si="23"/>
        <v>0.48999999999068677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394732</v>
      </c>
      <c r="D1224" s="1">
        <f>BILANCA!E247</f>
        <v>413085.49</v>
      </c>
      <c r="E1224" s="1">
        <v>0</v>
      </c>
      <c r="F1224" s="1">
        <v>0</v>
      </c>
      <c r="G1224" s="2">
        <f t="shared" si="22"/>
        <v>294237.61817999999</v>
      </c>
      <c r="H1224" s="2">
        <f t="shared" si="23"/>
        <v>0.48999999999068677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70055.27</v>
      </c>
      <c r="E1227" s="1">
        <v>0</v>
      </c>
      <c r="F1227" s="1">
        <v>0</v>
      </c>
      <c r="G1227" s="2">
        <f t="shared" si="22"/>
        <v>34186.97176</v>
      </c>
      <c r="H1227" s="2">
        <f t="shared" si="23"/>
        <v>0.27000000000407454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70055.27</v>
      </c>
      <c r="E1229" s="1">
        <v>0</v>
      </c>
      <c r="F1229" s="1">
        <v>0</v>
      </c>
      <c r="G1229" s="2">
        <f t="shared" si="22"/>
        <v>34467.192840000003</v>
      </c>
      <c r="H1229" s="2">
        <f t="shared" si="23"/>
        <v>0.27000000000407454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32014</v>
      </c>
      <c r="D1232" s="1">
        <f>BILANCA!E255</f>
        <v>51259.54</v>
      </c>
      <c r="E1232" s="1">
        <v>0</v>
      </c>
      <c r="F1232" s="1">
        <v>0</v>
      </c>
      <c r="G1232" s="2">
        <f t="shared" si="22"/>
        <v>33498.736919999996</v>
      </c>
      <c r="H1232" s="2">
        <f t="shared" si="23"/>
        <v>0.45999999999912689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17612</v>
      </c>
      <c r="D1233" s="1">
        <f>BILANCA!E256</f>
        <v>16161.21</v>
      </c>
      <c r="E1233" s="1">
        <v>0</v>
      </c>
      <c r="F1233" s="1">
        <v>0</v>
      </c>
      <c r="G1233" s="2">
        <f t="shared" si="22"/>
        <v>12483.605</v>
      </c>
      <c r="H1233" s="2">
        <f t="shared" si="23"/>
        <v>0.20999999999912689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1004895</v>
      </c>
      <c r="D1236" s="1">
        <f>BILANCA!E259</f>
        <v>704895.02</v>
      </c>
      <c r="E1236" s="1">
        <v>0</v>
      </c>
      <c r="F1236" s="1">
        <v>0</v>
      </c>
      <c r="G1236" s="2">
        <f t="shared" si="22"/>
        <v>610915.31511999993</v>
      </c>
      <c r="H1236" s="2">
        <f t="shared" si="23"/>
        <v>2.0000000018626451E-2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1004895</v>
      </c>
      <c r="D1237" s="1">
        <f>BILANCA!E260</f>
        <v>704895.02</v>
      </c>
      <c r="E1237" s="1">
        <v>0</v>
      </c>
      <c r="F1237" s="1">
        <v>0</v>
      </c>
      <c r="G1237" s="2">
        <f t="shared" si="22"/>
        <v>613330.00016000005</v>
      </c>
      <c r="H1237" s="2">
        <f t="shared" si="23"/>
        <v>2.0000000018626451E-2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5612</v>
      </c>
      <c r="D1240" s="1">
        <f>BILANCA!E264</f>
        <v>0</v>
      </c>
      <c r="E1240" s="1">
        <v>0</v>
      </c>
      <c r="F1240" s="1">
        <v>0</v>
      </c>
      <c r="G1240" s="2">
        <f t="shared" si="22"/>
        <v>1442.2840000000001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26402</v>
      </c>
      <c r="D1241" s="1">
        <f>BILANCA!E265</f>
        <v>51259.54</v>
      </c>
      <c r="E1241" s="1">
        <v>0</v>
      </c>
      <c r="F1241" s="1">
        <v>0</v>
      </c>
      <c r="G1241" s="2">
        <f t="shared" si="22"/>
        <v>33261.638640000005</v>
      </c>
      <c r="H1241" s="2">
        <f t="shared" si="23"/>
        <v>0.45999999999912689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50321</v>
      </c>
      <c r="D1243" s="1">
        <f>BILANCA!E267</f>
        <v>46174.74</v>
      </c>
      <c r="E1243" s="1">
        <v>0</v>
      </c>
      <c r="F1243" s="1">
        <v>0</v>
      </c>
      <c r="G1243" s="2">
        <f t="shared" si="24"/>
        <v>37094.324800000002</v>
      </c>
      <c r="H1243" s="2">
        <f t="shared" si="23"/>
        <v>0.26000000000203727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71954</v>
      </c>
      <c r="D1244" s="1">
        <f>BILANCA!E268</f>
        <v>160315.62</v>
      </c>
      <c r="E1244" s="1">
        <v>0</v>
      </c>
      <c r="F1244" s="1">
        <v>0</v>
      </c>
      <c r="G1244" s="2">
        <f t="shared" si="24"/>
        <v>102464.74764</v>
      </c>
      <c r="H1244" s="2">
        <f t="shared" si="23"/>
        <v>0.38000000000465661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1005499</v>
      </c>
      <c r="D1264" s="1">
        <f>BILANCA!E288</f>
        <v>1191021.6499999999</v>
      </c>
      <c r="E1264" s="1">
        <v>0</v>
      </c>
      <c r="F1264" s="1">
        <v>0</v>
      </c>
      <c r="G1264" s="2">
        <f t="shared" si="24"/>
        <v>951899.38630000001</v>
      </c>
      <c r="H1264" s="2">
        <f t="shared" si="23"/>
        <v>0.35000000009313226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32708</v>
      </c>
      <c r="D1275" s="1">
        <f>BILANCA!E299</f>
        <v>30013.53</v>
      </c>
      <c r="E1275" s="1">
        <v>0</v>
      </c>
      <c r="F1275" s="1">
        <v>0</v>
      </c>
      <c r="G1275" s="2">
        <f t="shared" si="24"/>
        <v>27078.637519999997</v>
      </c>
      <c r="H1275" s="2">
        <f t="shared" si="23"/>
        <v>0.47000000000116415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71954</v>
      </c>
      <c r="D1278" s="1">
        <f>BILANCA!E302</f>
        <v>160315.62</v>
      </c>
      <c r="E1278" s="1">
        <v>0</v>
      </c>
      <c r="F1278" s="1">
        <v>0</v>
      </c>
      <c r="G1278" s="2">
        <f t="shared" si="24"/>
        <v>115812.6458</v>
      </c>
      <c r="H1278" s="2">
        <f t="shared" si="23"/>
        <v>0.38000000000465661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11847434</v>
      </c>
      <c r="D1408" s="1">
        <f>'RAS-funkcijski'!E114</f>
        <v>13317726.17</v>
      </c>
      <c r="E1408" s="1">
        <v>0</v>
      </c>
      <c r="F1408" s="1">
        <v>0</v>
      </c>
      <c r="G1408" s="2">
        <f t="shared" si="24"/>
        <v>4233117.4973999998</v>
      </c>
      <c r="H1408" s="2">
        <f t="shared" si="27"/>
        <v>0.16999999992549419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11331998</v>
      </c>
      <c r="D1409" s="1">
        <f>'RAS-funkcijski'!E115</f>
        <v>12664473.640000001</v>
      </c>
      <c r="E1409" s="1">
        <v>0</v>
      </c>
      <c r="F1409" s="1">
        <v>0</v>
      </c>
      <c r="G1409" s="2">
        <f t="shared" si="24"/>
        <v>4069364.9260800001</v>
      </c>
      <c r="H1409" s="2">
        <f t="shared" si="27"/>
        <v>0.35999999940395355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11331998</v>
      </c>
      <c r="D1411" s="1">
        <f>'RAS-funkcijski'!E117</f>
        <v>12664473.640000001</v>
      </c>
      <c r="E1411" s="1">
        <v>0</v>
      </c>
      <c r="F1411" s="1">
        <v>0</v>
      </c>
      <c r="G1411" s="2">
        <f t="shared" si="24"/>
        <v>4142686.8166399999</v>
      </c>
      <c r="H1411" s="2">
        <f t="shared" si="27"/>
        <v>0.35999999940395355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515436</v>
      </c>
      <c r="D1420" s="1">
        <f>'RAS-funkcijski'!E126</f>
        <v>653252.53</v>
      </c>
      <c r="E1420" s="1">
        <v>0</v>
      </c>
      <c r="F1420" s="1">
        <v>0</v>
      </c>
      <c r="G1420" s="2">
        <f t="shared" si="24"/>
        <v>222276.80932</v>
      </c>
      <c r="H1420" s="2">
        <f t="shared" si="27"/>
        <v>0.46999999997206032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11847434</v>
      </c>
      <c r="D1435" s="13">
        <f>'RAS-funkcijski'!E141</f>
        <v>13317726.17</v>
      </c>
      <c r="E1435" s="13">
        <v>0</v>
      </c>
      <c r="F1435" s="13">
        <v>0</v>
      </c>
      <c r="G1435" s="14">
        <f t="shared" si="24"/>
        <v>5272155.428580001</v>
      </c>
      <c r="H1435" s="14">
        <f t="shared" si="27"/>
        <v>0.16999999992549419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94023.41</v>
      </c>
      <c r="E1436" s="6">
        <v>0</v>
      </c>
      <c r="F1436" s="6">
        <v>0</v>
      </c>
      <c r="G1436" s="7">
        <f t="shared" si="24"/>
        <v>188.04682</v>
      </c>
      <c r="H1436" s="7">
        <f t="shared" si="27"/>
        <v>0.41000000000349246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94023.41</v>
      </c>
      <c r="E1453" s="1">
        <v>0</v>
      </c>
      <c r="F1453" s="1">
        <v>0</v>
      </c>
      <c r="G1453" s="2">
        <f t="shared" si="24"/>
        <v>3384.84276</v>
      </c>
      <c r="H1453" s="2">
        <f t="shared" si="27"/>
        <v>0.41000000000349246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94023.41</v>
      </c>
      <c r="E1454" s="1">
        <v>0</v>
      </c>
      <c r="F1454" s="1">
        <v>0</v>
      </c>
      <c r="G1454" s="2">
        <f t="shared" si="24"/>
        <v>3572.88958</v>
      </c>
      <c r="H1454" s="2">
        <f t="shared" si="27"/>
        <v>0.41000000000349246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94023.41</v>
      </c>
      <c r="E1456" s="1">
        <v>0</v>
      </c>
      <c r="F1456" s="1">
        <v>0</v>
      </c>
      <c r="G1456" s="2">
        <f t="shared" si="24"/>
        <v>3948.9832200000005</v>
      </c>
      <c r="H1456" s="2">
        <f t="shared" si="27"/>
        <v>0.41000000000349246</v>
      </c>
      <c r="I1456" s="10">
        <f t="shared" si="30"/>
        <v>1619.083120213792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1005499.29</v>
      </c>
      <c r="D1480" s="6"/>
      <c r="E1480" s="6">
        <v>0</v>
      </c>
      <c r="F1480" s="6">
        <v>0</v>
      </c>
      <c r="G1480" s="7">
        <f t="shared" ref="G1480:G1580" si="34">B1480/1000*C1480</f>
        <v>1005.4992900000001</v>
      </c>
      <c r="H1480" s="7">
        <f t="shared" ref="H1480:H1580" si="35">ABS(C1480-ROUND(C1480,0))</f>
        <v>0.2900000000372529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13515248.67</v>
      </c>
      <c r="D1481" s="1">
        <v>0</v>
      </c>
      <c r="E1481" s="1">
        <v>0</v>
      </c>
      <c r="F1481" s="1">
        <v>0</v>
      </c>
      <c r="G1481" s="2">
        <f t="shared" si="34"/>
        <v>27030.497340000002</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13319532.699999999</v>
      </c>
      <c r="D1483" s="1">
        <v>0</v>
      </c>
      <c r="E1483" s="1">
        <v>0</v>
      </c>
      <c r="F1483" s="1">
        <v>0</v>
      </c>
      <c r="G1483" s="2">
        <f t="shared" si="34"/>
        <v>53278.130799999999</v>
      </c>
      <c r="H1483" s="2">
        <f t="shared" si="35"/>
        <v>0.30000000074505806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10763578.109999999</v>
      </c>
      <c r="D1484" s="1">
        <v>0</v>
      </c>
      <c r="E1484" s="1">
        <v>0</v>
      </c>
      <c r="F1484" s="1">
        <v>0</v>
      </c>
      <c r="G1484" s="2">
        <f t="shared" si="34"/>
        <v>53817.890549999996</v>
      </c>
      <c r="H1484" s="2">
        <f t="shared" si="35"/>
        <v>0.10999999940395355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2298084.7400000002</v>
      </c>
      <c r="D1485" s="1">
        <v>0</v>
      </c>
      <c r="E1485" s="1">
        <v>0</v>
      </c>
      <c r="F1485" s="1">
        <v>0</v>
      </c>
      <c r="G1485" s="2">
        <f t="shared" si="34"/>
        <v>13788.508440000001</v>
      </c>
      <c r="H1485" s="2">
        <f t="shared" si="35"/>
        <v>0.25999999977648258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74414.429999999993</v>
      </c>
      <c r="D1486" s="1">
        <v>0</v>
      </c>
      <c r="E1486" s="1">
        <v>0</v>
      </c>
      <c r="F1486" s="1">
        <v>0</v>
      </c>
      <c r="G1486" s="2">
        <f t="shared" si="34"/>
        <v>520.90100999999993</v>
      </c>
      <c r="H1486" s="2">
        <f t="shared" si="35"/>
        <v>0.42999999999301508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65804.039999999994</v>
      </c>
      <c r="D1489" s="1">
        <v>0</v>
      </c>
      <c r="E1489" s="1">
        <v>0</v>
      </c>
      <c r="F1489" s="1">
        <v>0</v>
      </c>
      <c r="G1489" s="2">
        <f t="shared" si="34"/>
        <v>658.04039999999998</v>
      </c>
      <c r="H1489" s="2">
        <f t="shared" si="35"/>
        <v>3.9999999993597157E-2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117651.38</v>
      </c>
      <c r="D1491" s="1">
        <v>0</v>
      </c>
      <c r="E1491" s="1">
        <v>0</v>
      </c>
      <c r="F1491" s="1">
        <v>0</v>
      </c>
      <c r="G1491" s="2">
        <f t="shared" si="34"/>
        <v>1411.81656</v>
      </c>
      <c r="H1491" s="2">
        <f t="shared" si="35"/>
        <v>0.38000000000465661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195715.97</v>
      </c>
      <c r="D1492" s="1">
        <v>0</v>
      </c>
      <c r="E1492" s="1">
        <v>0</v>
      </c>
      <c r="F1492" s="1">
        <v>0</v>
      </c>
      <c r="G1492" s="2">
        <f t="shared" si="34"/>
        <v>2544.3076099999998</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13329726.310000001</v>
      </c>
      <c r="D1499" s="1">
        <v>0</v>
      </c>
      <c r="E1499" s="1">
        <v>0</v>
      </c>
      <c r="F1499" s="1">
        <v>0</v>
      </c>
      <c r="G1499" s="2">
        <f t="shared" si="34"/>
        <v>266594.52620000002</v>
      </c>
      <c r="H1499" s="2">
        <f t="shared" si="35"/>
        <v>0.31000000052154064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13134010.34</v>
      </c>
      <c r="D1501" s="1">
        <v>0</v>
      </c>
      <c r="E1501" s="1">
        <v>0</v>
      </c>
      <c r="F1501" s="1">
        <v>0</v>
      </c>
      <c r="G1501" s="2">
        <f t="shared" si="34"/>
        <v>288948.22748</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10688202.01</v>
      </c>
      <c r="D1502" s="1">
        <v>0</v>
      </c>
      <c r="E1502" s="1">
        <v>0</v>
      </c>
      <c r="F1502" s="1">
        <v>0</v>
      </c>
      <c r="G1502" s="2">
        <f t="shared" si="34"/>
        <v>245828.64622999998</v>
      </c>
      <c r="H1502" s="2">
        <f t="shared" si="35"/>
        <v>9.9999997764825821E-3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2273853.9500000002</v>
      </c>
      <c r="D1503" s="1">
        <v>0</v>
      </c>
      <c r="E1503" s="1">
        <v>0</v>
      </c>
      <c r="F1503" s="1">
        <v>0</v>
      </c>
      <c r="G1503" s="2">
        <f t="shared" si="34"/>
        <v>54572.494800000008</v>
      </c>
      <c r="H1503" s="2">
        <f t="shared" si="35"/>
        <v>4.9999999813735485E-2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74165.59</v>
      </c>
      <c r="D1504" s="1">
        <v>0</v>
      </c>
      <c r="E1504" s="1">
        <v>0</v>
      </c>
      <c r="F1504" s="1">
        <v>0</v>
      </c>
      <c r="G1504" s="2">
        <f t="shared" si="34"/>
        <v>1854.13975</v>
      </c>
      <c r="H1504" s="2">
        <f t="shared" si="35"/>
        <v>0.41000000000349246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65804.039999999994</v>
      </c>
      <c r="D1507" s="1">
        <v>0</v>
      </c>
      <c r="E1507" s="1">
        <v>0</v>
      </c>
      <c r="F1507" s="1">
        <v>0</v>
      </c>
      <c r="G1507" s="2">
        <f t="shared" si="34"/>
        <v>1842.5131199999998</v>
      </c>
      <c r="H1507" s="2">
        <f t="shared" si="35"/>
        <v>3.9999999993597157E-2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31984.75</v>
      </c>
      <c r="D1509" s="1">
        <v>0</v>
      </c>
      <c r="E1509" s="1">
        <v>0</v>
      </c>
      <c r="F1509" s="1">
        <v>0</v>
      </c>
      <c r="G1509" s="2">
        <f t="shared" si="34"/>
        <v>959.54250000000002</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195715.97</v>
      </c>
      <c r="D1510" s="1">
        <v>0</v>
      </c>
      <c r="E1510" s="1">
        <v>0</v>
      </c>
      <c r="F1510" s="1">
        <v>0</v>
      </c>
      <c r="G1510" s="2">
        <f t="shared" si="34"/>
        <v>6067.1950699999998</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1191021.6500000004</v>
      </c>
      <c r="D1517" s="1">
        <v>0</v>
      </c>
      <c r="E1517" s="1">
        <v>0</v>
      </c>
      <c r="F1517" s="1">
        <v>0</v>
      </c>
      <c r="G1517" s="2">
        <f t="shared" si="34"/>
        <v>45258.822700000012</v>
      </c>
      <c r="H1517" s="2">
        <f t="shared" si="35"/>
        <v>0.34999999962747097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1191021.6499999999</v>
      </c>
      <c r="D1576" s="1">
        <v>0</v>
      </c>
      <c r="E1576" s="1">
        <v>0</v>
      </c>
      <c r="F1576" s="1">
        <v>0</v>
      </c>
      <c r="G1576" s="2">
        <f t="shared" si="34"/>
        <v>115529.10004999999</v>
      </c>
      <c r="H1576" s="2">
        <f t="shared" si="35"/>
        <v>0.35000000009313226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1191021.6499999999</v>
      </c>
      <c r="D1578" s="1">
        <v>0</v>
      </c>
      <c r="E1578" s="1">
        <v>0</v>
      </c>
      <c r="F1578" s="1">
        <v>0</v>
      </c>
      <c r="G1578" s="2">
        <f t="shared" si="34"/>
        <v>117911.14335</v>
      </c>
      <c r="H1578" s="2">
        <f t="shared" si="35"/>
        <v>0.35000000009313226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13650</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2"/>
      <c r="F10" s="313" t="s">
        <v>35</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31" t="s">
        <v>39</v>
      </c>
      <c r="C15" s="332"/>
      <c r="D15" s="332"/>
      <c r="E15" s="332"/>
      <c r="F15" s="333"/>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11776291</v>
      </c>
      <c r="I16" s="172">
        <f>'PR-RAS'!E6</f>
        <v>13264573.460000003</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11531806</v>
      </c>
      <c r="I17" s="172">
        <f>'PR-RAS'!E151</f>
        <v>13104660.579999998</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394732</v>
      </c>
      <c r="I18" s="172">
        <f>'PR-RAS'!E645</f>
        <v>343030.22000000381</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11478799</v>
      </c>
      <c r="I20" s="175">
        <f>BILANCA!E7</f>
        <v>11088860.330000002</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1449857</v>
      </c>
      <c r="I21" s="177">
        <f>BILANCA!E68</f>
        <v>1601472.62</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1005499</v>
      </c>
      <c r="I22" s="177">
        <f>BILANCA!E176</f>
        <v>1191021.6499999999</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11923157</v>
      </c>
      <c r="I23" s="179">
        <f>BILANCA!E237</f>
        <v>11499311.300000001</v>
      </c>
      <c r="J23" s="4"/>
      <c r="K23" s="4"/>
      <c r="L23" s="4"/>
      <c r="M23" s="4"/>
      <c r="N23" s="4"/>
      <c r="O23" s="4"/>
      <c r="P23" s="4"/>
      <c r="Q23" s="4"/>
      <c r="R23" s="4"/>
      <c r="S23" s="4"/>
      <c r="T23" s="4"/>
      <c r="U23" s="4"/>
      <c r="V23" s="4"/>
      <c r="W23" s="4"/>
      <c r="X23" s="4"/>
    </row>
    <row r="24" spans="1:24" ht="12.75" customHeight="1" x14ac:dyDescent="0.2">
      <c r="A24" s="328" t="s">
        <v>43</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11847434</v>
      </c>
      <c r="I27" s="177">
        <f>'RAS-funkcijski'!E114</f>
        <v>13317726.17</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11847434</v>
      </c>
      <c r="I28" s="181">
        <f>'RAS-funkcijski'!E141</f>
        <v>13317726.17</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0</v>
      </c>
      <c r="I29" s="175">
        <f>'P-VRIO'!E5</f>
        <v>94023.41</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94023.41</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44</v>
      </c>
      <c r="I33" s="183">
        <f>OBVEZE!D5</f>
        <v>1005499.29</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44</v>
      </c>
      <c r="I34" s="177">
        <f>OBVEZE!D42</f>
        <v>1191021.6500000004</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44</v>
      </c>
      <c r="I36" s="181">
        <f>OBVEZE!D101</f>
        <v>1191021.6499999999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45</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4" zoomScaleNormal="100" workbookViewId="0">
      <selection activeCell="E651" sqref="E65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11776291</v>
      </c>
      <c r="E6" s="53">
        <f>E7+E44+E50+E82+E106+E124+E133+E139</f>
        <v>13264573.460000003</v>
      </c>
      <c r="F6" s="54">
        <f t="shared" ref="F6:F131" si="0">IF(D6&lt;&gt;0,IF(E6/D6&gt;=100,"&gt;&gt;100",E6/D6*100),"-")</f>
        <v>112.6379558725239</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10280520</v>
      </c>
      <c r="E50" s="53">
        <f>E51+E54+E59+E62+E65+E68+E71+E74+E77</f>
        <v>11404736.130000001</v>
      </c>
      <c r="F50" s="54">
        <f t="shared" si="0"/>
        <v>110.93540141938347</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105629</v>
      </c>
      <c r="E62" s="53">
        <f t="shared" si="13"/>
        <v>0</v>
      </c>
      <c r="F62" s="54">
        <f t="shared" si="0"/>
        <v>0</v>
      </c>
    </row>
    <row r="63" spans="1:6" ht="12.75" customHeight="1" x14ac:dyDescent="0.2">
      <c r="A63" s="55">
        <v>6341</v>
      </c>
      <c r="B63" s="87" t="s">
        <v>167</v>
      </c>
      <c r="C63" s="52" t="s">
        <v>168</v>
      </c>
      <c r="D63" s="244">
        <v>105629</v>
      </c>
      <c r="E63" s="244"/>
      <c r="F63" s="54">
        <f t="shared" si="0"/>
        <v>0</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9989283</v>
      </c>
      <c r="E68" s="53">
        <f t="shared" si="15"/>
        <v>11164175.390000001</v>
      </c>
      <c r="F68" s="54">
        <f t="shared" si="0"/>
        <v>111.7615287303403</v>
      </c>
    </row>
    <row r="69" spans="1:6" ht="12.75" customHeight="1" x14ac:dyDescent="0.2">
      <c r="A69" s="55" t="s">
        <v>179</v>
      </c>
      <c r="B69" s="87" t="s">
        <v>180</v>
      </c>
      <c r="C69" s="52" t="s">
        <v>179</v>
      </c>
      <c r="D69" s="244">
        <v>9814935</v>
      </c>
      <c r="E69" s="244">
        <v>11050412.74</v>
      </c>
      <c r="F69" s="54">
        <f t="shared" si="0"/>
        <v>112.58773226720299</v>
      </c>
    </row>
    <row r="70" spans="1:6" ht="24" x14ac:dyDescent="0.2">
      <c r="A70" s="55" t="s">
        <v>181</v>
      </c>
      <c r="B70" s="87" t="s">
        <v>182</v>
      </c>
      <c r="C70" s="52" t="s">
        <v>181</v>
      </c>
      <c r="D70" s="244">
        <v>174348</v>
      </c>
      <c r="E70" s="244">
        <v>113762.65</v>
      </c>
      <c r="F70" s="54">
        <f t="shared" si="0"/>
        <v>65.250332667997341</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185608</v>
      </c>
      <c r="E74" s="53">
        <f t="shared" si="17"/>
        <v>240560.74</v>
      </c>
      <c r="F74" s="54">
        <f t="shared" si="0"/>
        <v>129.60688116891512</v>
      </c>
    </row>
    <row r="75" spans="1:6" ht="12.75" customHeight="1" x14ac:dyDescent="0.2">
      <c r="A75" s="55" t="s">
        <v>191</v>
      </c>
      <c r="B75" s="87" t="s">
        <v>192</v>
      </c>
      <c r="C75" s="52" t="s">
        <v>191</v>
      </c>
      <c r="D75" s="244">
        <v>185608</v>
      </c>
      <c r="E75" s="244">
        <v>240560.74</v>
      </c>
      <c r="F75" s="54">
        <f t="shared" si="0"/>
        <v>129.60688116891512</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0</v>
      </c>
      <c r="E77" s="53">
        <f t="shared" si="18"/>
        <v>0</v>
      </c>
      <c r="F77" s="54" t="str">
        <f t="shared" si="0"/>
        <v>-</v>
      </c>
    </row>
    <row r="78" spans="1:6" ht="12.75" customHeight="1" x14ac:dyDescent="0.2">
      <c r="A78" s="55">
        <v>6391</v>
      </c>
      <c r="B78" s="87" t="s">
        <v>197</v>
      </c>
      <c r="C78" s="52" t="s">
        <v>198</v>
      </c>
      <c r="D78" s="244"/>
      <c r="E78" s="244"/>
      <c r="F78" s="54" t="str">
        <f t="shared" si="0"/>
        <v>-</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c r="E80" s="244"/>
      <c r="F80" s="54" t="str">
        <f t="shared" si="0"/>
        <v>-</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4</v>
      </c>
      <c r="E82" s="53">
        <f t="shared" si="19"/>
        <v>4.6399999999999997</v>
      </c>
      <c r="F82" s="54">
        <f t="shared" si="0"/>
        <v>115.99999999999999</v>
      </c>
    </row>
    <row r="83" spans="1:6" ht="12.75" customHeight="1" x14ac:dyDescent="0.2">
      <c r="A83" s="55">
        <v>641</v>
      </c>
      <c r="B83" s="87" t="s">
        <v>207</v>
      </c>
      <c r="C83" s="52" t="s">
        <v>208</v>
      </c>
      <c r="D83" s="53">
        <f t="shared" ref="D83:E83" si="20">SUM(D84:D90)</f>
        <v>4</v>
      </c>
      <c r="E83" s="53">
        <f t="shared" si="20"/>
        <v>4.6399999999999997</v>
      </c>
      <c r="F83" s="54">
        <f t="shared" si="0"/>
        <v>115.99999999999999</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v>4</v>
      </c>
      <c r="E85" s="244">
        <v>4.6399999999999997</v>
      </c>
      <c r="F85" s="54">
        <f t="shared" si="0"/>
        <v>115.99999999999999</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547686</v>
      </c>
      <c r="E106" s="53">
        <f t="shared" si="23"/>
        <v>927165.65</v>
      </c>
      <c r="F106" s="54">
        <f t="shared" si="0"/>
        <v>169.28781272480947</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547686</v>
      </c>
      <c r="E112" s="53">
        <f t="shared" si="25"/>
        <v>927165.65</v>
      </c>
      <c r="F112" s="54">
        <f t="shared" si="0"/>
        <v>169.28781272480947</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547686</v>
      </c>
      <c r="E117" s="244">
        <v>927165.65</v>
      </c>
      <c r="F117" s="54">
        <f t="shared" si="0"/>
        <v>169.28781272480947</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33673</v>
      </c>
      <c r="E124" s="53">
        <f t="shared" si="27"/>
        <v>124878.63</v>
      </c>
      <c r="F124" s="54">
        <f t="shared" si="0"/>
        <v>370.85685861075638</v>
      </c>
    </row>
    <row r="125" spans="1:6" ht="12.75" customHeight="1" x14ac:dyDescent="0.2">
      <c r="A125" s="55">
        <v>661</v>
      </c>
      <c r="B125" s="88" t="s">
        <v>291</v>
      </c>
      <c r="C125" s="52" t="s">
        <v>292</v>
      </c>
      <c r="D125" s="53">
        <f t="shared" ref="D125:E125" si="28">SUM(D126:D127)</f>
        <v>2758</v>
      </c>
      <c r="E125" s="53">
        <f t="shared" si="28"/>
        <v>92082</v>
      </c>
      <c r="F125" s="54">
        <f t="shared" si="0"/>
        <v>3338.7237128353881</v>
      </c>
    </row>
    <row r="126" spans="1:6" ht="12.75" customHeight="1" x14ac:dyDescent="0.2">
      <c r="A126" s="55">
        <v>6614</v>
      </c>
      <c r="B126" s="88" t="s">
        <v>293</v>
      </c>
      <c r="C126" s="52" t="s">
        <v>294</v>
      </c>
      <c r="D126" s="244">
        <v>2758</v>
      </c>
      <c r="E126" s="244">
        <v>2482</v>
      </c>
      <c r="F126" s="54">
        <f t="shared" si="0"/>
        <v>89.992748368382891</v>
      </c>
    </row>
    <row r="127" spans="1:6" ht="12.75" customHeight="1" x14ac:dyDescent="0.2">
      <c r="A127" s="55">
        <v>6615</v>
      </c>
      <c r="B127" s="88" t="s">
        <v>295</v>
      </c>
      <c r="C127" s="52" t="s">
        <v>296</v>
      </c>
      <c r="D127" s="244"/>
      <c r="E127" s="244">
        <v>89600</v>
      </c>
      <c r="F127" s="54" t="str">
        <f t="shared" si="0"/>
        <v>-</v>
      </c>
    </row>
    <row r="128" spans="1:6" ht="24" x14ac:dyDescent="0.2">
      <c r="A128" s="55">
        <v>663</v>
      </c>
      <c r="B128" s="233" t="s">
        <v>297</v>
      </c>
      <c r="C128" s="52" t="s">
        <v>298</v>
      </c>
      <c r="D128" s="53">
        <f t="shared" ref="D128:E128" si="29">SUM(D129:D132)</f>
        <v>30915</v>
      </c>
      <c r="E128" s="53">
        <f t="shared" si="29"/>
        <v>32796.630000000005</v>
      </c>
      <c r="F128" s="54">
        <f t="shared" si="0"/>
        <v>106.08646288209609</v>
      </c>
    </row>
    <row r="129" spans="1:6" ht="12.75" customHeight="1" x14ac:dyDescent="0.2">
      <c r="A129" s="55">
        <v>6631</v>
      </c>
      <c r="B129" s="88" t="s">
        <v>299</v>
      </c>
      <c r="C129" s="52" t="s">
        <v>300</v>
      </c>
      <c r="D129" s="244">
        <v>17625</v>
      </c>
      <c r="E129" s="244">
        <v>5000</v>
      </c>
      <c r="F129" s="54">
        <f t="shared" si="0"/>
        <v>28.368794326241137</v>
      </c>
    </row>
    <row r="130" spans="1:6" ht="12.75" customHeight="1" x14ac:dyDescent="0.2">
      <c r="A130" s="55">
        <v>6632</v>
      </c>
      <c r="B130" s="234" t="s">
        <v>301</v>
      </c>
      <c r="C130" s="52" t="s">
        <v>302</v>
      </c>
      <c r="D130" s="244">
        <v>13290</v>
      </c>
      <c r="E130" s="244">
        <v>27796.63</v>
      </c>
      <c r="F130" s="54">
        <f t="shared" si="0"/>
        <v>209.15447705041385</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914408</v>
      </c>
      <c r="E133" s="53">
        <f t="shared" si="30"/>
        <v>807788.41</v>
      </c>
      <c r="F133" s="54">
        <f t="shared" ref="F133:F223" si="31">IF(D133&lt;&gt;0,IF(E133/D133&gt;=100,"&gt;&gt;100",E133/D133*100),"-")</f>
        <v>88.340041863150816</v>
      </c>
    </row>
    <row r="134" spans="1:6" ht="24" x14ac:dyDescent="0.2">
      <c r="A134" s="55">
        <v>671</v>
      </c>
      <c r="B134" s="234" t="s">
        <v>309</v>
      </c>
      <c r="C134" s="52" t="s">
        <v>310</v>
      </c>
      <c r="D134" s="53">
        <f t="shared" ref="D134:E134" si="32">SUM(D135:D137)</f>
        <v>914408</v>
      </c>
      <c r="E134" s="53">
        <f t="shared" si="32"/>
        <v>807788.41</v>
      </c>
      <c r="F134" s="54">
        <f t="shared" si="31"/>
        <v>88.340041863150816</v>
      </c>
    </row>
    <row r="135" spans="1:6" ht="12.75" customHeight="1" x14ac:dyDescent="0.2">
      <c r="A135" s="55">
        <v>6711</v>
      </c>
      <c r="B135" s="87" t="s">
        <v>311</v>
      </c>
      <c r="C135" s="52" t="s">
        <v>312</v>
      </c>
      <c r="D135" s="244">
        <v>787870</v>
      </c>
      <c r="E135" s="244">
        <v>807788.41</v>
      </c>
      <c r="F135" s="54">
        <f t="shared" si="31"/>
        <v>102.528134083034</v>
      </c>
    </row>
    <row r="136" spans="1:6" ht="24" x14ac:dyDescent="0.2">
      <c r="A136" s="55">
        <v>6712</v>
      </c>
      <c r="B136" s="234" t="s">
        <v>313</v>
      </c>
      <c r="C136" s="52" t="s">
        <v>314</v>
      </c>
      <c r="D136" s="244">
        <v>126538</v>
      </c>
      <c r="E136" s="244"/>
      <c r="F136" s="54">
        <f t="shared" si="31"/>
        <v>0</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c r="E150" s="244"/>
      <c r="F150" s="54" t="str">
        <f t="shared" si="31"/>
        <v>-</v>
      </c>
    </row>
    <row r="151" spans="1:6" ht="12.75" customHeight="1" x14ac:dyDescent="0.2">
      <c r="A151" s="55">
        <v>3</v>
      </c>
      <c r="B151" s="87" t="s">
        <v>343</v>
      </c>
      <c r="C151" s="52" t="s">
        <v>51</v>
      </c>
      <c r="D151" s="53">
        <f t="shared" ref="D151:E151" si="35">D152+D163+D196+D215+D224+D252+D263</f>
        <v>11531806</v>
      </c>
      <c r="E151" s="53">
        <f t="shared" si="35"/>
        <v>13104660.579999998</v>
      </c>
      <c r="F151" s="54">
        <f t="shared" si="31"/>
        <v>113.63927367491267</v>
      </c>
    </row>
    <row r="152" spans="1:6" ht="12.75" customHeight="1" x14ac:dyDescent="0.2">
      <c r="A152" s="55">
        <v>31</v>
      </c>
      <c r="B152" s="87" t="s">
        <v>344</v>
      </c>
      <c r="C152" s="52" t="s">
        <v>34</v>
      </c>
      <c r="D152" s="53">
        <f t="shared" ref="D152:E152" si="36">D153+D158+D159</f>
        <v>9626955</v>
      </c>
      <c r="E152" s="53">
        <f t="shared" si="36"/>
        <v>10585150.159999998</v>
      </c>
      <c r="F152" s="54">
        <f t="shared" si="31"/>
        <v>109.95325271594183</v>
      </c>
    </row>
    <row r="153" spans="1:6" ht="12.75" customHeight="1" x14ac:dyDescent="0.2">
      <c r="A153" s="55">
        <v>311</v>
      </c>
      <c r="B153" s="87" t="s">
        <v>345</v>
      </c>
      <c r="C153" s="52" t="s">
        <v>346</v>
      </c>
      <c r="D153" s="53">
        <f t="shared" ref="D153:E153" si="37">SUM(D154:D157)</f>
        <v>7917212</v>
      </c>
      <c r="E153" s="53">
        <f t="shared" si="37"/>
        <v>8604195.5999999996</v>
      </c>
      <c r="F153" s="54">
        <f t="shared" si="31"/>
        <v>108.67708986446239</v>
      </c>
    </row>
    <row r="154" spans="1:6" ht="12.75" customHeight="1" x14ac:dyDescent="0.2">
      <c r="A154" s="55">
        <v>3111</v>
      </c>
      <c r="B154" s="87" t="s">
        <v>347</v>
      </c>
      <c r="C154" s="52" t="s">
        <v>348</v>
      </c>
      <c r="D154" s="244">
        <v>7827298</v>
      </c>
      <c r="E154" s="244">
        <v>8488666.4100000001</v>
      </c>
      <c r="F154" s="54">
        <f t="shared" si="31"/>
        <v>108.44951105732783</v>
      </c>
    </row>
    <row r="155" spans="1:6" ht="12.75" customHeight="1" x14ac:dyDescent="0.2">
      <c r="A155" s="55">
        <v>3112</v>
      </c>
      <c r="B155" s="87" t="s">
        <v>349</v>
      </c>
      <c r="C155" s="52" t="s">
        <v>350</v>
      </c>
      <c r="D155" s="244"/>
      <c r="E155" s="244"/>
      <c r="F155" s="54" t="str">
        <f t="shared" si="31"/>
        <v>-</v>
      </c>
    </row>
    <row r="156" spans="1:6" ht="12.75" customHeight="1" x14ac:dyDescent="0.2">
      <c r="A156" s="55">
        <v>3113</v>
      </c>
      <c r="B156" s="87" t="s">
        <v>351</v>
      </c>
      <c r="C156" s="52" t="s">
        <v>352</v>
      </c>
      <c r="D156" s="244">
        <v>59410</v>
      </c>
      <c r="E156" s="244">
        <v>81875.520000000004</v>
      </c>
      <c r="F156" s="54">
        <f t="shared" si="31"/>
        <v>137.81437468439657</v>
      </c>
    </row>
    <row r="157" spans="1:6" ht="12.75" customHeight="1" x14ac:dyDescent="0.2">
      <c r="A157" s="55">
        <v>3114</v>
      </c>
      <c r="B157" s="87" t="s">
        <v>353</v>
      </c>
      <c r="C157" s="52" t="s">
        <v>354</v>
      </c>
      <c r="D157" s="244">
        <v>30504</v>
      </c>
      <c r="E157" s="244">
        <v>33653.67</v>
      </c>
      <c r="F157" s="54">
        <f t="shared" si="31"/>
        <v>110.32543273013376</v>
      </c>
    </row>
    <row r="158" spans="1:6" ht="12.75" customHeight="1" x14ac:dyDescent="0.2">
      <c r="A158" s="55">
        <v>312</v>
      </c>
      <c r="B158" s="87" t="s">
        <v>355</v>
      </c>
      <c r="C158" s="52" t="s">
        <v>356</v>
      </c>
      <c r="D158" s="244">
        <v>460565</v>
      </c>
      <c r="E158" s="244">
        <v>628381.19999999995</v>
      </c>
      <c r="F158" s="54">
        <f t="shared" si="31"/>
        <v>136.43702843246882</v>
      </c>
    </row>
    <row r="159" spans="1:6" ht="12.75" customHeight="1" x14ac:dyDescent="0.2">
      <c r="A159" s="55">
        <v>313</v>
      </c>
      <c r="B159" s="87" t="s">
        <v>357</v>
      </c>
      <c r="C159" s="52" t="s">
        <v>358</v>
      </c>
      <c r="D159" s="53">
        <f t="shared" ref="D159:E159" si="38">SUM(D160:D162)</f>
        <v>1249178</v>
      </c>
      <c r="E159" s="53">
        <f t="shared" si="38"/>
        <v>1352573.3599999999</v>
      </c>
      <c r="F159" s="54">
        <f t="shared" si="31"/>
        <v>108.27707180241725</v>
      </c>
    </row>
    <row r="160" spans="1:6" ht="12.75" customHeight="1" x14ac:dyDescent="0.2">
      <c r="A160" s="55">
        <v>3131</v>
      </c>
      <c r="B160" s="87" t="s">
        <v>137</v>
      </c>
      <c r="C160" s="52" t="s">
        <v>359</v>
      </c>
      <c r="D160" s="244"/>
      <c r="E160" s="244"/>
      <c r="F160" s="54" t="str">
        <f t="shared" si="31"/>
        <v>-</v>
      </c>
    </row>
    <row r="161" spans="1:6" ht="12.75" customHeight="1" x14ac:dyDescent="0.2">
      <c r="A161" s="55">
        <v>3132</v>
      </c>
      <c r="B161" s="87" t="s">
        <v>360</v>
      </c>
      <c r="C161" s="52" t="s">
        <v>361</v>
      </c>
      <c r="D161" s="244">
        <v>1248470</v>
      </c>
      <c r="E161" s="244">
        <v>1349849.67</v>
      </c>
      <c r="F161" s="54">
        <f t="shared" si="31"/>
        <v>108.12031286294423</v>
      </c>
    </row>
    <row r="162" spans="1:6" ht="12.75" customHeight="1" x14ac:dyDescent="0.2">
      <c r="A162" s="55">
        <v>3133</v>
      </c>
      <c r="B162" s="87" t="s">
        <v>362</v>
      </c>
      <c r="C162" s="52" t="s">
        <v>363</v>
      </c>
      <c r="D162" s="244">
        <v>708</v>
      </c>
      <c r="E162" s="244">
        <v>2723.69</v>
      </c>
      <c r="F162" s="54">
        <f t="shared" si="31"/>
        <v>384.70197740112997</v>
      </c>
    </row>
    <row r="163" spans="1:6" ht="12.75" customHeight="1" x14ac:dyDescent="0.2">
      <c r="A163" s="55">
        <v>32</v>
      </c>
      <c r="B163" s="87" t="s">
        <v>364</v>
      </c>
      <c r="C163" s="52" t="s">
        <v>365</v>
      </c>
      <c r="D163" s="53">
        <f t="shared" ref="D163:E163" si="39">D164+D169+D177+D187+D188</f>
        <v>1813814</v>
      </c>
      <c r="E163" s="53">
        <f t="shared" si="39"/>
        <v>2355544.0299999998</v>
      </c>
      <c r="F163" s="54">
        <f t="shared" si="31"/>
        <v>129.86690090604657</v>
      </c>
    </row>
    <row r="164" spans="1:6" ht="12.75" customHeight="1" x14ac:dyDescent="0.2">
      <c r="A164" s="55">
        <v>321</v>
      </c>
      <c r="B164" s="87" t="s">
        <v>366</v>
      </c>
      <c r="C164" s="52" t="s">
        <v>367</v>
      </c>
      <c r="D164" s="53">
        <f t="shared" ref="D164:E164" si="40">SUM(D165:D168)</f>
        <v>295579</v>
      </c>
      <c r="E164" s="53">
        <f t="shared" si="40"/>
        <v>407076.41000000003</v>
      </c>
      <c r="F164" s="54">
        <f t="shared" si="31"/>
        <v>137.72169538431351</v>
      </c>
    </row>
    <row r="165" spans="1:6" ht="12.75" customHeight="1" x14ac:dyDescent="0.2">
      <c r="A165" s="55">
        <v>3211</v>
      </c>
      <c r="B165" s="87" t="s">
        <v>368</v>
      </c>
      <c r="C165" s="52" t="s">
        <v>369</v>
      </c>
      <c r="D165" s="244">
        <v>24754</v>
      </c>
      <c r="E165" s="244">
        <v>47615.46</v>
      </c>
      <c r="F165" s="54">
        <f t="shared" si="31"/>
        <v>192.35460935606366</v>
      </c>
    </row>
    <row r="166" spans="1:6" ht="12.75" customHeight="1" x14ac:dyDescent="0.2">
      <c r="A166" s="55">
        <v>3212</v>
      </c>
      <c r="B166" s="87" t="s">
        <v>370</v>
      </c>
      <c r="C166" s="52" t="s">
        <v>371</v>
      </c>
      <c r="D166" s="244">
        <v>256766</v>
      </c>
      <c r="E166" s="244">
        <v>336752.95</v>
      </c>
      <c r="F166" s="54">
        <f t="shared" si="31"/>
        <v>131.15169064439996</v>
      </c>
    </row>
    <row r="167" spans="1:6" ht="12.75" customHeight="1" x14ac:dyDescent="0.2">
      <c r="A167" s="55">
        <v>3213</v>
      </c>
      <c r="B167" s="87" t="s">
        <v>372</v>
      </c>
      <c r="C167" s="52" t="s">
        <v>373</v>
      </c>
      <c r="D167" s="244">
        <v>5235</v>
      </c>
      <c r="E167" s="244">
        <v>13005</v>
      </c>
      <c r="F167" s="54">
        <f t="shared" si="31"/>
        <v>248.42406876790832</v>
      </c>
    </row>
    <row r="168" spans="1:6" ht="12.75" customHeight="1" x14ac:dyDescent="0.2">
      <c r="A168" s="55">
        <v>3214</v>
      </c>
      <c r="B168" s="87" t="s">
        <v>374</v>
      </c>
      <c r="C168" s="52" t="s">
        <v>375</v>
      </c>
      <c r="D168" s="244">
        <v>8824</v>
      </c>
      <c r="E168" s="244">
        <v>9703</v>
      </c>
      <c r="F168" s="54">
        <f t="shared" si="31"/>
        <v>109.96146872166818</v>
      </c>
    </row>
    <row r="169" spans="1:6" ht="12.75" customHeight="1" x14ac:dyDescent="0.2">
      <c r="A169" s="55">
        <v>322</v>
      </c>
      <c r="B169" s="87" t="s">
        <v>376</v>
      </c>
      <c r="C169" s="52" t="s">
        <v>377</v>
      </c>
      <c r="D169" s="53">
        <f t="shared" ref="D169:E169" si="41">SUM(D170:D176)</f>
        <v>992274</v>
      </c>
      <c r="E169" s="53">
        <f t="shared" si="41"/>
        <v>1051615.4800000002</v>
      </c>
      <c r="F169" s="54">
        <f t="shared" si="31"/>
        <v>105.98035220110576</v>
      </c>
    </row>
    <row r="170" spans="1:6" ht="12.75" customHeight="1" x14ac:dyDescent="0.2">
      <c r="A170" s="55">
        <v>3221</v>
      </c>
      <c r="B170" s="87" t="s">
        <v>378</v>
      </c>
      <c r="C170" s="52" t="s">
        <v>379</v>
      </c>
      <c r="D170" s="244">
        <v>110006</v>
      </c>
      <c r="E170" s="244">
        <v>103049.25</v>
      </c>
      <c r="F170" s="54">
        <f t="shared" si="31"/>
        <v>93.676026762176605</v>
      </c>
    </row>
    <row r="171" spans="1:6" ht="12.75" customHeight="1" x14ac:dyDescent="0.2">
      <c r="A171" s="55">
        <v>3222</v>
      </c>
      <c r="B171" s="87" t="s">
        <v>380</v>
      </c>
      <c r="C171" s="52" t="s">
        <v>381</v>
      </c>
      <c r="D171" s="244">
        <v>500216</v>
      </c>
      <c r="E171" s="244">
        <v>629642.93000000005</v>
      </c>
      <c r="F171" s="54">
        <f t="shared" si="31"/>
        <v>125.87420834199628</v>
      </c>
    </row>
    <row r="172" spans="1:6" ht="12.75" customHeight="1" x14ac:dyDescent="0.2">
      <c r="A172" s="55">
        <v>3223</v>
      </c>
      <c r="B172" s="87" t="s">
        <v>382</v>
      </c>
      <c r="C172" s="52" t="s">
        <v>383</v>
      </c>
      <c r="D172" s="244">
        <v>300038</v>
      </c>
      <c r="E172" s="244">
        <v>239645.17</v>
      </c>
      <c r="F172" s="54">
        <f t="shared" si="31"/>
        <v>79.871606263206658</v>
      </c>
    </row>
    <row r="173" spans="1:6" ht="12.75" customHeight="1" x14ac:dyDescent="0.2">
      <c r="A173" s="55">
        <v>3224</v>
      </c>
      <c r="B173" s="87" t="s">
        <v>384</v>
      </c>
      <c r="C173" s="52" t="s">
        <v>385</v>
      </c>
      <c r="D173" s="244">
        <v>41539</v>
      </c>
      <c r="E173" s="244">
        <v>62557.03</v>
      </c>
      <c r="F173" s="54">
        <f t="shared" si="31"/>
        <v>150.59830520715471</v>
      </c>
    </row>
    <row r="174" spans="1:6" ht="12.75" customHeight="1" x14ac:dyDescent="0.2">
      <c r="A174" s="55">
        <v>3225</v>
      </c>
      <c r="B174" s="87" t="s">
        <v>386</v>
      </c>
      <c r="C174" s="52" t="s">
        <v>387</v>
      </c>
      <c r="D174" s="244">
        <v>33197</v>
      </c>
      <c r="E174" s="244">
        <v>14347.32</v>
      </c>
      <c r="F174" s="54">
        <f t="shared" si="31"/>
        <v>43.218724583546702</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v>7278</v>
      </c>
      <c r="E176" s="244">
        <v>2373.7800000000002</v>
      </c>
      <c r="F176" s="54">
        <f t="shared" si="31"/>
        <v>32.615828524319873</v>
      </c>
    </row>
    <row r="177" spans="1:6" ht="12.75" customHeight="1" x14ac:dyDescent="0.2">
      <c r="A177" s="55">
        <v>323</v>
      </c>
      <c r="B177" s="87" t="s">
        <v>392</v>
      </c>
      <c r="C177" s="52" t="s">
        <v>393</v>
      </c>
      <c r="D177" s="53">
        <f t="shared" ref="D177:E177" si="42">SUM(D178:D186)</f>
        <v>455761</v>
      </c>
      <c r="E177" s="53">
        <f t="shared" si="42"/>
        <v>709345.65999999992</v>
      </c>
      <c r="F177" s="54">
        <f t="shared" si="31"/>
        <v>155.63983315816841</v>
      </c>
    </row>
    <row r="178" spans="1:6" ht="12.75" customHeight="1" x14ac:dyDescent="0.2">
      <c r="A178" s="55">
        <v>3231</v>
      </c>
      <c r="B178" s="87" t="s">
        <v>394</v>
      </c>
      <c r="C178" s="52" t="s">
        <v>395</v>
      </c>
      <c r="D178" s="244">
        <v>15746</v>
      </c>
      <c r="E178" s="244">
        <v>26038.21</v>
      </c>
      <c r="F178" s="54">
        <f t="shared" si="31"/>
        <v>165.36396545154324</v>
      </c>
    </row>
    <row r="179" spans="1:6" ht="12.75" customHeight="1" x14ac:dyDescent="0.2">
      <c r="A179" s="55">
        <v>3232</v>
      </c>
      <c r="B179" s="87" t="s">
        <v>396</v>
      </c>
      <c r="C179" s="52" t="s">
        <v>397</v>
      </c>
      <c r="D179" s="244">
        <v>181618</v>
      </c>
      <c r="E179" s="244">
        <v>215520.88</v>
      </c>
      <c r="F179" s="54">
        <f t="shared" si="31"/>
        <v>118.66713651730556</v>
      </c>
    </row>
    <row r="180" spans="1:6" ht="12.75" customHeight="1" x14ac:dyDescent="0.2">
      <c r="A180" s="55">
        <v>3233</v>
      </c>
      <c r="B180" s="87" t="s">
        <v>398</v>
      </c>
      <c r="C180" s="52" t="s">
        <v>399</v>
      </c>
      <c r="D180" s="244">
        <v>7507</v>
      </c>
      <c r="E180" s="244">
        <v>660</v>
      </c>
      <c r="F180" s="54">
        <f t="shared" si="31"/>
        <v>8.7917943252963902</v>
      </c>
    </row>
    <row r="181" spans="1:6" ht="12.75" customHeight="1" x14ac:dyDescent="0.2">
      <c r="A181" s="55">
        <v>3234</v>
      </c>
      <c r="B181" s="87" t="s">
        <v>400</v>
      </c>
      <c r="C181" s="52" t="s">
        <v>401</v>
      </c>
      <c r="D181" s="244">
        <v>70846</v>
      </c>
      <c r="E181" s="244">
        <v>60580.08</v>
      </c>
      <c r="F181" s="54">
        <f t="shared" si="31"/>
        <v>85.509527707986337</v>
      </c>
    </row>
    <row r="182" spans="1:6" ht="12.75" customHeight="1" x14ac:dyDescent="0.2">
      <c r="A182" s="55">
        <v>3235</v>
      </c>
      <c r="B182" s="87" t="s">
        <v>402</v>
      </c>
      <c r="C182" s="52" t="s">
        <v>403</v>
      </c>
      <c r="D182" s="244"/>
      <c r="E182" s="244"/>
      <c r="F182" s="54" t="str">
        <f t="shared" si="31"/>
        <v>-</v>
      </c>
    </row>
    <row r="183" spans="1:6" ht="12.75" customHeight="1" x14ac:dyDescent="0.2">
      <c r="A183" s="55">
        <v>3236</v>
      </c>
      <c r="B183" s="87" t="s">
        <v>404</v>
      </c>
      <c r="C183" s="52" t="s">
        <v>405</v>
      </c>
      <c r="D183" s="244">
        <v>26218</v>
      </c>
      <c r="E183" s="244">
        <v>40524.379999999997</v>
      </c>
      <c r="F183" s="54">
        <f t="shared" si="31"/>
        <v>154.56701502784344</v>
      </c>
    </row>
    <row r="184" spans="1:6" ht="12.75" customHeight="1" x14ac:dyDescent="0.2">
      <c r="A184" s="55">
        <v>3237</v>
      </c>
      <c r="B184" s="87" t="s">
        <v>406</v>
      </c>
      <c r="C184" s="52" t="s">
        <v>407</v>
      </c>
      <c r="D184" s="244">
        <v>2144</v>
      </c>
      <c r="E184" s="244">
        <v>7239.98</v>
      </c>
      <c r="F184" s="54">
        <f t="shared" si="31"/>
        <v>337.68563432835822</v>
      </c>
    </row>
    <row r="185" spans="1:6" ht="12.75" customHeight="1" x14ac:dyDescent="0.2">
      <c r="A185" s="55">
        <v>3238</v>
      </c>
      <c r="B185" s="87" t="s">
        <v>408</v>
      </c>
      <c r="C185" s="52" t="s">
        <v>409</v>
      </c>
      <c r="D185" s="244">
        <v>9619</v>
      </c>
      <c r="E185" s="244">
        <v>9136.91</v>
      </c>
      <c r="F185" s="54">
        <f t="shared" si="31"/>
        <v>94.988148456180483</v>
      </c>
    </row>
    <row r="186" spans="1:6" ht="12.75" customHeight="1" x14ac:dyDescent="0.2">
      <c r="A186" s="55">
        <v>3239</v>
      </c>
      <c r="B186" s="87" t="s">
        <v>410</v>
      </c>
      <c r="C186" s="52" t="s">
        <v>411</v>
      </c>
      <c r="D186" s="244">
        <v>142063</v>
      </c>
      <c r="E186" s="244">
        <v>349645.22</v>
      </c>
      <c r="F186" s="54">
        <f t="shared" si="31"/>
        <v>246.11983415808476</v>
      </c>
    </row>
    <row r="187" spans="1:6" ht="12.75" customHeight="1" x14ac:dyDescent="0.2">
      <c r="A187" s="55">
        <v>324</v>
      </c>
      <c r="B187" s="87" t="s">
        <v>412</v>
      </c>
      <c r="C187" s="52" t="s">
        <v>413</v>
      </c>
      <c r="D187" s="244"/>
      <c r="E187" s="244"/>
      <c r="F187" s="54" t="str">
        <f t="shared" si="31"/>
        <v>-</v>
      </c>
    </row>
    <row r="188" spans="1:6" ht="12.75" customHeight="1" x14ac:dyDescent="0.2">
      <c r="A188" s="55">
        <v>329</v>
      </c>
      <c r="B188" s="87" t="s">
        <v>414</v>
      </c>
      <c r="C188" s="52" t="s">
        <v>415</v>
      </c>
      <c r="D188" s="53">
        <f t="shared" ref="D188:E188" si="43">SUM(D189:D195)</f>
        <v>70200</v>
      </c>
      <c r="E188" s="53">
        <f t="shared" si="43"/>
        <v>187506.48</v>
      </c>
      <c r="F188" s="54">
        <f t="shared" si="31"/>
        <v>267.10324786324787</v>
      </c>
    </row>
    <row r="189" spans="1:6" ht="12.75" customHeight="1" x14ac:dyDescent="0.2">
      <c r="A189" s="55">
        <v>3291</v>
      </c>
      <c r="B189" s="234" t="s">
        <v>416</v>
      </c>
      <c r="C189" s="52" t="s">
        <v>417</v>
      </c>
      <c r="D189" s="244">
        <v>4050</v>
      </c>
      <c r="E189" s="244">
        <v>2150.02</v>
      </c>
      <c r="F189" s="54">
        <f t="shared" si="31"/>
        <v>53.086913580246907</v>
      </c>
    </row>
    <row r="190" spans="1:6" ht="12.75" customHeight="1" x14ac:dyDescent="0.2">
      <c r="A190" s="55">
        <v>3292</v>
      </c>
      <c r="B190" s="87" t="s">
        <v>418</v>
      </c>
      <c r="C190" s="52" t="s">
        <v>419</v>
      </c>
      <c r="D190" s="244"/>
      <c r="E190" s="244"/>
      <c r="F190" s="54" t="str">
        <f t="shared" si="31"/>
        <v>-</v>
      </c>
    </row>
    <row r="191" spans="1:6" ht="12.75" customHeight="1" x14ac:dyDescent="0.2">
      <c r="A191" s="55">
        <v>3293</v>
      </c>
      <c r="B191" s="87" t="s">
        <v>420</v>
      </c>
      <c r="C191" s="52" t="s">
        <v>421</v>
      </c>
      <c r="D191" s="244"/>
      <c r="E191" s="244"/>
      <c r="F191" s="54" t="str">
        <f t="shared" si="31"/>
        <v>-</v>
      </c>
    </row>
    <row r="192" spans="1:6" ht="12.75" customHeight="1" x14ac:dyDescent="0.2">
      <c r="A192" s="55">
        <v>3294</v>
      </c>
      <c r="B192" s="87" t="s">
        <v>422</v>
      </c>
      <c r="C192" s="52" t="s">
        <v>423</v>
      </c>
      <c r="D192" s="244">
        <v>700</v>
      </c>
      <c r="E192" s="244">
        <v>1200</v>
      </c>
      <c r="F192" s="54">
        <f t="shared" si="31"/>
        <v>171.42857142857142</v>
      </c>
    </row>
    <row r="193" spans="1:6" ht="12.75" customHeight="1" x14ac:dyDescent="0.2">
      <c r="A193" s="55">
        <v>3295</v>
      </c>
      <c r="B193" s="87" t="s">
        <v>424</v>
      </c>
      <c r="C193" s="52" t="s">
        <v>425</v>
      </c>
      <c r="D193" s="244">
        <v>24650</v>
      </c>
      <c r="E193" s="244">
        <v>30700</v>
      </c>
      <c r="F193" s="54">
        <f t="shared" si="31"/>
        <v>124.54361054766734</v>
      </c>
    </row>
    <row r="194" spans="1:6" ht="12.75" customHeight="1" x14ac:dyDescent="0.2">
      <c r="A194" s="55" t="s">
        <v>426</v>
      </c>
      <c r="B194" s="87" t="s">
        <v>427</v>
      </c>
      <c r="C194" s="52" t="s">
        <v>426</v>
      </c>
      <c r="D194" s="244">
        <v>18812</v>
      </c>
      <c r="E194" s="244">
        <v>94585.08</v>
      </c>
      <c r="F194" s="54">
        <f t="shared" si="31"/>
        <v>502.7911971082288</v>
      </c>
    </row>
    <row r="195" spans="1:6" ht="12.75" customHeight="1" x14ac:dyDescent="0.2">
      <c r="A195" s="55">
        <v>3299</v>
      </c>
      <c r="B195" s="87" t="s">
        <v>428</v>
      </c>
      <c r="C195" s="52" t="s">
        <v>429</v>
      </c>
      <c r="D195" s="244">
        <v>21988</v>
      </c>
      <c r="E195" s="244">
        <v>58871.38</v>
      </c>
      <c r="F195" s="54">
        <f t="shared" si="31"/>
        <v>267.74322357649629</v>
      </c>
    </row>
    <row r="196" spans="1:6" ht="12.75" customHeight="1" x14ac:dyDescent="0.2">
      <c r="A196" s="55">
        <v>34</v>
      </c>
      <c r="B196" s="234" t="s">
        <v>430</v>
      </c>
      <c r="C196" s="52" t="s">
        <v>431</v>
      </c>
      <c r="D196" s="53">
        <f t="shared" ref="D196:E196" si="44">D197+D202+D210</f>
        <v>25019</v>
      </c>
      <c r="E196" s="53">
        <f t="shared" si="44"/>
        <v>74414.430000000008</v>
      </c>
      <c r="F196" s="54">
        <f t="shared" si="31"/>
        <v>297.43167192933373</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25019</v>
      </c>
      <c r="E210" s="53">
        <f t="shared" si="47"/>
        <v>74414.430000000008</v>
      </c>
      <c r="F210" s="54">
        <f t="shared" si="31"/>
        <v>297.43167192933373</v>
      </c>
    </row>
    <row r="211" spans="1:6" ht="12.75" customHeight="1" x14ac:dyDescent="0.2">
      <c r="A211" s="55">
        <v>3431</v>
      </c>
      <c r="B211" s="234" t="s">
        <v>460</v>
      </c>
      <c r="C211" s="52" t="s">
        <v>461</v>
      </c>
      <c r="D211" s="244">
        <v>9918</v>
      </c>
      <c r="E211" s="244">
        <v>13270.35</v>
      </c>
      <c r="F211" s="54">
        <f t="shared" si="31"/>
        <v>133.80066545674532</v>
      </c>
    </row>
    <row r="212" spans="1:6" ht="12.75" customHeight="1" x14ac:dyDescent="0.2">
      <c r="A212" s="55">
        <v>3432</v>
      </c>
      <c r="B212" s="87" t="s">
        <v>462</v>
      </c>
      <c r="C212" s="52" t="s">
        <v>463</v>
      </c>
      <c r="D212" s="244"/>
      <c r="E212" s="244"/>
      <c r="F212" s="54" t="str">
        <f t="shared" si="31"/>
        <v>-</v>
      </c>
    </row>
    <row r="213" spans="1:6" ht="12.75" customHeight="1" x14ac:dyDescent="0.2">
      <c r="A213" s="55">
        <v>3433</v>
      </c>
      <c r="B213" s="87" t="s">
        <v>464</v>
      </c>
      <c r="C213" s="52" t="s">
        <v>465</v>
      </c>
      <c r="D213" s="244">
        <v>15101</v>
      </c>
      <c r="E213" s="244">
        <v>61144.08</v>
      </c>
      <c r="F213" s="54">
        <f t="shared" si="31"/>
        <v>404.90086749221905</v>
      </c>
    </row>
    <row r="214" spans="1:6" ht="12.75" customHeight="1" x14ac:dyDescent="0.2">
      <c r="A214" s="55">
        <v>3434</v>
      </c>
      <c r="B214" s="87" t="s">
        <v>466</v>
      </c>
      <c r="C214" s="52" t="s">
        <v>467</v>
      </c>
      <c r="D214" s="244"/>
      <c r="E214" s="244"/>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197</v>
      </c>
      <c r="C248" s="52" t="s">
        <v>534</v>
      </c>
      <c r="D248" s="244"/>
      <c r="E248" s="244"/>
      <c r="F248" s="54" t="str">
        <f t="shared" si="61"/>
        <v>-</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66018</v>
      </c>
      <c r="E252" s="53">
        <f t="shared" si="63"/>
        <v>89551.959999999992</v>
      </c>
      <c r="F252" s="54">
        <f t="shared" ref="F252:F258" si="64">IF(D252&lt;&gt;0,IF(E252/D252&gt;=100,"&gt;&gt;100",E252/D252*100),"-")</f>
        <v>135.64779302614437</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66018</v>
      </c>
      <c r="E259" s="53">
        <f t="shared" si="66"/>
        <v>89551.959999999992</v>
      </c>
      <c r="F259" s="54">
        <f t="shared" ref="F259:F262" si="67">IF(D259&lt;&gt;0,IF(E259/D259&gt;=100,"&gt;&gt;100",E259/D259*100),"-")</f>
        <v>135.64779302614437</v>
      </c>
    </row>
    <row r="260" spans="1:6" ht="12.75" customHeight="1" x14ac:dyDescent="0.2">
      <c r="A260" s="55">
        <v>3721</v>
      </c>
      <c r="B260" s="87" t="s">
        <v>554</v>
      </c>
      <c r="C260" s="52" t="s">
        <v>555</v>
      </c>
      <c r="D260" s="244">
        <v>15220</v>
      </c>
      <c r="E260" s="244">
        <v>23609.599999999999</v>
      </c>
      <c r="F260" s="54">
        <f t="shared" si="67"/>
        <v>155.12220762155059</v>
      </c>
    </row>
    <row r="261" spans="1:6" ht="12.75" customHeight="1" x14ac:dyDescent="0.2">
      <c r="A261" s="55">
        <v>3722</v>
      </c>
      <c r="B261" s="87" t="s">
        <v>556</v>
      </c>
      <c r="C261" s="52" t="s">
        <v>557</v>
      </c>
      <c r="D261" s="244">
        <v>50798</v>
      </c>
      <c r="E261" s="244">
        <v>65942.36</v>
      </c>
      <c r="F261" s="54">
        <f t="shared" si="67"/>
        <v>129.81290601992202</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c r="E265" s="244"/>
      <c r="F265" s="54" t="str">
        <f t="shared" si="69"/>
        <v>-</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11531806</v>
      </c>
      <c r="E289" s="53">
        <f t="shared" si="79"/>
        <v>13104660.579999998</v>
      </c>
      <c r="F289" s="54">
        <f t="shared" si="76"/>
        <v>113.63927367491267</v>
      </c>
    </row>
    <row r="290" spans="1:6" ht="12.75" customHeight="1" x14ac:dyDescent="0.2">
      <c r="A290" s="55" t="s">
        <v>603</v>
      </c>
      <c r="B290" s="87" t="s">
        <v>614</v>
      </c>
      <c r="C290" s="52" t="s">
        <v>615</v>
      </c>
      <c r="D290" s="53">
        <f>IF(D6&gt;=D289,D6-D289,0)</f>
        <v>244485</v>
      </c>
      <c r="E290" s="53">
        <f>IF(E6&gt;=E289,E6-E289,0)</f>
        <v>159912.88000000454</v>
      </c>
      <c r="F290" s="54">
        <f t="shared" si="76"/>
        <v>65.408053663825811</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464424</v>
      </c>
      <c r="E292" s="244">
        <v>394731.89</v>
      </c>
      <c r="F292" s="54">
        <f t="shared" si="76"/>
        <v>84.993861213029476</v>
      </c>
    </row>
    <row r="293" spans="1:6" ht="12.75" customHeight="1" x14ac:dyDescent="0.2">
      <c r="A293" s="55">
        <v>92221</v>
      </c>
      <c r="B293" s="87" t="s">
        <v>620</v>
      </c>
      <c r="C293" s="52" t="s">
        <v>621</v>
      </c>
      <c r="D293" s="244">
        <v>0</v>
      </c>
      <c r="E293" s="244">
        <v>0</v>
      </c>
      <c r="F293" s="54" t="str">
        <f t="shared" si="76"/>
        <v>-</v>
      </c>
    </row>
    <row r="294" spans="1:6" ht="12.75" customHeight="1" x14ac:dyDescent="0.2">
      <c r="A294" s="55">
        <v>96</v>
      </c>
      <c r="B294" s="87" t="s">
        <v>622</v>
      </c>
      <c r="C294" s="52" t="s">
        <v>623</v>
      </c>
      <c r="D294" s="244">
        <v>32014</v>
      </c>
      <c r="E294" s="244">
        <v>51259.54</v>
      </c>
      <c r="F294" s="54">
        <f t="shared" si="76"/>
        <v>160.11601174486162</v>
      </c>
    </row>
    <row r="295" spans="1:6" ht="24" x14ac:dyDescent="0.2">
      <c r="A295" s="55">
        <v>9661</v>
      </c>
      <c r="B295" s="87" t="s">
        <v>624</v>
      </c>
      <c r="C295" s="52" t="s">
        <v>625</v>
      </c>
      <c r="D295" s="244">
        <v>32014</v>
      </c>
      <c r="E295" s="244">
        <v>9600</v>
      </c>
      <c r="F295" s="54">
        <f t="shared" si="76"/>
        <v>29.986880739676391</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1451</v>
      </c>
      <c r="E298" s="53">
        <f t="shared" si="80"/>
        <v>1451.04</v>
      </c>
      <c r="F298" s="54">
        <f t="shared" ref="F298:F418" si="81">IF(D298&lt;&gt;0,IF(E298/D298&gt;=100,"&gt;&gt;100",E298/D298*100),"-")</f>
        <v>100.00275671950378</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1451</v>
      </c>
      <c r="E311" s="53">
        <f t="shared" si="85"/>
        <v>1451.04</v>
      </c>
      <c r="F311" s="54">
        <f t="shared" si="81"/>
        <v>100.00275671950378</v>
      </c>
    </row>
    <row r="312" spans="1:6" ht="12.75" customHeight="1" x14ac:dyDescent="0.2">
      <c r="A312" s="55">
        <v>721</v>
      </c>
      <c r="B312" s="87" t="s">
        <v>657</v>
      </c>
      <c r="C312" s="52" t="s">
        <v>658</v>
      </c>
      <c r="D312" s="53">
        <f t="shared" ref="D312:E312" si="86">SUM(D313:D316)</f>
        <v>1451</v>
      </c>
      <c r="E312" s="53">
        <f t="shared" si="86"/>
        <v>1451.04</v>
      </c>
      <c r="F312" s="54">
        <f t="shared" si="81"/>
        <v>100.00275671950378</v>
      </c>
    </row>
    <row r="313" spans="1:6" ht="12.75" customHeight="1" x14ac:dyDescent="0.2">
      <c r="A313" s="55">
        <v>7211</v>
      </c>
      <c r="B313" s="87" t="s">
        <v>659</v>
      </c>
      <c r="C313" s="52" t="s">
        <v>660</v>
      </c>
      <c r="D313" s="244">
        <v>1451</v>
      </c>
      <c r="E313" s="244">
        <v>1451.04</v>
      </c>
      <c r="F313" s="54">
        <f t="shared" si="81"/>
        <v>100.00275671950378</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315628</v>
      </c>
      <c r="E350" s="53">
        <f t="shared" si="95"/>
        <v>213065.59</v>
      </c>
      <c r="F350" s="54">
        <f t="shared" si="81"/>
        <v>67.505287870531134</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315628</v>
      </c>
      <c r="E363" s="53">
        <f t="shared" si="99"/>
        <v>213065.59</v>
      </c>
      <c r="F363" s="54">
        <f t="shared" si="81"/>
        <v>67.505287870531134</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128401</v>
      </c>
      <c r="E369" s="53">
        <f t="shared" si="101"/>
        <v>87393.97</v>
      </c>
      <c r="F369" s="54">
        <f t="shared" si="81"/>
        <v>68.063309475782901</v>
      </c>
    </row>
    <row r="370" spans="1:6" ht="12.75" customHeight="1" x14ac:dyDescent="0.2">
      <c r="A370" s="55">
        <v>4221</v>
      </c>
      <c r="B370" s="87" t="s">
        <v>669</v>
      </c>
      <c r="C370" s="52" t="s">
        <v>761</v>
      </c>
      <c r="D370" s="244">
        <v>94791</v>
      </c>
      <c r="E370" s="244">
        <v>17113.98</v>
      </c>
      <c r="F370" s="54">
        <f t="shared" si="81"/>
        <v>18.054435547678576</v>
      </c>
    </row>
    <row r="371" spans="1:6" ht="12.75" customHeight="1" x14ac:dyDescent="0.2">
      <c r="A371" s="55">
        <v>4222</v>
      </c>
      <c r="B371" s="87" t="s">
        <v>762</v>
      </c>
      <c r="C371" s="52" t="s">
        <v>763</v>
      </c>
      <c r="D371" s="244">
        <v>30750</v>
      </c>
      <c r="E371" s="244"/>
      <c r="F371" s="54">
        <f t="shared" si="81"/>
        <v>0</v>
      </c>
    </row>
    <row r="372" spans="1:6" ht="12.75" customHeight="1" x14ac:dyDescent="0.2">
      <c r="A372" s="55">
        <v>4223</v>
      </c>
      <c r="B372" s="87" t="s">
        <v>673</v>
      </c>
      <c r="C372" s="52" t="s">
        <v>764</v>
      </c>
      <c r="D372" s="244"/>
      <c r="E372" s="244"/>
      <c r="F372" s="54" t="str">
        <f t="shared" si="81"/>
        <v>-</v>
      </c>
    </row>
    <row r="373" spans="1:6" ht="12.75" customHeight="1" x14ac:dyDescent="0.2">
      <c r="A373" s="55">
        <v>4224</v>
      </c>
      <c r="B373" s="87" t="s">
        <v>675</v>
      </c>
      <c r="C373" s="52" t="s">
        <v>765</v>
      </c>
      <c r="D373" s="244"/>
      <c r="E373" s="244"/>
      <c r="F373" s="54" t="str">
        <f t="shared" si="81"/>
        <v>-</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v>2860</v>
      </c>
      <c r="E375" s="244"/>
      <c r="F375" s="54">
        <f t="shared" si="81"/>
        <v>0</v>
      </c>
    </row>
    <row r="376" spans="1:6" ht="12.75" customHeight="1" x14ac:dyDescent="0.2">
      <c r="A376" s="55">
        <v>4227</v>
      </c>
      <c r="B376" s="234" t="s">
        <v>681</v>
      </c>
      <c r="C376" s="52" t="s">
        <v>768</v>
      </c>
      <c r="D376" s="244"/>
      <c r="E376" s="244">
        <v>70279.990000000005</v>
      </c>
      <c r="F376" s="54" t="str">
        <f t="shared" si="81"/>
        <v>-</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187227</v>
      </c>
      <c r="E383" s="53">
        <f t="shared" si="103"/>
        <v>125671.62</v>
      </c>
      <c r="F383" s="54">
        <f t="shared" si="81"/>
        <v>67.12259449758848</v>
      </c>
    </row>
    <row r="384" spans="1:6" ht="12.75" customHeight="1" x14ac:dyDescent="0.2">
      <c r="A384" s="55">
        <v>4241</v>
      </c>
      <c r="B384" s="87" t="s">
        <v>778</v>
      </c>
      <c r="C384" s="52" t="s">
        <v>779</v>
      </c>
      <c r="D384" s="244">
        <v>187227</v>
      </c>
      <c r="E384" s="244">
        <v>125671.62</v>
      </c>
      <c r="F384" s="54">
        <f t="shared" si="81"/>
        <v>67.12259449758848</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c r="E395" s="244"/>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c r="E403" s="244"/>
      <c r="F403" s="54" t="str">
        <f t="shared" si="81"/>
        <v>-</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314177</v>
      </c>
      <c r="E408" s="53">
        <f t="shared" si="111"/>
        <v>211614.55</v>
      </c>
      <c r="F408" s="54">
        <f t="shared" si="81"/>
        <v>67.355201049090169</v>
      </c>
    </row>
    <row r="409" spans="1:6" ht="12.75" customHeight="1" x14ac:dyDescent="0.2">
      <c r="A409" s="55">
        <v>92212</v>
      </c>
      <c r="B409" s="87" t="s">
        <v>818</v>
      </c>
      <c r="C409" s="52" t="s">
        <v>819</v>
      </c>
      <c r="D409" s="244"/>
      <c r="E409" s="244"/>
      <c r="F409" s="54" t="str">
        <f t="shared" si="81"/>
        <v>-</v>
      </c>
    </row>
    <row r="410" spans="1:6" ht="12.75" customHeight="1" x14ac:dyDescent="0.2">
      <c r="A410" s="55">
        <v>92222</v>
      </c>
      <c r="B410" s="87" t="s">
        <v>820</v>
      </c>
      <c r="C410" s="52" t="s">
        <v>821</v>
      </c>
      <c r="D410" s="244">
        <v>0</v>
      </c>
      <c r="E410" s="244"/>
      <c r="F410" s="54" t="str">
        <f t="shared" si="81"/>
        <v>-</v>
      </c>
    </row>
    <row r="411" spans="1:6" ht="12.75" customHeight="1" x14ac:dyDescent="0.2">
      <c r="A411" s="55">
        <v>97</v>
      </c>
      <c r="B411" s="87" t="s">
        <v>822</v>
      </c>
      <c r="C411" s="52" t="s">
        <v>823</v>
      </c>
      <c r="D411" s="244">
        <v>17612</v>
      </c>
      <c r="E411" s="244">
        <v>16161.21</v>
      </c>
      <c r="F411" s="54">
        <f t="shared" si="81"/>
        <v>91.762491483079714</v>
      </c>
    </row>
    <row r="412" spans="1:6" ht="12.75" customHeight="1" x14ac:dyDescent="0.2">
      <c r="A412" s="55" t="s">
        <v>603</v>
      </c>
      <c r="B412" s="87" t="s">
        <v>824</v>
      </c>
      <c r="C412" s="52" t="s">
        <v>825</v>
      </c>
      <c r="D412" s="53">
        <f>D6+D298</f>
        <v>11777742</v>
      </c>
      <c r="E412" s="53">
        <f>E6+E298</f>
        <v>13266024.500000002</v>
      </c>
      <c r="F412" s="54">
        <f t="shared" si="81"/>
        <v>112.63639923509959</v>
      </c>
    </row>
    <row r="413" spans="1:6" ht="12.75" customHeight="1" x14ac:dyDescent="0.2">
      <c r="A413" s="55" t="s">
        <v>603</v>
      </c>
      <c r="B413" s="87" t="s">
        <v>826</v>
      </c>
      <c r="C413" s="52" t="s">
        <v>827</v>
      </c>
      <c r="D413" s="53">
        <f t="shared" ref="D413:E413" si="112">D289+D350</f>
        <v>11847434</v>
      </c>
      <c r="E413" s="53">
        <f t="shared" si="112"/>
        <v>13317726.169999998</v>
      </c>
      <c r="F413" s="54">
        <f t="shared" si="81"/>
        <v>112.41021617001621</v>
      </c>
    </row>
    <row r="414" spans="1:6" ht="12.75" customHeight="1" x14ac:dyDescent="0.2">
      <c r="A414" s="55" t="s">
        <v>603</v>
      </c>
      <c r="B414" s="87" t="s">
        <v>828</v>
      </c>
      <c r="C414" s="52" t="s">
        <v>829</v>
      </c>
      <c r="D414" s="53">
        <f t="shared" ref="D414:E414" si="113">IF(D412&gt;=D413,D412-D413,0)</f>
        <v>0</v>
      </c>
      <c r="E414" s="53">
        <f t="shared" si="113"/>
        <v>0</v>
      </c>
      <c r="F414" s="54" t="str">
        <f t="shared" si="81"/>
        <v>-</v>
      </c>
    </row>
    <row r="415" spans="1:6" ht="12.75" customHeight="1" x14ac:dyDescent="0.2">
      <c r="A415" s="55" t="s">
        <v>603</v>
      </c>
      <c r="B415" s="87" t="s">
        <v>830</v>
      </c>
      <c r="C415" s="52" t="s">
        <v>831</v>
      </c>
      <c r="D415" s="53">
        <f t="shared" ref="D415:E415" si="114">IF(D413&gt;=D412,D413-D412,0)</f>
        <v>69692</v>
      </c>
      <c r="E415" s="53">
        <f t="shared" si="114"/>
        <v>51701.6699999962</v>
      </c>
      <c r="F415" s="54">
        <f t="shared" si="81"/>
        <v>74.185946737066232</v>
      </c>
    </row>
    <row r="416" spans="1:6" ht="12.75" customHeight="1" x14ac:dyDescent="0.2">
      <c r="A416" s="62" t="s">
        <v>832</v>
      </c>
      <c r="B416" s="234" t="s">
        <v>833</v>
      </c>
      <c r="C416" s="63" t="s">
        <v>834</v>
      </c>
      <c r="D416" s="53">
        <f t="shared" ref="D416:E416" si="115">IF(D292-D293+D409-D410&gt;=0,D292-D293+D409-D410,0)</f>
        <v>464424</v>
      </c>
      <c r="E416" s="53">
        <f t="shared" si="115"/>
        <v>394731.89</v>
      </c>
      <c r="F416" s="54">
        <f t="shared" si="81"/>
        <v>84.993861213029476</v>
      </c>
    </row>
    <row r="417" spans="1:6" ht="12.75" customHeight="1" x14ac:dyDescent="0.2">
      <c r="A417" s="62" t="s">
        <v>832</v>
      </c>
      <c r="B417" s="87" t="s">
        <v>835</v>
      </c>
      <c r="C417" s="63" t="s">
        <v>836</v>
      </c>
      <c r="D417" s="53">
        <f t="shared" ref="D417:E417" si="116">IF(D293-D292+D410-D409&gt;=0,D293-D292+D410-D409,0)</f>
        <v>0</v>
      </c>
      <c r="E417" s="53">
        <f t="shared" si="116"/>
        <v>0</v>
      </c>
      <c r="F417" s="54" t="str">
        <f t="shared" si="81"/>
        <v>-</v>
      </c>
    </row>
    <row r="418" spans="1:6" ht="12.75" customHeight="1" x14ac:dyDescent="0.2">
      <c r="A418" s="57" t="s">
        <v>837</v>
      </c>
      <c r="B418" s="235" t="s">
        <v>838</v>
      </c>
      <c r="C418" s="58" t="s">
        <v>839</v>
      </c>
      <c r="D418" s="64">
        <f t="shared" ref="D418:E418" si="117">D294+D411</f>
        <v>49626</v>
      </c>
      <c r="E418" s="64">
        <f t="shared" si="117"/>
        <v>67420.75</v>
      </c>
      <c r="F418" s="59">
        <f t="shared" si="81"/>
        <v>135.85771571353726</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11777742</v>
      </c>
      <c r="E639" s="53">
        <f t="shared" si="180"/>
        <v>13266024.500000002</v>
      </c>
      <c r="F639" s="54">
        <f t="shared" si="119"/>
        <v>112.63639923509959</v>
      </c>
    </row>
    <row r="640" spans="1:6" ht="12.75" customHeight="1" x14ac:dyDescent="0.2">
      <c r="A640" s="55" t="s">
        <v>603</v>
      </c>
      <c r="B640" s="87" t="s">
        <v>1272</v>
      </c>
      <c r="C640" s="52" t="s">
        <v>1273</v>
      </c>
      <c r="D640" s="53">
        <f t="shared" ref="D640:E640" si="181">D413+D528</f>
        <v>11847434</v>
      </c>
      <c r="E640" s="53">
        <f t="shared" si="181"/>
        <v>13317726.169999998</v>
      </c>
      <c r="F640" s="54">
        <f t="shared" si="119"/>
        <v>112.41021617001621</v>
      </c>
    </row>
    <row r="641" spans="1:6" ht="12.75" customHeight="1" x14ac:dyDescent="0.2">
      <c r="A641" s="55" t="s">
        <v>603</v>
      </c>
      <c r="B641" s="87" t="s">
        <v>1274</v>
      </c>
      <c r="C641" s="52" t="s">
        <v>1275</v>
      </c>
      <c r="D641" s="53">
        <f t="shared" ref="D641:E641" si="182">IF(D639&gt;=D640,D639-D640,0)</f>
        <v>0</v>
      </c>
      <c r="E641" s="53">
        <f t="shared" si="182"/>
        <v>0</v>
      </c>
      <c r="F641" s="54" t="str">
        <f t="shared" si="119"/>
        <v>-</v>
      </c>
    </row>
    <row r="642" spans="1:6" ht="12.75" customHeight="1" x14ac:dyDescent="0.2">
      <c r="A642" s="55" t="s">
        <v>603</v>
      </c>
      <c r="B642" s="87" t="s">
        <v>1276</v>
      </c>
      <c r="C642" s="52" t="s">
        <v>1277</v>
      </c>
      <c r="D642" s="53">
        <f t="shared" ref="D642:E642" si="183">IF(D640&gt;=D639,D640-D639,0)</f>
        <v>69692</v>
      </c>
      <c r="E642" s="53">
        <f t="shared" si="183"/>
        <v>51701.6699999962</v>
      </c>
      <c r="F642" s="54">
        <f t="shared" si="119"/>
        <v>74.185946737066232</v>
      </c>
    </row>
    <row r="643" spans="1:6" ht="24" x14ac:dyDescent="0.2">
      <c r="A643" s="62" t="s">
        <v>1278</v>
      </c>
      <c r="B643" s="87" t="s">
        <v>1279</v>
      </c>
      <c r="C643" s="63" t="s">
        <v>1278</v>
      </c>
      <c r="D643" s="53">
        <f t="shared" ref="D643:E643" si="184">IF(D416-D417+D637-D638&gt;=0,D416-D417+D637-D638,0)</f>
        <v>464424</v>
      </c>
      <c r="E643" s="53">
        <f t="shared" si="184"/>
        <v>394731.89</v>
      </c>
      <c r="F643" s="54">
        <f t="shared" si="119"/>
        <v>84.993861213029476</v>
      </c>
    </row>
    <row r="644" spans="1:6" ht="24" x14ac:dyDescent="0.2">
      <c r="A644" s="62" t="s">
        <v>1280</v>
      </c>
      <c r="B644" s="87" t="s">
        <v>1281</v>
      </c>
      <c r="C644" s="63" t="s">
        <v>1280</v>
      </c>
      <c r="D644" s="53">
        <f t="shared" ref="D644:E644" si="185">IF(D417-D416+D638-D637&gt;=0,D417-D416+D638-D637,0)</f>
        <v>0</v>
      </c>
      <c r="E644" s="53">
        <f t="shared" si="185"/>
        <v>0</v>
      </c>
      <c r="F644" s="54" t="str">
        <f t="shared" si="119"/>
        <v>-</v>
      </c>
    </row>
    <row r="645" spans="1:6" ht="24" x14ac:dyDescent="0.2">
      <c r="A645" s="55" t="s">
        <v>603</v>
      </c>
      <c r="B645" s="87" t="s">
        <v>1282</v>
      </c>
      <c r="C645" s="52" t="s">
        <v>1283</v>
      </c>
      <c r="D645" s="53">
        <f t="shared" ref="D645:E645" si="186">IF(D641+D643-D642-D644&gt;=0,D641+D643-D642-D644,0)</f>
        <v>394732</v>
      </c>
      <c r="E645" s="53">
        <f t="shared" si="186"/>
        <v>343030.22000000381</v>
      </c>
      <c r="F645" s="54">
        <f t="shared" si="119"/>
        <v>86.902055065209765</v>
      </c>
    </row>
    <row r="646" spans="1:6" ht="24" x14ac:dyDescent="0.2">
      <c r="A646" s="55" t="s">
        <v>603</v>
      </c>
      <c r="B646" s="87" t="s">
        <v>1284</v>
      </c>
      <c r="C646" s="52" t="s">
        <v>1285</v>
      </c>
      <c r="D646" s="53">
        <f t="shared" ref="D646:E646" si="187">IF(D642+D644-D641-D643&gt;=0,D642+D644-D641-D643,0)</f>
        <v>0</v>
      </c>
      <c r="E646" s="53">
        <f t="shared" si="187"/>
        <v>0</v>
      </c>
      <c r="F646" s="54" t="str">
        <f t="shared" si="119"/>
        <v>-</v>
      </c>
    </row>
    <row r="647" spans="1:6" ht="24" x14ac:dyDescent="0.2">
      <c r="A647" s="57" t="s">
        <v>1286</v>
      </c>
      <c r="B647" s="235" t="s">
        <v>1287</v>
      </c>
      <c r="C647" s="58" t="s">
        <v>1286</v>
      </c>
      <c r="D647" s="245">
        <v>772261</v>
      </c>
      <c r="E647" s="245">
        <v>858099.15</v>
      </c>
      <c r="F647" s="59">
        <f t="shared" si="119"/>
        <v>111.1151734970431</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570842</v>
      </c>
      <c r="E649" s="244">
        <v>523307.21</v>
      </c>
      <c r="F649" s="54">
        <f t="shared" ref="F649:F724" si="188">IF(D649&lt;&gt;0,IF(E649/D649&gt;=100,"&gt;&gt;100",E649/D649*100),"-")</f>
        <v>91.672863944839378</v>
      </c>
    </row>
    <row r="650" spans="1:6" ht="12.75" customHeight="1" x14ac:dyDescent="0.2">
      <c r="A650" s="55" t="s">
        <v>1291</v>
      </c>
      <c r="B650" s="87" t="s">
        <v>1292</v>
      </c>
      <c r="C650" s="52" t="s">
        <v>1291</v>
      </c>
      <c r="D650" s="244">
        <v>2788702</v>
      </c>
      <c r="E650" s="244">
        <v>3946852.19</v>
      </c>
      <c r="F650" s="54">
        <f t="shared" si="188"/>
        <v>141.53008066118215</v>
      </c>
    </row>
    <row r="651" spans="1:6" ht="12.75" customHeight="1" x14ac:dyDescent="0.2">
      <c r="A651" s="55" t="s">
        <v>1293</v>
      </c>
      <c r="B651" s="87" t="s">
        <v>1294</v>
      </c>
      <c r="C651" s="52" t="s">
        <v>1293</v>
      </c>
      <c r="D651" s="244">
        <v>2836237</v>
      </c>
      <c r="E651" s="244">
        <v>3984535.83</v>
      </c>
      <c r="F651" s="54">
        <f t="shared" si="188"/>
        <v>140.48670227488043</v>
      </c>
    </row>
    <row r="652" spans="1:6" ht="24" x14ac:dyDescent="0.2">
      <c r="A652" s="55">
        <v>11</v>
      </c>
      <c r="B652" s="87" t="s">
        <v>1295</v>
      </c>
      <c r="C652" s="52" t="s">
        <v>1296</v>
      </c>
      <c r="D652" s="53">
        <f t="shared" ref="D652:E652" si="189">+D649+D650-D651</f>
        <v>523307</v>
      </c>
      <c r="E652" s="53">
        <f t="shared" si="189"/>
        <v>485623.5700000003</v>
      </c>
      <c r="F652" s="54">
        <f t="shared" si="188"/>
        <v>92.798982241781644</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73</v>
      </c>
      <c r="E654" s="266">
        <v>71</v>
      </c>
      <c r="F654" s="54">
        <f t="shared" si="188"/>
        <v>97.260273972602747</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67</v>
      </c>
      <c r="E656" s="266">
        <v>69</v>
      </c>
      <c r="F656" s="54">
        <f t="shared" si="188"/>
        <v>102.98507462686568</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v>105629</v>
      </c>
      <c r="E669" s="244"/>
      <c r="F669" s="54">
        <f t="shared" si="188"/>
        <v>0</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9530935</v>
      </c>
      <c r="E675" s="244">
        <v>10588813.66</v>
      </c>
      <c r="F675" s="54">
        <f t="shared" si="188"/>
        <v>111.09942162022928</v>
      </c>
    </row>
    <row r="676" spans="1:6" ht="24" x14ac:dyDescent="0.2">
      <c r="A676" s="55">
        <v>63613</v>
      </c>
      <c r="B676" s="234" t="s">
        <v>1344</v>
      </c>
      <c r="C676" s="52" t="s">
        <v>1345</v>
      </c>
      <c r="D676" s="244">
        <v>284000</v>
      </c>
      <c r="E676" s="244">
        <v>461599.08</v>
      </c>
      <c r="F676" s="54">
        <f t="shared" si="188"/>
        <v>162.53488732394368</v>
      </c>
    </row>
    <row r="677" spans="1:6" ht="24" x14ac:dyDescent="0.2">
      <c r="A677" s="55">
        <v>63622</v>
      </c>
      <c r="B677" s="234" t="s">
        <v>1346</v>
      </c>
      <c r="C677" s="52" t="s">
        <v>1347</v>
      </c>
      <c r="D677" s="244">
        <v>174348</v>
      </c>
      <c r="E677" s="244">
        <v>113762.65</v>
      </c>
      <c r="F677" s="54">
        <f t="shared" si="188"/>
        <v>65.250332667997341</v>
      </c>
    </row>
    <row r="678" spans="1:6" ht="24" x14ac:dyDescent="0.2">
      <c r="A678" s="55">
        <v>63623</v>
      </c>
      <c r="B678" s="234" t="s">
        <v>1348</v>
      </c>
      <c r="C678" s="52" t="s">
        <v>1349</v>
      </c>
      <c r="D678" s="244"/>
      <c r="E678" s="244"/>
      <c r="F678" s="54" t="str">
        <f t="shared" si="188"/>
        <v>-</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c r="E694" s="244"/>
      <c r="F694" s="54" t="str">
        <f t="shared" si="188"/>
        <v>-</v>
      </c>
    </row>
    <row r="695" spans="1:6" ht="12.75" customHeight="1" x14ac:dyDescent="0.2">
      <c r="A695" s="55">
        <v>63812</v>
      </c>
      <c r="B695" s="234" t="s">
        <v>1367</v>
      </c>
      <c r="C695" s="52" t="s">
        <v>1368</v>
      </c>
      <c r="D695" s="244">
        <v>185608</v>
      </c>
      <c r="E695" s="244">
        <v>240560.74</v>
      </c>
      <c r="F695" s="54">
        <f t="shared" si="188"/>
        <v>129.60688116891512</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v>425713</v>
      </c>
      <c r="E710" s="244">
        <v>604102.40000000002</v>
      </c>
      <c r="F710" s="54">
        <f t="shared" si="188"/>
        <v>141.90367689029935</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c r="E712" s="244">
        <v>5737.2</v>
      </c>
      <c r="F712" s="54" t="str">
        <f t="shared" si="188"/>
        <v>-</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v>15443</v>
      </c>
      <c r="E716" s="244">
        <v>48365.05</v>
      </c>
      <c r="F716" s="54">
        <f t="shared" si="188"/>
        <v>313.1842906171081</v>
      </c>
    </row>
    <row r="717" spans="1:6" ht="12.75" customHeight="1" x14ac:dyDescent="0.2">
      <c r="A717" s="55">
        <v>31215</v>
      </c>
      <c r="B717" s="87" t="s">
        <v>1408</v>
      </c>
      <c r="C717" s="52" t="s">
        <v>1409</v>
      </c>
      <c r="D717" s="244">
        <v>32016</v>
      </c>
      <c r="E717" s="244">
        <v>46425.66</v>
      </c>
      <c r="F717" s="54">
        <f t="shared" si="188"/>
        <v>145.00768365817092</v>
      </c>
    </row>
    <row r="718" spans="1:6" ht="12.75" customHeight="1" x14ac:dyDescent="0.2">
      <c r="A718" s="55">
        <v>32121</v>
      </c>
      <c r="B718" s="87" t="s">
        <v>1410</v>
      </c>
      <c r="C718" s="52" t="s">
        <v>1411</v>
      </c>
      <c r="D718" s="244">
        <v>256766</v>
      </c>
      <c r="E718" s="244">
        <v>336752.95</v>
      </c>
      <c r="F718" s="54">
        <f t="shared" si="188"/>
        <v>131.15169064439996</v>
      </c>
    </row>
    <row r="719" spans="1:6" ht="12.75" customHeight="1" x14ac:dyDescent="0.2">
      <c r="A719" s="55" t="s">
        <v>1412</v>
      </c>
      <c r="B719" s="87" t="s">
        <v>1413</v>
      </c>
      <c r="C719" s="52" t="s">
        <v>1412</v>
      </c>
      <c r="D719" s="244"/>
      <c r="E719" s="244"/>
      <c r="F719" s="54" t="str">
        <f t="shared" si="188"/>
        <v>-</v>
      </c>
    </row>
    <row r="720" spans="1:6" ht="12.75" customHeight="1" x14ac:dyDescent="0.2">
      <c r="A720" s="55" t="s">
        <v>1414</v>
      </c>
      <c r="B720" s="87" t="s">
        <v>1415</v>
      </c>
      <c r="C720" s="52" t="s">
        <v>1414</v>
      </c>
      <c r="D720" s="244">
        <v>13570</v>
      </c>
      <c r="E720" s="244">
        <v>31600</v>
      </c>
      <c r="F720" s="54">
        <f t="shared" si="188"/>
        <v>232.8666175386883</v>
      </c>
    </row>
    <row r="721" spans="1:6" ht="12.75" customHeight="1" x14ac:dyDescent="0.2">
      <c r="A721" s="55" t="s">
        <v>1416</v>
      </c>
      <c r="B721" s="87" t="s">
        <v>1417</v>
      </c>
      <c r="C721" s="52" t="s">
        <v>1416</v>
      </c>
      <c r="D721" s="244"/>
      <c r="E721" s="244">
        <v>2280.21</v>
      </c>
      <c r="F721" s="54" t="str">
        <f t="shared" si="188"/>
        <v>-</v>
      </c>
    </row>
    <row r="722" spans="1:6" ht="12.75" customHeight="1" x14ac:dyDescent="0.2">
      <c r="A722" s="55" t="s">
        <v>1418</v>
      </c>
      <c r="B722" s="87" t="s">
        <v>1419</v>
      </c>
      <c r="C722" s="52" t="s">
        <v>1418</v>
      </c>
      <c r="D722" s="244">
        <v>2144</v>
      </c>
      <c r="E722" s="244">
        <v>4959.7700000000004</v>
      </c>
      <c r="F722" s="54">
        <f t="shared" si="188"/>
        <v>231.33255597014926</v>
      </c>
    </row>
    <row r="723" spans="1:6" ht="12.75" customHeight="1" x14ac:dyDescent="0.2">
      <c r="A723" s="55" t="s">
        <v>1420</v>
      </c>
      <c r="B723" s="87" t="s">
        <v>1421</v>
      </c>
      <c r="C723" s="52" t="s">
        <v>1420</v>
      </c>
      <c r="D723" s="244"/>
      <c r="E723" s="244"/>
      <c r="F723" s="54" t="str">
        <f t="shared" si="188"/>
        <v>-</v>
      </c>
    </row>
    <row r="724" spans="1:6" ht="12.75" customHeight="1" x14ac:dyDescent="0.2">
      <c r="A724" s="55" t="s">
        <v>1422</v>
      </c>
      <c r="B724" s="87" t="s">
        <v>1423</v>
      </c>
      <c r="C724" s="52" t="s">
        <v>1422</v>
      </c>
      <c r="D724" s="244"/>
      <c r="E724" s="244"/>
      <c r="F724" s="54" t="str">
        <f t="shared" si="188"/>
        <v>-</v>
      </c>
    </row>
    <row r="725" spans="1:6" ht="12.75" customHeight="1" x14ac:dyDescent="0.2">
      <c r="A725" s="55">
        <v>32911</v>
      </c>
      <c r="B725" s="87" t="s">
        <v>1424</v>
      </c>
      <c r="C725" s="52" t="s">
        <v>1425</v>
      </c>
      <c r="D725" s="244"/>
      <c r="E725" s="244"/>
      <c r="F725" s="54" t="str">
        <f t="shared" ref="F725:F979" si="190">IF(D725&lt;&gt;0,IF(E725/D725&gt;=100,"&gt;&gt;100",E725/D725*100),"-")</f>
        <v>-</v>
      </c>
    </row>
    <row r="726" spans="1:6" ht="12.75" customHeight="1" x14ac:dyDescent="0.2">
      <c r="A726" s="55" t="s">
        <v>1426</v>
      </c>
      <c r="B726" s="87" t="s">
        <v>1427</v>
      </c>
      <c r="C726" s="52" t="s">
        <v>1426</v>
      </c>
      <c r="D726" s="244"/>
      <c r="E726" s="244"/>
      <c r="F726" s="54" t="str">
        <f t="shared" si="190"/>
        <v>-</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v>15220</v>
      </c>
      <c r="E823" s="244">
        <v>23609.599999999999</v>
      </c>
      <c r="F823" s="54">
        <f t="shared" si="190"/>
        <v>155.12220762155059</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v>50798</v>
      </c>
      <c r="E828" s="244">
        <v>65942.36</v>
      </c>
      <c r="F828" s="54">
        <f t="shared" si="190"/>
        <v>129.81290601992202</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64" workbookViewId="0">
      <selection activeCell="E248" sqref="E24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1961</v>
      </c>
      <c r="E3" s="302" t="s">
        <v>1962</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12928656</v>
      </c>
      <c r="E6" s="231">
        <f t="shared" si="0"/>
        <v>12690332.950000003</v>
      </c>
      <c r="F6" s="232">
        <f t="shared" ref="F6:F260" si="1">IF(D6&gt;0,IF(E6/D6&gt;=100,"&gt;&gt;100",E6/D6*100),"-")</f>
        <v>98.156629351109686</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11478799</v>
      </c>
      <c r="E7" s="106">
        <f t="shared" si="2"/>
        <v>11088860.330000002</v>
      </c>
      <c r="F7" s="95">
        <f t="shared" si="1"/>
        <v>96.602966303356325</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37152</v>
      </c>
      <c r="E8" s="106">
        <f>E9+E10-E11</f>
        <v>37152.160000000003</v>
      </c>
      <c r="F8" s="95">
        <f t="shared" si="1"/>
        <v>100.00043066322138</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37152</v>
      </c>
      <c r="E9" s="249">
        <v>37152.160000000003</v>
      </c>
      <c r="F9" s="95">
        <f t="shared" si="1"/>
        <v>100.00043066322138</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11441647</v>
      </c>
      <c r="E12" s="106">
        <f t="shared" si="3"/>
        <v>11051708.170000002</v>
      </c>
      <c r="F12" s="95">
        <f t="shared" si="1"/>
        <v>96.591934447898993</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10427319</v>
      </c>
      <c r="E13" s="106">
        <f t="shared" si="4"/>
        <v>10219265.800000001</v>
      </c>
      <c r="F13" s="95">
        <f t="shared" si="1"/>
        <v>98.004729691304178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v>35171</v>
      </c>
      <c r="E14" s="249">
        <v>35171.42</v>
      </c>
      <c r="F14" s="95">
        <f t="shared" si="1"/>
        <v>100.00119416564783</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16302955</v>
      </c>
      <c r="E15" s="249">
        <v>16302425.33</v>
      </c>
      <c r="F15" s="95">
        <f t="shared" si="1"/>
        <v>99.996751079788908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v>100290</v>
      </c>
      <c r="E17" s="249">
        <v>100289.63</v>
      </c>
      <c r="F17" s="95">
        <f t="shared" si="1"/>
        <v>99.999631069897305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6011097</v>
      </c>
      <c r="E18" s="249">
        <v>6218620.5800000001</v>
      </c>
      <c r="F18" s="95">
        <f t="shared" si="1"/>
        <v>103.45234122823173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38945</v>
      </c>
      <c r="E19" s="106">
        <f t="shared" si="5"/>
        <v>18832.150000000373</v>
      </c>
      <c r="F19" s="95">
        <f t="shared" si="1"/>
        <v>48.355758120427197</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1539537</v>
      </c>
      <c r="E20" s="249">
        <v>1525270.54</v>
      </c>
      <c r="F20" s="95">
        <f t="shared" si="1"/>
        <v>99.073327890138401</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150086</v>
      </c>
      <c r="E21" s="249">
        <v>150085.76000000001</v>
      </c>
      <c r="F21" s="95">
        <f t="shared" si="1"/>
        <v>99.999840091680781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41659</v>
      </c>
      <c r="E22" s="249">
        <v>29949.99</v>
      </c>
      <c r="F22" s="95">
        <f t="shared" si="1"/>
        <v>71.893204349600325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v>3770</v>
      </c>
      <c r="E23" s="249">
        <v>3769.8</v>
      </c>
      <c r="F23" s="95">
        <f t="shared" si="1"/>
        <v>99.9946949602122</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v>44578</v>
      </c>
      <c r="E24" s="249">
        <v>38772.85</v>
      </c>
      <c r="F24" s="95">
        <f t="shared" si="1"/>
        <v>86.977544977343086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189678</v>
      </c>
      <c r="E25" s="249">
        <v>189677.69</v>
      </c>
      <c r="F25" s="95">
        <f t="shared" si="1"/>
        <v>99.999836565126159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413700</v>
      </c>
      <c r="E26" s="249">
        <v>460716.13</v>
      </c>
      <c r="F26" s="95">
        <f t="shared" si="1"/>
        <v>111.36478849407783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2344063</v>
      </c>
      <c r="E28" s="249">
        <v>2379410.61</v>
      </c>
      <c r="F28" s="95">
        <f t="shared" si="1"/>
        <v>101.50796330985985</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1822</v>
      </c>
      <c r="E29" s="106">
        <f t="shared" si="6"/>
        <v>1552.46</v>
      </c>
      <c r="F29" s="95">
        <f t="shared" si="1"/>
        <v>85.206366630076829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v>2160</v>
      </c>
      <c r="E30" s="249">
        <v>2159.96</v>
      </c>
      <c r="F30" s="95">
        <f t="shared" si="1"/>
        <v>99.998148148148147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v>338</v>
      </c>
      <c r="E34" s="249">
        <v>607.5</v>
      </c>
      <c r="F34" s="95">
        <f t="shared" si="1"/>
        <v>179.73372781065089</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973561</v>
      </c>
      <c r="E35" s="106">
        <f t="shared" si="7"/>
        <v>812057.75999999989</v>
      </c>
      <c r="F35" s="95">
        <f t="shared" si="1"/>
        <v>83.411081586053655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1450153</v>
      </c>
      <c r="E36" s="249">
        <v>1575824.14</v>
      </c>
      <c r="F36" s="95">
        <f t="shared" si="1"/>
        <v>108.66606075358945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476592</v>
      </c>
      <c r="E40" s="249">
        <v>763766.38</v>
      </c>
      <c r="F40" s="95">
        <f t="shared" si="1"/>
        <v>160.25581209923791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v>4300</v>
      </c>
      <c r="E47" s="249">
        <v>4300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v>4300</v>
      </c>
      <c r="E50" s="249">
        <v>4300</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511745</v>
      </c>
      <c r="E54" s="249">
        <v>504757.74</v>
      </c>
      <c r="F54" s="95">
        <f t="shared" si="1"/>
        <v>98.634620758385523</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511745</v>
      </c>
      <c r="E55" s="249">
        <v>504757.74</v>
      </c>
      <c r="F55" s="95">
        <f t="shared" si="1"/>
        <v>98.634620758385523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1449857</v>
      </c>
      <c r="E68" s="106">
        <f t="shared" si="13"/>
        <v>1601472.62</v>
      </c>
      <c r="F68" s="95">
        <f t="shared" si="1"/>
        <v>110.45728095943257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523307</v>
      </c>
      <c r="E69" s="106">
        <f t="shared" si="14"/>
        <v>485623.57</v>
      </c>
      <c r="F69" s="95">
        <f t="shared" si="1"/>
        <v>92.798982241781587</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518307</v>
      </c>
      <c r="E70" s="106">
        <f t="shared" si="15"/>
        <v>485623.57</v>
      </c>
      <c r="F70" s="95">
        <f t="shared" si="1"/>
        <v>93.694194753302583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518307</v>
      </c>
      <c r="E72" s="249">
        <v>485623.57</v>
      </c>
      <c r="F72" s="95">
        <f t="shared" si="1"/>
        <v>93.694194753302583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5000</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71954</v>
      </c>
      <c r="E78" s="106">
        <f>E79+SUM(E82:E84)-E85+E86</f>
        <v>160315.62</v>
      </c>
      <c r="F78" s="95">
        <f t="shared" si="1"/>
        <v>222.80292964949831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71954</v>
      </c>
      <c r="E86" s="249">
        <v>160315.62</v>
      </c>
      <c r="F86" s="95">
        <f t="shared" si="1"/>
        <v>222.80292964949831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32014</v>
      </c>
      <c r="E146" s="106">
        <f t="shared" si="26"/>
        <v>51259.54</v>
      </c>
      <c r="F146" s="95">
        <f t="shared" si="1"/>
        <v>160.11601174486162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3013.8</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0</v>
      </c>
      <c r="E155" s="249">
        <v>3013.8</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32014</v>
      </c>
      <c r="E159" s="249">
        <v>38645.74</v>
      </c>
      <c r="F159" s="95">
        <f t="shared" si="1"/>
        <v>120.71512463297307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0</v>
      </c>
      <c r="E160" s="249">
        <v>9600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50321</v>
      </c>
      <c r="E164" s="106">
        <f t="shared" si="28"/>
        <v>46174.74</v>
      </c>
      <c r="F164" s="95">
        <f t="shared" si="1"/>
        <v>91.760378370859087</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50321</v>
      </c>
      <c r="E166" s="249">
        <v>46174.74</v>
      </c>
      <c r="F166" s="95">
        <f t="shared" si="1"/>
        <v>91.760378370859087</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772261</v>
      </c>
      <c r="E170" s="106">
        <f t="shared" si="29"/>
        <v>858099.15</v>
      </c>
      <c r="F170" s="95">
        <f t="shared" si="1"/>
        <v>111.1151734970431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772261</v>
      </c>
      <c r="E173" s="249">
        <v>858099.15</v>
      </c>
      <c r="F173" s="95">
        <f t="shared" si="1"/>
        <v>111.1151734970431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12928656</v>
      </c>
      <c r="E175" s="106">
        <f t="shared" si="30"/>
        <v>12690332.950000001</v>
      </c>
      <c r="F175" s="95">
        <f t="shared" si="1"/>
        <v>98.156629351109672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1005499</v>
      </c>
      <c r="E176" s="106">
        <f t="shared" si="31"/>
        <v>1191021.6499999999</v>
      </c>
      <c r="F176" s="95">
        <f t="shared" si="1"/>
        <v>118.45080402864647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1005499</v>
      </c>
      <c r="E177" s="106">
        <f t="shared" si="32"/>
        <v>1191021.6499999999</v>
      </c>
      <c r="F177" s="95">
        <f t="shared" si="1"/>
        <v>118.45080402864647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802310</v>
      </c>
      <c r="E178" s="249">
        <v>877686.28</v>
      </c>
      <c r="F178" s="95">
        <f t="shared" si="1"/>
        <v>109.3949072054443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97223</v>
      </c>
      <c r="E179" s="249">
        <v>121454.23</v>
      </c>
      <c r="F179" s="95">
        <f t="shared" si="1"/>
        <v>124.92335147033108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1303</v>
      </c>
      <c r="E180" s="106">
        <f t="shared" si="33"/>
        <v>1551.99</v>
      </c>
      <c r="F180" s="95">
        <f t="shared" si="1"/>
        <v>119.10897927858788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1303</v>
      </c>
      <c r="E183" s="249">
        <v>1551.99</v>
      </c>
      <c r="F183" s="95">
        <f t="shared" si="1"/>
        <v>119.10897927858788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104663</v>
      </c>
      <c r="E188" s="249">
        <v>190329.15</v>
      </c>
      <c r="F188" s="95">
        <f t="shared" si="1"/>
        <v>181.8495074668221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11923157</v>
      </c>
      <c r="E237" s="106">
        <f t="shared" si="41"/>
        <v>11499311.300000001</v>
      </c>
      <c r="F237" s="95">
        <f t="shared" si="1"/>
        <v>96.445188971343754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11478799</v>
      </c>
      <c r="E238" s="106">
        <f t="shared" si="42"/>
        <v>11088860.33</v>
      </c>
      <c r="F238" s="95">
        <f t="shared" si="1"/>
        <v>96.602966303356297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11478799</v>
      </c>
      <c r="E239" s="106">
        <f t="shared" si="43"/>
        <v>11088860.33</v>
      </c>
      <c r="F239" s="95">
        <f t="shared" si="1"/>
        <v>96.602966303356297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11478799</v>
      </c>
      <c r="E240" s="249">
        <v>11071789.699999999</v>
      </c>
      <c r="F240" s="95">
        <f t="shared" si="1"/>
        <v>96.454251877744341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0</v>
      </c>
      <c r="E241" s="249">
        <v>17070.63</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394732</v>
      </c>
      <c r="E245" s="106">
        <f t="shared" si="45"/>
        <v>343030.22</v>
      </c>
      <c r="F245" s="95">
        <f t="shared" si="1"/>
        <v>86.902055065208799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394732</v>
      </c>
      <c r="E246" s="106">
        <f t="shared" si="46"/>
        <v>413085.49</v>
      </c>
      <c r="F246" s="95">
        <f t="shared" si="1"/>
        <v>104.64960783518944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394732</v>
      </c>
      <c r="E247" s="249">
        <v>413085.49</v>
      </c>
      <c r="F247" s="95">
        <f t="shared" si="1"/>
        <v>104.64960783518944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70055.27</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c r="E252" s="249">
        <v>70055.27</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32014</v>
      </c>
      <c r="E255" s="249">
        <v>51259.54</v>
      </c>
      <c r="F255" s="95">
        <f t="shared" si="1"/>
        <v>160.11601174486162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v>17612</v>
      </c>
      <c r="E256" s="249">
        <v>16161.21</v>
      </c>
      <c r="F256" s="95">
        <f t="shared" si="1"/>
        <v>91.762491483079714</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1004895</v>
      </c>
      <c r="E259" s="106">
        <f t="shared" si="49"/>
        <v>704895.02</v>
      </c>
      <c r="F259" s="95">
        <f t="shared" si="1"/>
        <v>70.146136661044196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1004895</v>
      </c>
      <c r="E260" s="250">
        <v>704895.02</v>
      </c>
      <c r="F260" s="99">
        <f t="shared" si="1"/>
        <v>70.146136661044196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5612</v>
      </c>
      <c r="E264" s="249">
        <v>0</v>
      </c>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26402</v>
      </c>
      <c r="E265" s="249">
        <v>51259.54</v>
      </c>
      <c r="F265" s="95">
        <f t="shared" si="50"/>
        <v>194.15021589273539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50321</v>
      </c>
      <c r="E267" s="249">
        <v>46174.74</v>
      </c>
      <c r="F267" s="95">
        <f t="shared" si="50"/>
        <v>91.760378370859087</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71954</v>
      </c>
      <c r="E268" s="249">
        <v>160315.62</v>
      </c>
      <c r="F268" s="95">
        <f t="shared" si="50"/>
        <v>222.80292964949831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1005499</v>
      </c>
      <c r="E288" s="249">
        <v>1191021.6499999999</v>
      </c>
      <c r="F288" s="95">
        <f t="shared" si="50"/>
        <v>118.45080402864647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32708</v>
      </c>
      <c r="E299" s="249">
        <v>30013.53</v>
      </c>
      <c r="F299" s="95">
        <f t="shared" si="50"/>
        <v>91.762045982634206</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71954</v>
      </c>
      <c r="E302" s="249">
        <v>160315.62</v>
      </c>
      <c r="F302" s="95">
        <f t="shared" si="50"/>
        <v>222.80292964949831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L105" sqref="L10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11847434</v>
      </c>
      <c r="E114" s="83">
        <f t="shared" si="22"/>
        <v>13317726.17</v>
      </c>
      <c r="F114" s="65">
        <f t="shared" si="1"/>
        <v>112.41021617001623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11331998</v>
      </c>
      <c r="E115" s="83">
        <f t="shared" si="23"/>
        <v>12664473.640000001</v>
      </c>
      <c r="F115" s="65">
        <f t="shared" si="1"/>
        <v>111.75852343073129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11331998</v>
      </c>
      <c r="E117" s="251">
        <v>12664473.640000001</v>
      </c>
      <c r="F117" s="65">
        <f t="shared" si="1"/>
        <v>111.75852343073129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515436</v>
      </c>
      <c r="E126" s="251">
        <v>653252.53</v>
      </c>
      <c r="F126" s="65">
        <f t="shared" si="1"/>
        <v>126.73785494222368</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11847434</v>
      </c>
      <c r="E141" s="108">
        <f t="shared" si="28"/>
        <v>13317726.17</v>
      </c>
      <c r="F141" s="84">
        <f t="shared" si="1"/>
        <v>112.41021617001623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94023.41</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94023.41</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94023.41</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v>0</v>
      </c>
      <c r="E25" s="252">
        <v>94023.41</v>
      </c>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1005499.29</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13515248.67</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13319532.699999999</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10763578.109999999</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2298084.7400000002</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74414.429999999993</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65804.039999999994</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117651.38</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195715.97</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13329726.310000001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13134010.34</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10688202.01</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2273853.9500000002</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74165.59</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65804.039999999994</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31984.75</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195715.97</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1191021.6500000004</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1191021.6499999999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1191021.6499999999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13650</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3221</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3296</v>
      </c>
      <c r="B1" s="380"/>
      <c r="C1" s="380"/>
    </row>
    <row r="2" spans="1:17" ht="33" customHeight="1" x14ac:dyDescent="0.2">
      <c r="A2" s="381" t="s">
        <v>3297</v>
      </c>
      <c r="B2" s="382"/>
      <c r="C2" s="379"/>
      <c r="D2" s="4"/>
      <c r="E2" s="4"/>
      <c r="F2" s="4"/>
      <c r="G2" s="4"/>
      <c r="H2" s="4"/>
      <c r="I2" s="4"/>
      <c r="J2" s="4"/>
      <c r="K2" s="4"/>
      <c r="L2" s="4"/>
      <c r="M2" s="4"/>
      <c r="N2" s="4"/>
      <c r="O2" s="4"/>
      <c r="P2" s="4"/>
      <c r="Q2" s="4"/>
    </row>
    <row r="3" spans="1:17" ht="18.75" customHeight="1" x14ac:dyDescent="0.2">
      <c r="A3" s="42" t="s">
        <v>3298</v>
      </c>
      <c r="B3" s="383" t="s">
        <v>3299</v>
      </c>
      <c r="C3" s="379"/>
      <c r="D3" s="4"/>
      <c r="E3" s="4"/>
      <c r="F3" s="4"/>
      <c r="G3" s="4"/>
      <c r="H3" s="4"/>
      <c r="I3" s="4"/>
      <c r="J3" s="4"/>
      <c r="K3" s="4"/>
      <c r="L3" s="4"/>
      <c r="M3" s="4"/>
      <c r="N3" s="4"/>
      <c r="O3" s="4"/>
      <c r="P3" s="4"/>
      <c r="Q3" s="4"/>
    </row>
    <row r="4" spans="1:17" ht="37.5" hidden="1" customHeight="1" x14ac:dyDescent="0.2">
      <c r="A4" s="43" t="s">
        <v>3300</v>
      </c>
      <c r="B4" s="378" t="s">
        <v>3301</v>
      </c>
      <c r="C4" s="379"/>
      <c r="D4" s="4"/>
      <c r="E4" s="4"/>
      <c r="F4" s="4"/>
      <c r="G4" s="4"/>
      <c r="H4" s="4"/>
      <c r="I4" s="4"/>
      <c r="J4" s="4"/>
      <c r="K4" s="4"/>
      <c r="L4" s="4"/>
      <c r="M4" s="4"/>
      <c r="N4" s="4"/>
      <c r="O4" s="4"/>
      <c r="P4" s="4"/>
      <c r="Q4" s="4"/>
    </row>
    <row r="5" spans="1:17" ht="48" hidden="1" customHeight="1" x14ac:dyDescent="0.2">
      <c r="A5" s="43" t="s">
        <v>3300</v>
      </c>
      <c r="B5" s="378" t="s">
        <v>3302</v>
      </c>
      <c r="C5" s="379"/>
      <c r="D5" s="4"/>
      <c r="E5" s="4"/>
      <c r="F5" s="4"/>
      <c r="G5" s="4"/>
      <c r="H5" s="4"/>
      <c r="I5" s="4"/>
      <c r="J5" s="4"/>
      <c r="K5" s="4"/>
      <c r="L5" s="4"/>
      <c r="M5" s="4"/>
      <c r="N5" s="4"/>
      <c r="O5" s="4"/>
      <c r="P5" s="4"/>
      <c r="Q5" s="4"/>
    </row>
    <row r="6" spans="1:17" ht="59.25" hidden="1" customHeight="1" x14ac:dyDescent="0.2">
      <c r="A6" s="43" t="s">
        <v>3300</v>
      </c>
      <c r="B6" s="378" t="s">
        <v>3303</v>
      </c>
      <c r="C6" s="379"/>
      <c r="D6" s="4"/>
      <c r="E6" s="4"/>
      <c r="F6" s="4"/>
      <c r="G6" s="4"/>
      <c r="H6" s="4"/>
      <c r="I6" s="4"/>
      <c r="J6" s="4"/>
      <c r="K6" s="4"/>
      <c r="L6" s="4"/>
      <c r="M6" s="4"/>
      <c r="N6" s="4"/>
      <c r="O6" s="4"/>
      <c r="P6" s="4"/>
      <c r="Q6" s="4"/>
    </row>
    <row r="7" spans="1:17" ht="48" hidden="1" customHeight="1" x14ac:dyDescent="0.2">
      <c r="A7" s="43" t="s">
        <v>3304</v>
      </c>
      <c r="B7" s="378" t="s">
        <v>3305</v>
      </c>
      <c r="C7" s="379"/>
      <c r="D7" s="4"/>
      <c r="E7" s="4"/>
      <c r="F7" s="4"/>
      <c r="G7" s="4"/>
      <c r="H7" s="4"/>
      <c r="I7" s="4"/>
      <c r="J7" s="4"/>
      <c r="K7" s="4"/>
      <c r="L7" s="4"/>
      <c r="M7" s="4"/>
      <c r="N7" s="4"/>
      <c r="O7" s="4"/>
      <c r="P7" s="4"/>
      <c r="Q7" s="4"/>
    </row>
    <row r="8" spans="1:17" ht="41.25" hidden="1" customHeight="1" x14ac:dyDescent="0.2">
      <c r="A8" s="43" t="s">
        <v>3306</v>
      </c>
      <c r="B8" s="378" t="s">
        <v>3307</v>
      </c>
      <c r="C8" s="379"/>
      <c r="D8" s="4"/>
      <c r="E8" s="4"/>
      <c r="F8" s="4"/>
      <c r="G8" s="4"/>
      <c r="H8" s="4"/>
      <c r="I8" s="4"/>
      <c r="J8" s="4"/>
      <c r="K8" s="4"/>
      <c r="L8" s="4"/>
      <c r="M8" s="4"/>
      <c r="N8" s="4"/>
      <c r="O8" s="4"/>
      <c r="P8" s="4"/>
      <c r="Q8" s="4"/>
    </row>
    <row r="9" spans="1:17" ht="59.25" hidden="1" customHeight="1" x14ac:dyDescent="0.2">
      <c r="A9" s="43" t="s">
        <v>3308</v>
      </c>
      <c r="B9" s="378" t="s">
        <v>3309</v>
      </c>
      <c r="C9" s="379"/>
      <c r="D9" s="4"/>
      <c r="E9" s="4"/>
      <c r="F9" s="4"/>
      <c r="G9" s="4"/>
      <c r="H9" s="4"/>
      <c r="I9" s="4"/>
      <c r="J9" s="4"/>
      <c r="K9" s="4"/>
      <c r="L9" s="4"/>
      <c r="M9" s="4"/>
      <c r="N9" s="4"/>
      <c r="O9" s="4"/>
      <c r="P9" s="4"/>
      <c r="Q9" s="4"/>
    </row>
    <row r="10" spans="1:17" ht="61.5" hidden="1" customHeight="1" x14ac:dyDescent="0.2">
      <c r="A10" s="43" t="s">
        <v>3308</v>
      </c>
      <c r="B10" s="378" t="s">
        <v>3310</v>
      </c>
      <c r="C10" s="379"/>
      <c r="D10" s="4"/>
      <c r="E10" s="4"/>
      <c r="F10" s="4"/>
      <c r="G10" s="4"/>
      <c r="H10" s="4"/>
      <c r="I10" s="4"/>
      <c r="J10" s="4"/>
      <c r="K10" s="4"/>
      <c r="L10" s="4"/>
      <c r="M10" s="4"/>
      <c r="N10" s="4"/>
      <c r="O10" s="4"/>
      <c r="P10" s="4"/>
      <c r="Q10" s="4"/>
    </row>
    <row r="11" spans="1:17" ht="43.5" hidden="1" customHeight="1" x14ac:dyDescent="0.2">
      <c r="A11" s="43" t="s">
        <v>3308</v>
      </c>
      <c r="B11" s="378" t="s">
        <v>3311</v>
      </c>
      <c r="C11" s="379"/>
      <c r="D11" s="4"/>
      <c r="E11" s="4"/>
      <c r="F11" s="4"/>
      <c r="G11" s="4"/>
      <c r="H11" s="4"/>
      <c r="I11" s="4"/>
      <c r="J11" s="4"/>
      <c r="K11" s="4"/>
      <c r="L11" s="4"/>
      <c r="M11" s="4"/>
      <c r="N11" s="4"/>
      <c r="O11" s="4"/>
      <c r="P11" s="4"/>
      <c r="Q11" s="4"/>
    </row>
    <row r="12" spans="1:17" ht="27.75" hidden="1" customHeight="1" x14ac:dyDescent="0.2">
      <c r="A12" s="43" t="s">
        <v>3312</v>
      </c>
      <c r="B12" s="378" t="s">
        <v>3313</v>
      </c>
      <c r="C12" s="379"/>
      <c r="D12" s="4"/>
      <c r="E12" s="4"/>
      <c r="F12" s="4"/>
      <c r="G12" s="4"/>
      <c r="H12" s="4"/>
      <c r="I12" s="4"/>
      <c r="J12" s="4"/>
      <c r="K12" s="4"/>
      <c r="L12" s="4"/>
      <c r="M12" s="4"/>
      <c r="N12" s="4"/>
      <c r="O12" s="4"/>
      <c r="P12" s="4"/>
      <c r="Q12" s="4"/>
    </row>
    <row r="13" spans="1:17" ht="27.75" hidden="1" customHeight="1" x14ac:dyDescent="0.2">
      <c r="A13" s="43" t="s">
        <v>3314</v>
      </c>
      <c r="B13" s="378" t="s">
        <v>3315</v>
      </c>
      <c r="C13" s="379"/>
      <c r="D13" s="4"/>
      <c r="E13" s="4"/>
      <c r="F13" s="4"/>
      <c r="G13" s="4"/>
      <c r="H13" s="4"/>
      <c r="I13" s="4"/>
      <c r="J13" s="4"/>
      <c r="K13" s="4"/>
      <c r="L13" s="4"/>
      <c r="M13" s="4"/>
      <c r="N13" s="4"/>
      <c r="O13" s="4"/>
      <c r="P13" s="4"/>
      <c r="Q13" s="4"/>
    </row>
    <row r="14" spans="1:17" ht="45.75" hidden="1" customHeight="1" x14ac:dyDescent="0.2">
      <c r="A14" s="43" t="s">
        <v>3316</v>
      </c>
      <c r="B14" s="378" t="s">
        <v>3317</v>
      </c>
      <c r="C14" s="379"/>
      <c r="D14" s="4"/>
      <c r="E14" s="4"/>
      <c r="F14" s="4"/>
      <c r="G14" s="4"/>
      <c r="H14" s="4"/>
      <c r="I14" s="4"/>
      <c r="J14" s="4"/>
      <c r="K14" s="4"/>
      <c r="L14" s="4"/>
      <c r="M14" s="4"/>
      <c r="N14" s="4"/>
      <c r="O14" s="4"/>
      <c r="P14" s="4"/>
      <c r="Q14" s="4"/>
    </row>
    <row r="15" spans="1:17" ht="45.75" hidden="1" customHeight="1" x14ac:dyDescent="0.2">
      <c r="A15" s="43" t="s">
        <v>3318</v>
      </c>
      <c r="B15" s="378" t="s">
        <v>3319</v>
      </c>
      <c r="C15" s="379"/>
      <c r="D15" s="4"/>
      <c r="E15" s="4"/>
      <c r="F15" s="4"/>
      <c r="G15" s="4"/>
      <c r="H15" s="4"/>
      <c r="I15" s="4"/>
      <c r="J15" s="4"/>
      <c r="K15" s="4"/>
      <c r="L15" s="4"/>
      <c r="M15" s="4"/>
      <c r="N15" s="4"/>
      <c r="O15" s="4"/>
      <c r="P15" s="4"/>
      <c r="Q15" s="4"/>
    </row>
    <row r="16" spans="1:17" ht="51" hidden="1" customHeight="1" x14ac:dyDescent="0.2">
      <c r="A16" s="43" t="s">
        <v>3320</v>
      </c>
      <c r="B16" s="378" t="s">
        <v>3321</v>
      </c>
      <c r="C16" s="379"/>
      <c r="D16" s="4"/>
      <c r="E16" s="4"/>
      <c r="F16" s="4"/>
      <c r="G16" s="4"/>
      <c r="H16" s="4"/>
      <c r="I16" s="4"/>
      <c r="J16" s="4"/>
      <c r="K16" s="4"/>
      <c r="L16" s="4"/>
      <c r="M16" s="4"/>
      <c r="N16" s="4"/>
      <c r="O16" s="4"/>
      <c r="P16" s="4"/>
      <c r="Q16" s="4"/>
    </row>
    <row r="17" spans="1:17" ht="27.75" hidden="1" customHeight="1" x14ac:dyDescent="0.2">
      <c r="A17" s="43" t="s">
        <v>3322</v>
      </c>
      <c r="B17" s="378" t="s">
        <v>3323</v>
      </c>
      <c r="C17" s="379"/>
      <c r="D17" s="4"/>
      <c r="E17" s="4"/>
      <c r="F17" s="4"/>
      <c r="G17" s="4"/>
      <c r="H17" s="4"/>
      <c r="I17" s="4"/>
      <c r="J17" s="4"/>
      <c r="K17" s="4"/>
      <c r="L17" s="4"/>
      <c r="M17" s="4"/>
      <c r="N17" s="4"/>
      <c r="O17" s="4"/>
      <c r="P17" s="4"/>
      <c r="Q17" s="4"/>
    </row>
    <row r="18" spans="1:17" ht="27.75" hidden="1" customHeight="1" x14ac:dyDescent="0.2">
      <c r="A18" s="43" t="s">
        <v>3324</v>
      </c>
      <c r="B18" s="378" t="s">
        <v>3325</v>
      </c>
      <c r="C18" s="379"/>
      <c r="D18" s="4"/>
      <c r="E18" s="4"/>
      <c r="F18" s="4"/>
      <c r="G18" s="4"/>
      <c r="H18" s="4"/>
      <c r="I18" s="4"/>
      <c r="J18" s="4"/>
      <c r="K18" s="4"/>
      <c r="L18" s="4"/>
      <c r="M18" s="4"/>
      <c r="N18" s="4"/>
      <c r="O18" s="4"/>
      <c r="P18" s="4"/>
      <c r="Q18" s="4"/>
    </row>
    <row r="19" spans="1:17" ht="45" hidden="1" customHeight="1" x14ac:dyDescent="0.2">
      <c r="A19" s="43" t="s">
        <v>3324</v>
      </c>
      <c r="B19" s="378" t="s">
        <v>3326</v>
      </c>
      <c r="C19" s="379"/>
      <c r="D19" s="4"/>
      <c r="E19" s="4"/>
      <c r="F19" s="4"/>
      <c r="G19" s="4"/>
      <c r="H19" s="4"/>
      <c r="I19" s="4"/>
      <c r="J19" s="4"/>
      <c r="K19" s="4"/>
      <c r="L19" s="4"/>
      <c r="M19" s="4"/>
      <c r="N19" s="4"/>
      <c r="O19" s="4"/>
      <c r="P19" s="4"/>
      <c r="Q19" s="4"/>
    </row>
    <row r="20" spans="1:17" ht="45" hidden="1" customHeight="1" x14ac:dyDescent="0.2">
      <c r="A20" s="43" t="s">
        <v>3327</v>
      </c>
      <c r="B20" s="378" t="s">
        <v>3328</v>
      </c>
      <c r="C20" s="379"/>
      <c r="D20" s="4"/>
      <c r="E20" s="4"/>
      <c r="F20" s="4"/>
      <c r="G20" s="4"/>
      <c r="H20" s="4"/>
      <c r="I20" s="4"/>
      <c r="J20" s="4"/>
      <c r="K20" s="4"/>
      <c r="L20" s="4"/>
      <c r="M20" s="4"/>
      <c r="N20" s="4"/>
      <c r="O20" s="4"/>
      <c r="P20" s="4"/>
      <c r="Q20" s="4"/>
    </row>
    <row r="21" spans="1:17" ht="30" hidden="1" customHeight="1" x14ac:dyDescent="0.2">
      <c r="A21" s="43" t="s">
        <v>3329</v>
      </c>
      <c r="B21" s="378" t="s">
        <v>3330</v>
      </c>
      <c r="C21" s="379"/>
      <c r="D21" s="4"/>
      <c r="E21" s="4"/>
      <c r="F21" s="4"/>
      <c r="G21" s="4"/>
      <c r="H21" s="4"/>
      <c r="I21" s="4"/>
      <c r="J21" s="4"/>
      <c r="K21" s="4"/>
      <c r="L21" s="4"/>
      <c r="M21" s="4"/>
      <c r="N21" s="4"/>
      <c r="O21" s="4"/>
      <c r="P21" s="4"/>
      <c r="Q21" s="4"/>
    </row>
    <row r="22" spans="1:17" ht="30" hidden="1" customHeight="1" x14ac:dyDescent="0.2">
      <c r="A22" s="43" t="s">
        <v>3331</v>
      </c>
      <c r="B22" s="378" t="s">
        <v>3332</v>
      </c>
      <c r="C22" s="379"/>
      <c r="D22" s="4"/>
      <c r="E22" s="4"/>
      <c r="F22" s="4"/>
      <c r="G22" s="4"/>
      <c r="H22" s="4"/>
      <c r="I22" s="4"/>
      <c r="J22" s="4"/>
      <c r="K22" s="4"/>
      <c r="L22" s="4"/>
      <c r="M22" s="4"/>
      <c r="N22" s="4"/>
      <c r="O22" s="4"/>
      <c r="P22" s="4"/>
      <c r="Q22" s="4"/>
    </row>
    <row r="23" spans="1:17" ht="30" hidden="1" customHeight="1" x14ac:dyDescent="0.2">
      <c r="A23" s="43" t="s">
        <v>3333</v>
      </c>
      <c r="B23" s="378" t="s">
        <v>3334</v>
      </c>
      <c r="C23" s="379"/>
      <c r="D23" s="4"/>
      <c r="E23" s="4"/>
      <c r="F23" s="4"/>
      <c r="G23" s="4"/>
      <c r="H23" s="4"/>
      <c r="I23" s="4"/>
      <c r="J23" s="4"/>
      <c r="K23" s="4"/>
      <c r="L23" s="4"/>
      <c r="M23" s="4"/>
      <c r="N23" s="4"/>
      <c r="O23" s="4"/>
      <c r="P23" s="4"/>
      <c r="Q23" s="4"/>
    </row>
    <row r="24" spans="1:17" ht="30" hidden="1" customHeight="1" x14ac:dyDescent="0.2">
      <c r="A24" s="43" t="s">
        <v>3335</v>
      </c>
      <c r="B24" s="378" t="s">
        <v>3336</v>
      </c>
      <c r="C24" s="379"/>
      <c r="D24" s="4"/>
      <c r="E24" s="4"/>
      <c r="F24" s="4"/>
      <c r="G24" s="4"/>
      <c r="H24" s="4"/>
      <c r="I24" s="4"/>
      <c r="J24" s="4"/>
      <c r="K24" s="4"/>
      <c r="L24" s="4"/>
      <c r="M24" s="4"/>
      <c r="N24" s="4"/>
      <c r="O24" s="4"/>
      <c r="P24" s="4"/>
      <c r="Q24" s="4"/>
    </row>
    <row r="25" spans="1:17" ht="30" hidden="1" customHeight="1" x14ac:dyDescent="0.2">
      <c r="A25" s="43" t="s">
        <v>3337</v>
      </c>
      <c r="B25" s="378" t="s">
        <v>3338</v>
      </c>
      <c r="C25" s="379"/>
      <c r="D25" s="4"/>
      <c r="E25" s="4"/>
      <c r="F25" s="4"/>
      <c r="G25" s="4"/>
      <c r="H25" s="4"/>
      <c r="I25" s="4"/>
      <c r="J25" s="4"/>
      <c r="K25" s="4"/>
      <c r="L25" s="4"/>
      <c r="M25" s="4"/>
      <c r="N25" s="4"/>
      <c r="O25" s="4"/>
      <c r="P25" s="4"/>
      <c r="Q25" s="4"/>
    </row>
    <row r="26" spans="1:17" ht="30" hidden="1" customHeight="1" x14ac:dyDescent="0.2">
      <c r="A26" s="43" t="s">
        <v>3339</v>
      </c>
      <c r="B26" s="378" t="s">
        <v>3340</v>
      </c>
      <c r="C26" s="379"/>
      <c r="D26" s="4"/>
      <c r="E26" s="4"/>
      <c r="F26" s="4"/>
      <c r="G26" s="4"/>
      <c r="H26" s="4"/>
      <c r="I26" s="4"/>
      <c r="J26" s="4"/>
      <c r="K26" s="4"/>
      <c r="L26" s="4"/>
      <c r="M26" s="4"/>
      <c r="N26" s="4"/>
      <c r="O26" s="4"/>
      <c r="P26" s="4"/>
      <c r="Q26" s="4"/>
    </row>
    <row r="27" spans="1:17" ht="70.5" hidden="1" customHeight="1" x14ac:dyDescent="0.2">
      <c r="A27" s="43" t="s">
        <v>3341</v>
      </c>
      <c r="B27" s="378" t="s">
        <v>3342</v>
      </c>
      <c r="C27" s="379"/>
      <c r="D27" s="4"/>
      <c r="E27" s="4"/>
      <c r="F27" s="4"/>
      <c r="G27" s="4"/>
      <c r="H27" s="4"/>
      <c r="I27" s="4"/>
      <c r="J27" s="4"/>
      <c r="K27" s="4"/>
      <c r="L27" s="4"/>
      <c r="M27" s="4"/>
      <c r="N27" s="4"/>
      <c r="O27" s="4"/>
      <c r="P27" s="4"/>
      <c r="Q27" s="4"/>
    </row>
    <row r="28" spans="1:17" ht="48" hidden="1" customHeight="1" x14ac:dyDescent="0.2">
      <c r="A28" s="43" t="s">
        <v>3343</v>
      </c>
      <c r="B28" s="378" t="s">
        <v>3344</v>
      </c>
      <c r="C28" s="379"/>
      <c r="D28" s="4"/>
      <c r="E28" s="4"/>
      <c r="F28" s="4"/>
      <c r="G28" s="4"/>
      <c r="H28" s="4"/>
      <c r="I28" s="4"/>
      <c r="J28" s="4"/>
      <c r="K28" s="4"/>
      <c r="L28" s="4"/>
      <c r="M28" s="4"/>
      <c r="N28" s="4"/>
      <c r="O28" s="4"/>
      <c r="P28" s="4"/>
      <c r="Q28" s="4"/>
    </row>
    <row r="29" spans="1:17" ht="100.5" hidden="1" customHeight="1" x14ac:dyDescent="0.2">
      <c r="A29" s="43" t="s">
        <v>3345</v>
      </c>
      <c r="B29" s="378" t="s">
        <v>3346</v>
      </c>
      <c r="C29" s="379"/>
      <c r="D29" s="4"/>
      <c r="E29" s="4"/>
      <c r="F29" s="4"/>
      <c r="G29" s="4"/>
      <c r="H29" s="4"/>
      <c r="I29" s="4"/>
      <c r="J29" s="4"/>
      <c r="K29" s="4"/>
      <c r="L29" s="4"/>
      <c r="M29" s="4"/>
      <c r="N29" s="4"/>
      <c r="O29" s="4"/>
      <c r="P29" s="4"/>
      <c r="Q29" s="4"/>
    </row>
    <row r="30" spans="1:17" ht="45" hidden="1" customHeight="1" x14ac:dyDescent="0.2">
      <c r="A30" s="43" t="s">
        <v>3347</v>
      </c>
      <c r="B30" s="378" t="s">
        <v>3348</v>
      </c>
      <c r="C30" s="379"/>
      <c r="D30" s="4"/>
      <c r="E30" s="4"/>
      <c r="F30" s="4"/>
      <c r="G30" s="4"/>
      <c r="H30" s="4"/>
      <c r="I30" s="4"/>
      <c r="J30" s="4"/>
      <c r="K30" s="4"/>
      <c r="L30" s="4"/>
      <c r="M30" s="4"/>
      <c r="N30" s="4"/>
      <c r="O30" s="4"/>
      <c r="P30" s="4"/>
      <c r="Q30" s="4"/>
    </row>
    <row r="31" spans="1:17" ht="45" hidden="1" customHeight="1" x14ac:dyDescent="0.2">
      <c r="A31" s="43" t="s">
        <v>3349</v>
      </c>
      <c r="B31" s="378" t="s">
        <v>3350</v>
      </c>
      <c r="C31" s="379"/>
      <c r="D31" s="4"/>
      <c r="E31" s="4"/>
      <c r="F31" s="4"/>
      <c r="G31" s="4"/>
      <c r="H31" s="4"/>
      <c r="I31" s="4"/>
      <c r="J31" s="4"/>
      <c r="K31" s="4"/>
      <c r="L31" s="4"/>
      <c r="M31" s="4"/>
      <c r="N31" s="4"/>
      <c r="O31" s="4"/>
      <c r="P31" s="4"/>
      <c r="Q31" s="4"/>
    </row>
    <row r="32" spans="1:17" ht="45" hidden="1" customHeight="1" x14ac:dyDescent="0.2">
      <c r="A32" s="43" t="s">
        <v>3351</v>
      </c>
      <c r="B32" s="378" t="s">
        <v>3352</v>
      </c>
      <c r="C32" s="379"/>
      <c r="D32" s="4"/>
      <c r="E32" s="4"/>
      <c r="F32" s="4"/>
      <c r="G32" s="4"/>
      <c r="H32" s="4"/>
      <c r="I32" s="4"/>
      <c r="J32" s="4"/>
      <c r="K32" s="4"/>
      <c r="L32" s="4"/>
      <c r="M32" s="4"/>
      <c r="N32" s="4"/>
      <c r="O32" s="4"/>
      <c r="P32" s="4"/>
      <c r="Q32" s="4"/>
    </row>
    <row r="33" spans="1:17" ht="72" hidden="1" customHeight="1" x14ac:dyDescent="0.2">
      <c r="A33" s="43" t="s">
        <v>3353</v>
      </c>
      <c r="B33" s="378" t="s">
        <v>3354</v>
      </c>
      <c r="C33" s="379"/>
      <c r="D33" s="4"/>
      <c r="E33" s="4"/>
      <c r="F33" s="4"/>
      <c r="G33" s="4"/>
      <c r="H33" s="4"/>
      <c r="I33" s="4"/>
      <c r="J33" s="4"/>
      <c r="K33" s="4"/>
      <c r="L33" s="4"/>
      <c r="M33" s="4"/>
      <c r="N33" s="4"/>
      <c r="O33" s="4"/>
      <c r="P33" s="4"/>
      <c r="Q33" s="4"/>
    </row>
    <row r="34" spans="1:17" ht="79.5" hidden="1" customHeight="1" x14ac:dyDescent="0.2">
      <c r="A34" s="43" t="s">
        <v>3355</v>
      </c>
      <c r="B34" s="378" t="s">
        <v>3356</v>
      </c>
      <c r="C34" s="379"/>
      <c r="D34" s="4"/>
      <c r="E34" s="4"/>
      <c r="F34" s="4"/>
      <c r="G34" s="4"/>
      <c r="H34" s="4"/>
      <c r="I34" s="4"/>
      <c r="J34" s="4"/>
      <c r="K34" s="4"/>
      <c r="L34" s="4"/>
      <c r="M34" s="4"/>
      <c r="N34" s="4"/>
      <c r="O34" s="4"/>
      <c r="P34" s="4"/>
      <c r="Q34" s="4"/>
    </row>
    <row r="35" spans="1:17" ht="70.5" hidden="1" customHeight="1" x14ac:dyDescent="0.2">
      <c r="A35" s="43" t="s">
        <v>3357</v>
      </c>
      <c r="B35" s="378" t="s">
        <v>3358</v>
      </c>
      <c r="C35" s="379"/>
      <c r="D35" s="4"/>
      <c r="E35" s="4"/>
      <c r="F35" s="4"/>
      <c r="G35" s="4"/>
      <c r="H35" s="4"/>
      <c r="I35" s="4"/>
      <c r="J35" s="4"/>
      <c r="K35" s="4"/>
      <c r="L35" s="4"/>
      <c r="M35" s="4"/>
      <c r="N35" s="4"/>
      <c r="O35" s="4"/>
      <c r="P35" s="4"/>
      <c r="Q35" s="4"/>
    </row>
    <row r="36" spans="1:17" ht="45.75" hidden="1" customHeight="1" x14ac:dyDescent="0.2">
      <c r="A36" s="43" t="s">
        <v>3359</v>
      </c>
      <c r="B36" s="378" t="s">
        <v>3360</v>
      </c>
      <c r="C36" s="379"/>
      <c r="D36" s="4"/>
      <c r="E36" s="4"/>
      <c r="F36" s="4"/>
      <c r="G36" s="4"/>
      <c r="H36" s="4"/>
      <c r="I36" s="4"/>
      <c r="J36" s="4"/>
      <c r="K36" s="4"/>
      <c r="L36" s="4"/>
      <c r="M36" s="4"/>
      <c r="N36" s="4"/>
      <c r="O36" s="4"/>
      <c r="P36" s="4"/>
      <c r="Q36" s="4"/>
    </row>
    <row r="37" spans="1:17" ht="54.75" hidden="1" customHeight="1" x14ac:dyDescent="0.2">
      <c r="A37" s="43" t="s">
        <v>3361</v>
      </c>
      <c r="B37" s="378" t="s">
        <v>3362</v>
      </c>
      <c r="C37" s="379"/>
      <c r="D37" s="4"/>
      <c r="E37" s="4"/>
      <c r="F37" s="4"/>
      <c r="G37" s="4"/>
      <c r="H37" s="4"/>
      <c r="I37" s="4"/>
      <c r="J37" s="4"/>
      <c r="K37" s="4"/>
      <c r="L37" s="4"/>
      <c r="M37" s="4"/>
      <c r="N37" s="4"/>
      <c r="O37" s="4"/>
      <c r="P37" s="4"/>
      <c r="Q37" s="4"/>
    </row>
    <row r="38" spans="1:17" ht="37.5" hidden="1" customHeight="1" x14ac:dyDescent="0.2">
      <c r="A38" s="43" t="s">
        <v>3363</v>
      </c>
      <c r="B38" s="378" t="s">
        <v>3364</v>
      </c>
      <c r="C38" s="379"/>
      <c r="D38" s="4"/>
      <c r="E38" s="4"/>
      <c r="F38" s="4"/>
      <c r="G38" s="4"/>
      <c r="H38" s="4"/>
      <c r="I38" s="4"/>
      <c r="J38" s="4"/>
      <c r="K38" s="4"/>
      <c r="L38" s="4"/>
      <c r="M38" s="4"/>
      <c r="N38" s="4"/>
      <c r="O38" s="4"/>
      <c r="P38" s="4"/>
      <c r="Q38" s="4"/>
    </row>
    <row r="39" spans="1:17" ht="61.5" hidden="1" customHeight="1" x14ac:dyDescent="0.2">
      <c r="A39" s="43" t="s">
        <v>3365</v>
      </c>
      <c r="B39" s="378" t="s">
        <v>3366</v>
      </c>
      <c r="C39" s="379"/>
      <c r="D39" s="4"/>
      <c r="E39" s="4"/>
      <c r="F39" s="4"/>
      <c r="G39" s="4"/>
      <c r="H39" s="4"/>
      <c r="I39" s="4"/>
      <c r="J39" s="4"/>
      <c r="K39" s="4"/>
      <c r="L39" s="4"/>
      <c r="M39" s="4"/>
      <c r="N39" s="4"/>
      <c r="O39" s="4"/>
      <c r="P39" s="4"/>
      <c r="Q39" s="4"/>
    </row>
    <row r="40" spans="1:17" ht="53.25" hidden="1" customHeight="1" x14ac:dyDescent="0.2">
      <c r="A40" s="43" t="s">
        <v>3367</v>
      </c>
      <c r="B40" s="378" t="s">
        <v>3368</v>
      </c>
      <c r="C40" s="379"/>
      <c r="D40" s="4"/>
      <c r="E40" s="4"/>
      <c r="F40" s="4"/>
      <c r="G40" s="4"/>
      <c r="H40" s="4"/>
      <c r="I40" s="4"/>
      <c r="J40" s="4"/>
      <c r="K40" s="4"/>
      <c r="L40" s="4"/>
      <c r="M40" s="4"/>
      <c r="N40" s="4"/>
      <c r="O40" s="4"/>
      <c r="P40" s="4"/>
      <c r="Q40" s="4"/>
    </row>
    <row r="41" spans="1:17" ht="73.5" hidden="1" customHeight="1" x14ac:dyDescent="0.2">
      <c r="A41" s="43" t="s">
        <v>3369</v>
      </c>
      <c r="B41" s="378" t="s">
        <v>3370</v>
      </c>
      <c r="C41" s="379"/>
      <c r="D41" s="4"/>
      <c r="E41" s="4"/>
      <c r="F41" s="4"/>
      <c r="G41" s="4"/>
      <c r="H41" s="4"/>
      <c r="I41" s="4"/>
      <c r="J41" s="4"/>
      <c r="K41" s="4"/>
      <c r="L41" s="4"/>
      <c r="M41" s="4"/>
      <c r="N41" s="4"/>
      <c r="O41" s="4"/>
      <c r="P41" s="4"/>
      <c r="Q41" s="4"/>
    </row>
    <row r="42" spans="1:17" ht="57.75" hidden="1" customHeight="1" x14ac:dyDescent="0.2">
      <c r="A42" s="43" t="s">
        <v>3371</v>
      </c>
      <c r="B42" s="378" t="s">
        <v>3372</v>
      </c>
      <c r="C42" s="379"/>
      <c r="D42" s="4"/>
      <c r="E42" s="4"/>
      <c r="F42" s="4"/>
      <c r="G42" s="4"/>
      <c r="H42" s="4"/>
      <c r="I42" s="4"/>
      <c r="J42" s="4"/>
      <c r="K42" s="4"/>
      <c r="L42" s="4"/>
      <c r="M42" s="4"/>
      <c r="N42" s="4"/>
      <c r="O42" s="4"/>
      <c r="P42" s="4"/>
      <c r="Q42" s="4"/>
    </row>
    <row r="43" spans="1:17" ht="84" hidden="1" customHeight="1" x14ac:dyDescent="0.2">
      <c r="A43" s="43" t="s">
        <v>3373</v>
      </c>
      <c r="B43" s="378" t="s">
        <v>3374</v>
      </c>
      <c r="C43" s="379"/>
      <c r="D43" s="4"/>
      <c r="E43" s="4"/>
      <c r="F43" s="4"/>
      <c r="G43" s="4"/>
      <c r="H43" s="4"/>
      <c r="I43" s="4"/>
      <c r="J43" s="4"/>
      <c r="K43" s="4"/>
      <c r="L43" s="4"/>
      <c r="M43" s="4"/>
      <c r="N43" s="4"/>
      <c r="O43" s="4"/>
      <c r="P43" s="4"/>
      <c r="Q43" s="4"/>
    </row>
    <row r="44" spans="1:17" ht="48" hidden="1" customHeight="1" x14ac:dyDescent="0.2">
      <c r="A44" s="43" t="s">
        <v>3375</v>
      </c>
      <c r="B44" s="378" t="s">
        <v>3376</v>
      </c>
      <c r="C44" s="379"/>
      <c r="D44" s="4"/>
      <c r="E44" s="4"/>
      <c r="F44" s="4"/>
      <c r="G44" s="4"/>
      <c r="H44" s="4"/>
      <c r="I44" s="4"/>
      <c r="J44" s="4"/>
      <c r="K44" s="4"/>
      <c r="L44" s="4"/>
      <c r="M44" s="4"/>
      <c r="N44" s="4"/>
      <c r="O44" s="4"/>
      <c r="P44" s="4"/>
      <c r="Q44" s="4"/>
    </row>
    <row r="45" spans="1:17" ht="57" hidden="1" customHeight="1" x14ac:dyDescent="0.2">
      <c r="A45" s="43" t="s">
        <v>3377</v>
      </c>
      <c r="B45" s="378" t="s">
        <v>3378</v>
      </c>
      <c r="C45" s="379"/>
      <c r="D45" s="4"/>
      <c r="E45" s="4"/>
      <c r="F45" s="4"/>
      <c r="G45" s="4"/>
      <c r="H45" s="4"/>
      <c r="I45" s="4"/>
      <c r="J45" s="4"/>
      <c r="K45" s="4"/>
      <c r="L45" s="4"/>
      <c r="M45" s="4"/>
      <c r="N45" s="4"/>
      <c r="O45" s="4"/>
      <c r="P45" s="4"/>
      <c r="Q45" s="4"/>
    </row>
    <row r="46" spans="1:17" ht="73.5" hidden="1" customHeight="1" x14ac:dyDescent="0.2">
      <c r="A46" s="43" t="s">
        <v>3379</v>
      </c>
      <c r="B46" s="385" t="s">
        <v>3380</v>
      </c>
      <c r="C46" s="379"/>
      <c r="D46" s="41"/>
      <c r="E46" s="4"/>
      <c r="F46" s="4"/>
      <c r="G46" s="4"/>
      <c r="H46" s="4"/>
      <c r="I46" s="4"/>
      <c r="J46" s="4"/>
      <c r="K46" s="4"/>
      <c r="L46" s="4"/>
      <c r="M46" s="4"/>
      <c r="N46" s="4"/>
      <c r="O46" s="4"/>
      <c r="P46" s="4"/>
      <c r="Q46" s="4"/>
    </row>
    <row r="47" spans="1:17" ht="66" hidden="1" customHeight="1" x14ac:dyDescent="0.2">
      <c r="A47" s="48" t="s">
        <v>3381</v>
      </c>
      <c r="B47" s="386" t="s">
        <v>3382</v>
      </c>
      <c r="C47" s="386"/>
      <c r="D47" s="4"/>
      <c r="E47" s="4"/>
      <c r="F47" s="4"/>
      <c r="G47" s="4"/>
      <c r="H47" s="4"/>
      <c r="I47" s="4"/>
      <c r="J47" s="4"/>
      <c r="K47" s="4"/>
      <c r="L47" s="4"/>
      <c r="M47" s="4"/>
      <c r="N47" s="4"/>
      <c r="O47" s="4"/>
      <c r="P47" s="4"/>
      <c r="Q47" s="4"/>
    </row>
    <row r="48" spans="1:17" ht="123.75" customHeight="1" x14ac:dyDescent="0.2">
      <c r="A48" s="271" t="s">
        <v>3383</v>
      </c>
      <c r="B48" s="384" t="s">
        <v>3384</v>
      </c>
      <c r="C48" s="377"/>
      <c r="D48" s="4"/>
      <c r="E48" s="4"/>
      <c r="F48" s="4"/>
      <c r="G48" s="4"/>
      <c r="H48" s="4"/>
      <c r="I48" s="4"/>
      <c r="J48" s="4"/>
      <c r="K48" s="4"/>
      <c r="L48" s="4"/>
      <c r="M48" s="4"/>
      <c r="N48" s="4"/>
      <c r="O48" s="4"/>
      <c r="P48" s="4"/>
      <c r="Q48" s="4"/>
    </row>
    <row r="49" spans="1:17" ht="34.5" customHeight="1" x14ac:dyDescent="0.2">
      <c r="A49" s="271" t="s">
        <v>3385</v>
      </c>
      <c r="B49" s="376" t="s">
        <v>3386</v>
      </c>
      <c r="C49" s="377"/>
      <c r="D49" s="4"/>
      <c r="E49" s="4"/>
      <c r="F49" s="4"/>
      <c r="G49" s="4"/>
      <c r="H49" s="4"/>
      <c r="I49" s="4"/>
      <c r="J49" s="4"/>
      <c r="K49" s="4"/>
      <c r="L49" s="4"/>
      <c r="M49" s="4"/>
      <c r="N49" s="4"/>
      <c r="O49" s="4"/>
      <c r="P49" s="4"/>
      <c r="Q49" s="4"/>
    </row>
    <row r="50" spans="1:17" ht="34.5" customHeight="1" x14ac:dyDescent="0.2">
      <c r="A50" s="271" t="s">
        <v>3387</v>
      </c>
      <c r="B50" s="376" t="s">
        <v>3388</v>
      </c>
      <c r="C50" s="377"/>
      <c r="D50" s="4"/>
      <c r="E50" s="4"/>
      <c r="F50" s="4"/>
      <c r="G50" s="4"/>
      <c r="H50" s="4"/>
      <c r="I50" s="4"/>
      <c r="J50" s="4"/>
      <c r="K50" s="4"/>
      <c r="L50" s="4"/>
      <c r="M50" s="4"/>
      <c r="N50" s="4"/>
      <c r="O50" s="4"/>
      <c r="P50" s="4"/>
      <c r="Q50" s="4"/>
    </row>
    <row r="51" spans="1:17" ht="31.5" customHeight="1" x14ac:dyDescent="0.2">
      <c r="A51" s="271" t="s">
        <v>3389</v>
      </c>
      <c r="B51" s="376" t="s">
        <v>3390</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2023-01-30T08:13:17Z</cp:lastPrinted>
  <dcterms:created xsi:type="dcterms:W3CDTF">2022-04-01T05:14:30Z</dcterms:created>
  <dcterms:modified xsi:type="dcterms:W3CDTF">2023-01-30T08:18:51Z</dcterms:modified>
</cp:coreProperties>
</file>