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Š K O L A\FINANCIJSKI  IZVJEŠTAJI\Financijski izvještaji za 2024\1.1.-30.6.2024\WEB OBJAVA\"/>
    </mc:Choice>
  </mc:AlternateContent>
  <xr:revisionPtr revIDLastSave="0" documentId="13_ncr:1_{771CBD56-3BF7-4DB5-8589-B41D3E6D0B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9" i="7" l="1"/>
  <c r="F439" i="7" s="1"/>
  <c r="F49" i="3"/>
  <c r="D49" i="3"/>
  <c r="G53" i="3"/>
  <c r="F89" i="3" l="1"/>
  <c r="D89" i="3"/>
  <c r="F86" i="3"/>
  <c r="E86" i="3"/>
  <c r="D86" i="3"/>
  <c r="F83" i="3"/>
  <c r="D83" i="3"/>
  <c r="F80" i="3"/>
  <c r="D80" i="3"/>
  <c r="F56" i="3"/>
  <c r="D56" i="3"/>
  <c r="F38" i="3"/>
  <c r="D38" i="3"/>
  <c r="F34" i="3"/>
  <c r="D34" i="3"/>
  <c r="F30" i="3"/>
  <c r="D30" i="3"/>
  <c r="F25" i="3"/>
  <c r="F23" i="3"/>
  <c r="F21" i="3"/>
  <c r="D25" i="3"/>
  <c r="D23" i="3"/>
  <c r="D21" i="3"/>
  <c r="F16" i="3"/>
  <c r="D16" i="3"/>
  <c r="F31" i="8" l="1"/>
  <c r="E31" i="8"/>
  <c r="F30" i="8"/>
  <c r="E30" i="8"/>
  <c r="F29" i="8"/>
  <c r="E29" i="8"/>
  <c r="D28" i="8"/>
  <c r="C28" i="8"/>
  <c r="B28" i="8"/>
  <c r="G18" i="3"/>
  <c r="J17" i="10"/>
  <c r="J16" i="10"/>
  <c r="I31" i="10"/>
  <c r="H25" i="10"/>
  <c r="G25" i="10"/>
  <c r="F25" i="10"/>
  <c r="F28" i="8" l="1"/>
  <c r="E28" i="8"/>
  <c r="G39" i="3"/>
  <c r="E37" i="3"/>
  <c r="D37" i="3"/>
  <c r="H32" i="10" l="1"/>
  <c r="H31" i="10"/>
  <c r="F32" i="10"/>
  <c r="F31" i="10"/>
  <c r="H38" i="3" l="1"/>
  <c r="G38" i="3"/>
  <c r="F37" i="3"/>
  <c r="G160" i="7"/>
  <c r="F160" i="7"/>
  <c r="E160" i="7"/>
  <c r="G154" i="7"/>
  <c r="F154" i="7"/>
  <c r="E154" i="7"/>
  <c r="G37" i="3" l="1"/>
  <c r="H37" i="3"/>
  <c r="H40" i="10"/>
  <c r="H287" i="7" l="1"/>
  <c r="H256" i="7"/>
  <c r="G255" i="7"/>
  <c r="F255" i="7"/>
  <c r="F254" i="7" s="1"/>
  <c r="E255" i="7"/>
  <c r="H255" i="7" s="1"/>
  <c r="H186" i="7"/>
  <c r="G185" i="7"/>
  <c r="G184" i="7" s="1"/>
  <c r="F185" i="7"/>
  <c r="F184" i="7" s="1"/>
  <c r="E185" i="7"/>
  <c r="E184" i="7" s="1"/>
  <c r="G87" i="3"/>
  <c r="H382" i="7"/>
  <c r="H372" i="7"/>
  <c r="H357" i="7"/>
  <c r="H347" i="7"/>
  <c r="H340" i="7"/>
  <c r="H334" i="7"/>
  <c r="H298" i="7"/>
  <c r="H297" i="7"/>
  <c r="H295" i="7"/>
  <c r="H291" i="7"/>
  <c r="H290" i="7"/>
  <c r="H288" i="7"/>
  <c r="H286" i="7"/>
  <c r="H283" i="7"/>
  <c r="H281" i="7"/>
  <c r="H279" i="7"/>
  <c r="H270" i="7"/>
  <c r="H267" i="7"/>
  <c r="H266" i="7"/>
  <c r="H252" i="7"/>
  <c r="H245" i="7"/>
  <c r="H243" i="7"/>
  <c r="H241" i="7"/>
  <c r="H239" i="7"/>
  <c r="H235" i="7"/>
  <c r="H234" i="7"/>
  <c r="H230" i="7"/>
  <c r="H228" i="7"/>
  <c r="H226" i="7"/>
  <c r="H225" i="7"/>
  <c r="H224" i="7"/>
  <c r="H218" i="7"/>
  <c r="H214" i="7"/>
  <c r="H213" i="7"/>
  <c r="H210" i="7"/>
  <c r="H209" i="7"/>
  <c r="H208" i="7"/>
  <c r="H204" i="7"/>
  <c r="H203" i="7"/>
  <c r="H190" i="7"/>
  <c r="H180" i="7"/>
  <c r="H177" i="7"/>
  <c r="H175" i="7"/>
  <c r="H166" i="7"/>
  <c r="H159" i="7"/>
  <c r="H145" i="7"/>
  <c r="H141" i="7"/>
  <c r="H137" i="7"/>
  <c r="H124" i="7"/>
  <c r="H120" i="7"/>
  <c r="H118" i="7"/>
  <c r="H116" i="7"/>
  <c r="H108" i="7"/>
  <c r="H107" i="7"/>
  <c r="H104" i="7"/>
  <c r="H100" i="7"/>
  <c r="H92" i="7"/>
  <c r="H91" i="7"/>
  <c r="H88" i="7"/>
  <c r="H86" i="7"/>
  <c r="H84" i="7"/>
  <c r="H78" i="7"/>
  <c r="H72" i="7"/>
  <c r="H60" i="7"/>
  <c r="H53" i="7"/>
  <c r="H51" i="7"/>
  <c r="H50" i="7"/>
  <c r="H48" i="7"/>
  <c r="H41" i="7"/>
  <c r="H40" i="7"/>
  <c r="H37" i="7"/>
  <c r="H36" i="7"/>
  <c r="H35" i="7"/>
  <c r="H33" i="7"/>
  <c r="H32" i="7"/>
  <c r="H31" i="7"/>
  <c r="H30" i="7"/>
  <c r="H29" i="7"/>
  <c r="H28" i="7"/>
  <c r="H27" i="7"/>
  <c r="H26" i="7"/>
  <c r="H24" i="7"/>
  <c r="H23" i="7"/>
  <c r="H22" i="7"/>
  <c r="H21" i="7"/>
  <c r="H20" i="7"/>
  <c r="H18" i="7"/>
  <c r="H17" i="7"/>
  <c r="H16" i="7"/>
  <c r="F16" i="5"/>
  <c r="E16" i="5"/>
  <c r="F15" i="5"/>
  <c r="E15" i="5"/>
  <c r="F52" i="8"/>
  <c r="E52" i="8"/>
  <c r="F50" i="8"/>
  <c r="E50" i="8"/>
  <c r="F48" i="8"/>
  <c r="E48" i="8"/>
  <c r="F47" i="8"/>
  <c r="E47" i="8"/>
  <c r="F45" i="8"/>
  <c r="E45" i="8"/>
  <c r="F44" i="8"/>
  <c r="E44" i="8"/>
  <c r="F42" i="8"/>
  <c r="E42" i="8"/>
  <c r="F40" i="8"/>
  <c r="E40" i="8"/>
  <c r="F27" i="8"/>
  <c r="E27" i="8"/>
  <c r="F25" i="8"/>
  <c r="E25" i="8"/>
  <c r="F23" i="8"/>
  <c r="E23" i="8"/>
  <c r="F22" i="8"/>
  <c r="E22" i="8"/>
  <c r="F20" i="8"/>
  <c r="E20" i="8"/>
  <c r="F19" i="8"/>
  <c r="E19" i="8"/>
  <c r="F17" i="8"/>
  <c r="E17" i="8"/>
  <c r="F15" i="8"/>
  <c r="E15" i="8"/>
  <c r="G94" i="3"/>
  <c r="G93" i="3"/>
  <c r="G91" i="3"/>
  <c r="G84" i="3"/>
  <c r="G82" i="3"/>
  <c r="G81" i="3"/>
  <c r="G79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4" i="3"/>
  <c r="G52" i="3"/>
  <c r="G51" i="3"/>
  <c r="G50" i="3"/>
  <c r="G35" i="3"/>
  <c r="G31" i="3"/>
  <c r="G29" i="3"/>
  <c r="G27" i="3"/>
  <c r="G26" i="3"/>
  <c r="G24" i="3"/>
  <c r="G22" i="3"/>
  <c r="G19" i="3"/>
  <c r="G17" i="3"/>
  <c r="G435" i="7"/>
  <c r="F435" i="7"/>
  <c r="F433" i="7" s="1"/>
  <c r="G434" i="7"/>
  <c r="G433" i="7" s="1"/>
  <c r="G431" i="7"/>
  <c r="F431" i="7"/>
  <c r="F430" i="7" s="1"/>
  <c r="F429" i="7" s="1"/>
  <c r="G430" i="7"/>
  <c r="G429" i="7" s="1"/>
  <c r="G425" i="7"/>
  <c r="F425" i="7"/>
  <c r="G424" i="7"/>
  <c r="F423" i="7"/>
  <c r="G423" i="7"/>
  <c r="G421" i="7"/>
  <c r="F421" i="7"/>
  <c r="G420" i="7"/>
  <c r="F420" i="7"/>
  <c r="G419" i="7"/>
  <c r="F419" i="7"/>
  <c r="G415" i="7"/>
  <c r="F415" i="7"/>
  <c r="G414" i="7"/>
  <c r="G413" i="7" s="1"/>
  <c r="F413" i="7"/>
  <c r="G411" i="7"/>
  <c r="G410" i="7" s="1"/>
  <c r="F411" i="7"/>
  <c r="F410" i="7" s="1"/>
  <c r="G405" i="7"/>
  <c r="F405" i="7"/>
  <c r="G404" i="7"/>
  <c r="F403" i="7"/>
  <c r="G403" i="7"/>
  <c r="G401" i="7"/>
  <c r="F401" i="7"/>
  <c r="G400" i="7"/>
  <c r="F400" i="7"/>
  <c r="F399" i="7" s="1"/>
  <c r="G399" i="7"/>
  <c r="G395" i="7"/>
  <c r="F395" i="7"/>
  <c r="G394" i="7"/>
  <c r="G393" i="7"/>
  <c r="F393" i="7"/>
  <c r="G391" i="7"/>
  <c r="F391" i="7"/>
  <c r="G390" i="7"/>
  <c r="G389" i="7" s="1"/>
  <c r="F390" i="7"/>
  <c r="F389" i="7" s="1"/>
  <c r="G385" i="7"/>
  <c r="F385" i="7"/>
  <c r="G384" i="7"/>
  <c r="G383" i="7"/>
  <c r="F383" i="7"/>
  <c r="G381" i="7"/>
  <c r="F381" i="7"/>
  <c r="G380" i="7"/>
  <c r="G379" i="7" s="1"/>
  <c r="F380" i="7"/>
  <c r="F379" i="7" s="1"/>
  <c r="G375" i="7"/>
  <c r="G374" i="7" s="1"/>
  <c r="G373" i="7" s="1"/>
  <c r="F375" i="7"/>
  <c r="F374" i="7" s="1"/>
  <c r="F373" i="7" s="1"/>
  <c r="G371" i="7"/>
  <c r="G370" i="7" s="1"/>
  <c r="G369" i="7" s="1"/>
  <c r="F371" i="7"/>
  <c r="F370" i="7" s="1"/>
  <c r="F369" i="7" s="1"/>
  <c r="G365" i="7"/>
  <c r="F365" i="7"/>
  <c r="F363" i="7" s="1"/>
  <c r="G364" i="7"/>
  <c r="G363" i="7" s="1"/>
  <c r="G360" i="7"/>
  <c r="F360" i="7"/>
  <c r="G359" i="7"/>
  <c r="F358" i="7"/>
  <c r="G358" i="7"/>
  <c r="G356" i="7"/>
  <c r="F356" i="7"/>
  <c r="G355" i="7"/>
  <c r="F355" i="7"/>
  <c r="F354" i="7" s="1"/>
  <c r="G354" i="7"/>
  <c r="G350" i="7"/>
  <c r="F350" i="7"/>
  <c r="G349" i="7"/>
  <c r="F349" i="7"/>
  <c r="F348" i="7" s="1"/>
  <c r="G348" i="7"/>
  <c r="G346" i="7"/>
  <c r="F346" i="7"/>
  <c r="F345" i="7" s="1"/>
  <c r="F344" i="7" s="1"/>
  <c r="G345" i="7"/>
  <c r="G344" i="7" s="1"/>
  <c r="G339" i="7"/>
  <c r="F339" i="7"/>
  <c r="F337" i="7" s="1"/>
  <c r="G338" i="7"/>
  <c r="G337" i="7" s="1"/>
  <c r="G333" i="7"/>
  <c r="F333" i="7"/>
  <c r="G331" i="7"/>
  <c r="G329" i="7" s="1"/>
  <c r="F331" i="7"/>
  <c r="G327" i="7"/>
  <c r="F327" i="7"/>
  <c r="G323" i="7"/>
  <c r="F323" i="7"/>
  <c r="F321" i="7" s="1"/>
  <c r="G322" i="7"/>
  <c r="G321" i="7" s="1"/>
  <c r="G317" i="7"/>
  <c r="G316" i="7" s="1"/>
  <c r="F317" i="7"/>
  <c r="F316" i="7" s="1"/>
  <c r="G314" i="7"/>
  <c r="F314" i="7"/>
  <c r="G312" i="7"/>
  <c r="F312" i="7"/>
  <c r="F311" i="7" s="1"/>
  <c r="G311" i="7"/>
  <c r="G310" i="7" s="1"/>
  <c r="G306" i="7"/>
  <c r="F306" i="7"/>
  <c r="G305" i="7"/>
  <c r="F304" i="7"/>
  <c r="G304" i="7"/>
  <c r="G302" i="7"/>
  <c r="G301" i="7" s="1"/>
  <c r="F301" i="7"/>
  <c r="G299" i="7"/>
  <c r="F299" i="7"/>
  <c r="G294" i="7"/>
  <c r="F294" i="7"/>
  <c r="G289" i="7"/>
  <c r="F289" i="7"/>
  <c r="G285" i="7"/>
  <c r="F285" i="7"/>
  <c r="G284" i="7"/>
  <c r="G282" i="7"/>
  <c r="F282" i="7"/>
  <c r="G280" i="7"/>
  <c r="F280" i="7"/>
  <c r="G278" i="7"/>
  <c r="F278" i="7"/>
  <c r="G277" i="7"/>
  <c r="G272" i="7"/>
  <c r="F272" i="7"/>
  <c r="G268" i="7"/>
  <c r="F268" i="7"/>
  <c r="G265" i="7"/>
  <c r="F265" i="7"/>
  <c r="F263" i="7" s="1"/>
  <c r="G264" i="7"/>
  <c r="G263" i="7" s="1"/>
  <c r="G259" i="7"/>
  <c r="F259" i="7"/>
  <c r="F257" i="7" s="1"/>
  <c r="G258" i="7"/>
  <c r="G257" i="7" s="1"/>
  <c r="G251" i="7"/>
  <c r="F251" i="7"/>
  <c r="G250" i="7"/>
  <c r="G248" i="7"/>
  <c r="G247" i="7" s="1"/>
  <c r="F248" i="7"/>
  <c r="F247" i="7" s="1"/>
  <c r="G244" i="7"/>
  <c r="F244" i="7"/>
  <c r="G240" i="7"/>
  <c r="F240" i="7"/>
  <c r="G237" i="7"/>
  <c r="F237" i="7"/>
  <c r="G233" i="7"/>
  <c r="F233" i="7"/>
  <c r="G232" i="7"/>
  <c r="G229" i="7"/>
  <c r="F229" i="7"/>
  <c r="G227" i="7"/>
  <c r="F227" i="7"/>
  <c r="G223" i="7"/>
  <c r="F223" i="7"/>
  <c r="G222" i="7"/>
  <c r="G217" i="7"/>
  <c r="F217" i="7"/>
  <c r="G216" i="7"/>
  <c r="F215" i="7"/>
  <c r="G215" i="7"/>
  <c r="G212" i="7"/>
  <c r="F212" i="7"/>
  <c r="G207" i="7"/>
  <c r="F207" i="7"/>
  <c r="G202" i="7"/>
  <c r="F202" i="7"/>
  <c r="G199" i="7"/>
  <c r="F199" i="7"/>
  <c r="F197" i="7" s="1"/>
  <c r="G193" i="7"/>
  <c r="F193" i="7"/>
  <c r="G189" i="7"/>
  <c r="G188" i="7" s="1"/>
  <c r="F189" i="7"/>
  <c r="F187" i="7" s="1"/>
  <c r="G182" i="7"/>
  <c r="F182" i="7"/>
  <c r="G181" i="7"/>
  <c r="F181" i="7"/>
  <c r="G179" i="7"/>
  <c r="F179" i="7"/>
  <c r="G176" i="7"/>
  <c r="F176" i="7"/>
  <c r="G170" i="7"/>
  <c r="F170" i="7"/>
  <c r="G165" i="7"/>
  <c r="F165" i="7"/>
  <c r="G163" i="7"/>
  <c r="F163" i="7"/>
  <c r="G158" i="7"/>
  <c r="G153" i="7" s="1"/>
  <c r="F158" i="7"/>
  <c r="G148" i="7"/>
  <c r="F148" i="7"/>
  <c r="G146" i="7"/>
  <c r="F146" i="7"/>
  <c r="G143" i="7"/>
  <c r="F143" i="7"/>
  <c r="G140" i="7"/>
  <c r="F140" i="7"/>
  <c r="G138" i="7"/>
  <c r="F138" i="7"/>
  <c r="G136" i="7"/>
  <c r="F136" i="7"/>
  <c r="G130" i="7"/>
  <c r="F130" i="7"/>
  <c r="G127" i="7"/>
  <c r="F127" i="7"/>
  <c r="G122" i="7"/>
  <c r="F122" i="7"/>
  <c r="G119" i="7"/>
  <c r="F119" i="7"/>
  <c r="G117" i="7"/>
  <c r="F117" i="7"/>
  <c r="G115" i="7"/>
  <c r="F115" i="7"/>
  <c r="G109" i="7"/>
  <c r="F109" i="7"/>
  <c r="G106" i="7"/>
  <c r="G105" i="7" s="1"/>
  <c r="F106" i="7"/>
  <c r="G103" i="7"/>
  <c r="F103" i="7"/>
  <c r="G101" i="7"/>
  <c r="F101" i="7"/>
  <c r="G99" i="7"/>
  <c r="F99" i="7"/>
  <c r="G93" i="7"/>
  <c r="F93" i="7"/>
  <c r="G90" i="7"/>
  <c r="F90" i="7"/>
  <c r="G87" i="7"/>
  <c r="F87" i="7"/>
  <c r="G85" i="7"/>
  <c r="F85" i="7"/>
  <c r="G83" i="7"/>
  <c r="F83" i="7"/>
  <c r="F81" i="7" s="1"/>
  <c r="F438" i="7" s="1"/>
  <c r="G77" i="7"/>
  <c r="F77" i="7"/>
  <c r="G76" i="7"/>
  <c r="G75" i="7" s="1"/>
  <c r="F76" i="7"/>
  <c r="F75" i="7" s="1"/>
  <c r="G71" i="7"/>
  <c r="G70" i="7" s="1"/>
  <c r="G69" i="7" s="1"/>
  <c r="F71" i="7"/>
  <c r="F70" i="7" s="1"/>
  <c r="F69" i="7" s="1"/>
  <c r="G65" i="7"/>
  <c r="F63" i="7"/>
  <c r="G59" i="7"/>
  <c r="F59" i="7"/>
  <c r="F58" i="7" s="1"/>
  <c r="F57" i="7" s="1"/>
  <c r="G52" i="7"/>
  <c r="G49" i="7"/>
  <c r="G46" i="7"/>
  <c r="F44" i="7"/>
  <c r="G39" i="7"/>
  <c r="G34" i="7"/>
  <c r="G25" i="7"/>
  <c r="G19" i="7"/>
  <c r="G15" i="7"/>
  <c r="D14" i="5"/>
  <c r="F14" i="5" s="1"/>
  <c r="C14" i="5"/>
  <c r="C13" i="5"/>
  <c r="D51" i="8"/>
  <c r="C51" i="8"/>
  <c r="D49" i="8"/>
  <c r="C49" i="8"/>
  <c r="D46" i="8"/>
  <c r="C46" i="8"/>
  <c r="D43" i="8"/>
  <c r="C43" i="8"/>
  <c r="D41" i="8"/>
  <c r="C41" i="8"/>
  <c r="D39" i="8"/>
  <c r="C39" i="8"/>
  <c r="D38" i="8"/>
  <c r="C38" i="8"/>
  <c r="D26" i="8"/>
  <c r="C26" i="8"/>
  <c r="D24" i="8"/>
  <c r="C24" i="8"/>
  <c r="D21" i="8"/>
  <c r="C21" i="8"/>
  <c r="D18" i="8"/>
  <c r="C18" i="8"/>
  <c r="D16" i="8"/>
  <c r="C16" i="8"/>
  <c r="D14" i="8"/>
  <c r="C14" i="8"/>
  <c r="C13" i="8" s="1"/>
  <c r="F88" i="3"/>
  <c r="E88" i="3"/>
  <c r="E48" i="3"/>
  <c r="F33" i="3"/>
  <c r="E33" i="3"/>
  <c r="E47" i="3" l="1"/>
  <c r="F14" i="8"/>
  <c r="F16" i="8"/>
  <c r="F18" i="8"/>
  <c r="F21" i="8"/>
  <c r="F39" i="8"/>
  <c r="E15" i="3"/>
  <c r="E14" i="3" s="1"/>
  <c r="E40" i="3" s="1"/>
  <c r="G330" i="7"/>
  <c r="F409" i="7"/>
  <c r="G409" i="7"/>
  <c r="F310" i="7"/>
  <c r="G276" i="7"/>
  <c r="F152" i="7"/>
  <c r="F276" i="7"/>
  <c r="I276" i="7" s="1"/>
  <c r="E254" i="7"/>
  <c r="F221" i="7"/>
  <c r="I302" i="7"/>
  <c r="I277" i="7"/>
  <c r="I305" i="7"/>
  <c r="I321" i="7"/>
  <c r="I337" i="7"/>
  <c r="F15" i="3"/>
  <c r="F14" i="3" s="1"/>
  <c r="F40" i="3" s="1"/>
  <c r="D13" i="5"/>
  <c r="F13" i="5" s="1"/>
  <c r="I358" i="7"/>
  <c r="I364" i="7"/>
  <c r="G254" i="7"/>
  <c r="G221" i="7" s="1"/>
  <c r="F51" i="8"/>
  <c r="F48" i="3"/>
  <c r="F47" i="3" s="1"/>
  <c r="I284" i="7"/>
  <c r="H184" i="7"/>
  <c r="H185" i="7"/>
  <c r="F97" i="7"/>
  <c r="I257" i="7"/>
  <c r="I258" i="7"/>
  <c r="I263" i="7"/>
  <c r="I264" i="7"/>
  <c r="F134" i="7"/>
  <c r="I250" i="7"/>
  <c r="G58" i="7"/>
  <c r="F13" i="7"/>
  <c r="F113" i="7"/>
  <c r="I153" i="7"/>
  <c r="I215" i="7"/>
  <c r="I216" i="7"/>
  <c r="I222" i="7"/>
  <c r="I232" i="7"/>
  <c r="I383" i="7"/>
  <c r="I384" i="7"/>
  <c r="I393" i="7"/>
  <c r="I394" i="7"/>
  <c r="I403" i="7"/>
  <c r="I404" i="7"/>
  <c r="I413" i="7"/>
  <c r="I414" i="7"/>
  <c r="I423" i="7"/>
  <c r="I424" i="7"/>
  <c r="I433" i="7"/>
  <c r="I434" i="7"/>
  <c r="I301" i="7"/>
  <c r="I304" i="7"/>
  <c r="I322" i="7"/>
  <c r="I330" i="7"/>
  <c r="I338" i="7"/>
  <c r="I359" i="7"/>
  <c r="I363" i="7"/>
  <c r="G198" i="7"/>
  <c r="G187" i="7"/>
  <c r="G439" i="7" s="1"/>
  <c r="I188" i="7"/>
  <c r="G178" i="7"/>
  <c r="G162" i="7"/>
  <c r="G142" i="7"/>
  <c r="G135" i="7"/>
  <c r="G121" i="7"/>
  <c r="I121" i="7" s="1"/>
  <c r="G114" i="7"/>
  <c r="I105" i="7"/>
  <c r="G98" i="7"/>
  <c r="G89" i="7"/>
  <c r="G82" i="7"/>
  <c r="G64" i="7"/>
  <c r="G45" i="7"/>
  <c r="G38" i="7"/>
  <c r="G14" i="7"/>
  <c r="F38" i="8"/>
  <c r="F49" i="8"/>
  <c r="F46" i="8"/>
  <c r="F43" i="8"/>
  <c r="F41" i="8"/>
  <c r="F26" i="8"/>
  <c r="F24" i="8"/>
  <c r="D13" i="8"/>
  <c r="G86" i="3"/>
  <c r="H16" i="3"/>
  <c r="H21" i="3"/>
  <c r="H23" i="3"/>
  <c r="H30" i="3"/>
  <c r="H33" i="3"/>
  <c r="H34" i="3"/>
  <c r="H49" i="3"/>
  <c r="H56" i="3"/>
  <c r="H80" i="3"/>
  <c r="H83" i="3"/>
  <c r="H88" i="3"/>
  <c r="H89" i="3"/>
  <c r="F37" i="10"/>
  <c r="F40" i="10" s="1"/>
  <c r="I40" i="10" s="1"/>
  <c r="G24" i="10"/>
  <c r="G14" i="10"/>
  <c r="G11" i="10"/>
  <c r="H24" i="10"/>
  <c r="H14" i="10"/>
  <c r="H11" i="10"/>
  <c r="I39" i="10"/>
  <c r="J38" i="10"/>
  <c r="I30" i="10"/>
  <c r="I16" i="10"/>
  <c r="J15" i="10"/>
  <c r="I15" i="10"/>
  <c r="J13" i="10"/>
  <c r="I13" i="10"/>
  <c r="J12" i="10"/>
  <c r="I12" i="10"/>
  <c r="I221" i="7" l="1"/>
  <c r="H47" i="3"/>
  <c r="H25" i="3"/>
  <c r="I329" i="7"/>
  <c r="H40" i="3"/>
  <c r="H14" i="3"/>
  <c r="I439" i="7"/>
  <c r="G152" i="7"/>
  <c r="H254" i="7"/>
  <c r="H48" i="3"/>
  <c r="F13" i="8"/>
  <c r="H15" i="3"/>
  <c r="I11" i="10"/>
  <c r="J11" i="10"/>
  <c r="G57" i="7"/>
  <c r="I198" i="7"/>
  <c r="G197" i="7"/>
  <c r="I187" i="7"/>
  <c r="I178" i="7"/>
  <c r="I162" i="7"/>
  <c r="I142" i="7"/>
  <c r="I135" i="7"/>
  <c r="G134" i="7"/>
  <c r="I114" i="7"/>
  <c r="G113" i="7"/>
  <c r="I98" i="7"/>
  <c r="G97" i="7"/>
  <c r="I89" i="7"/>
  <c r="I82" i="7"/>
  <c r="G81" i="7"/>
  <c r="I64" i="7"/>
  <c r="G63" i="7"/>
  <c r="I45" i="7"/>
  <c r="G44" i="7"/>
  <c r="I38" i="7"/>
  <c r="I14" i="7"/>
  <c r="G13" i="7"/>
  <c r="G17" i="10"/>
  <c r="H17" i="10"/>
  <c r="G438" i="7" l="1"/>
  <c r="F440" i="7"/>
  <c r="G440" i="7"/>
  <c r="I197" i="7"/>
  <c r="I152" i="7"/>
  <c r="I134" i="7"/>
  <c r="I113" i="7"/>
  <c r="I97" i="7"/>
  <c r="I81" i="7"/>
  <c r="I63" i="7"/>
  <c r="I44" i="7"/>
  <c r="I13" i="7"/>
  <c r="J25" i="10"/>
  <c r="I440" i="7" l="1"/>
  <c r="I438" i="7"/>
  <c r="J31" i="10"/>
  <c r="B43" i="8" l="1"/>
  <c r="E43" i="8" s="1"/>
  <c r="B18" i="8"/>
  <c r="E18" i="8" s="1"/>
  <c r="B26" i="8"/>
  <c r="E26" i="8" s="1"/>
  <c r="B24" i="8"/>
  <c r="E24" i="8" s="1"/>
  <c r="B21" i="8"/>
  <c r="E21" i="8" s="1"/>
  <c r="B16" i="8"/>
  <c r="E16" i="8" s="1"/>
  <c r="B14" i="8"/>
  <c r="B51" i="8"/>
  <c r="E51" i="8" s="1"/>
  <c r="B49" i="8"/>
  <c r="E49" i="8" s="1"/>
  <c r="B46" i="8"/>
  <c r="E46" i="8" s="1"/>
  <c r="B41" i="8"/>
  <c r="E41" i="8" s="1"/>
  <c r="B39" i="8"/>
  <c r="E435" i="7"/>
  <c r="E431" i="7"/>
  <c r="E425" i="7"/>
  <c r="E421" i="7"/>
  <c r="E415" i="7"/>
  <c r="E411" i="7"/>
  <c r="E405" i="7"/>
  <c r="E401" i="7"/>
  <c r="E395" i="7"/>
  <c r="E391" i="7"/>
  <c r="E385" i="7"/>
  <c r="E381" i="7"/>
  <c r="E375" i="7"/>
  <c r="E371" i="7"/>
  <c r="E365" i="7"/>
  <c r="E360" i="7"/>
  <c r="E356" i="7"/>
  <c r="E350" i="7"/>
  <c r="E346" i="7"/>
  <c r="E339" i="7"/>
  <c r="E333" i="7"/>
  <c r="H333" i="7" s="1"/>
  <c r="E331" i="7"/>
  <c r="E327" i="7"/>
  <c r="E323" i="7"/>
  <c r="E317" i="7"/>
  <c r="E314" i="7"/>
  <c r="E312" i="7"/>
  <c r="E306" i="7"/>
  <c r="E302" i="7"/>
  <c r="E299" i="7"/>
  <c r="E294" i="7"/>
  <c r="H294" i="7" s="1"/>
  <c r="E289" i="7"/>
  <c r="H289" i="7" s="1"/>
  <c r="E285" i="7"/>
  <c r="H285" i="7" s="1"/>
  <c r="E282" i="7"/>
  <c r="H282" i="7" s="1"/>
  <c r="E280" i="7"/>
  <c r="H280" i="7" s="1"/>
  <c r="E278" i="7"/>
  <c r="H278" i="7" s="1"/>
  <c r="E272" i="7"/>
  <c r="E268" i="7"/>
  <c r="H268" i="7" s="1"/>
  <c r="E265" i="7"/>
  <c r="E259" i="7"/>
  <c r="E251" i="7"/>
  <c r="E248" i="7"/>
  <c r="E244" i="7"/>
  <c r="H244" i="7" s="1"/>
  <c r="E240" i="7"/>
  <c r="H240" i="7" s="1"/>
  <c r="E237" i="7"/>
  <c r="H237" i="7" s="1"/>
  <c r="E233" i="7"/>
  <c r="H233" i="7" s="1"/>
  <c r="E229" i="7"/>
  <c r="H229" i="7" s="1"/>
  <c r="E227" i="7"/>
  <c r="H227" i="7" s="1"/>
  <c r="E223" i="7"/>
  <c r="H223" i="7" s="1"/>
  <c r="E217" i="7"/>
  <c r="E212" i="7"/>
  <c r="H212" i="7" s="1"/>
  <c r="E207" i="7"/>
  <c r="H207" i="7" s="1"/>
  <c r="E202" i="7"/>
  <c r="H202" i="7" s="1"/>
  <c r="E199" i="7"/>
  <c r="E193" i="7"/>
  <c r="E189" i="7"/>
  <c r="H189" i="7" s="1"/>
  <c r="E182" i="7"/>
  <c r="E179" i="7"/>
  <c r="E176" i="7"/>
  <c r="H176" i="7" s="1"/>
  <c r="E170" i="7"/>
  <c r="H170" i="7" s="1"/>
  <c r="E165" i="7"/>
  <c r="H165" i="7" s="1"/>
  <c r="E163" i="7"/>
  <c r="E158" i="7"/>
  <c r="E153" i="7" s="1"/>
  <c r="E148" i="7"/>
  <c r="E146" i="7"/>
  <c r="E143" i="7"/>
  <c r="H143" i="7" s="1"/>
  <c r="E140" i="7"/>
  <c r="H140" i="7" s="1"/>
  <c r="E138" i="7"/>
  <c r="E136" i="7"/>
  <c r="H136" i="7" s="1"/>
  <c r="E130" i="7"/>
  <c r="E127" i="7"/>
  <c r="E122" i="7"/>
  <c r="H122" i="7" s="1"/>
  <c r="E119" i="7"/>
  <c r="H119" i="7" s="1"/>
  <c r="E117" i="7"/>
  <c r="H117" i="7" s="1"/>
  <c r="E115" i="7"/>
  <c r="H115" i="7" s="1"/>
  <c r="E109" i="7"/>
  <c r="E106" i="7"/>
  <c r="H106" i="7" s="1"/>
  <c r="E103" i="7"/>
  <c r="H103" i="7" s="1"/>
  <c r="E101" i="7"/>
  <c r="E99" i="7"/>
  <c r="H99" i="7" s="1"/>
  <c r="E93" i="7"/>
  <c r="E90" i="7"/>
  <c r="H90" i="7" s="1"/>
  <c r="E87" i="7"/>
  <c r="H87" i="7" s="1"/>
  <c r="E85" i="7"/>
  <c r="H85" i="7" s="1"/>
  <c r="E83" i="7"/>
  <c r="H83" i="7" s="1"/>
  <c r="E77" i="7"/>
  <c r="E71" i="7"/>
  <c r="E65" i="7"/>
  <c r="E59" i="7"/>
  <c r="E52" i="7"/>
  <c r="H52" i="7" s="1"/>
  <c r="E49" i="7"/>
  <c r="H49" i="7" s="1"/>
  <c r="E46" i="7"/>
  <c r="H46" i="7" s="1"/>
  <c r="E39" i="7"/>
  <c r="E34" i="7"/>
  <c r="E25" i="7"/>
  <c r="H25" i="7" s="1"/>
  <c r="E19" i="7"/>
  <c r="H19" i="7" s="1"/>
  <c r="E15" i="7"/>
  <c r="H15" i="7" s="1"/>
  <c r="E14" i="8" l="1"/>
  <c r="B13" i="8"/>
  <c r="E13" i="8" s="1"/>
  <c r="E198" i="7"/>
  <c r="E216" i="7"/>
  <c r="H217" i="7"/>
  <c r="E247" i="7"/>
  <c r="E258" i="7"/>
  <c r="E305" i="7"/>
  <c r="E322" i="7"/>
  <c r="E345" i="7"/>
  <c r="H346" i="7"/>
  <c r="E355" i="7"/>
  <c r="H356" i="7"/>
  <c r="E364" i="7"/>
  <c r="E374" i="7"/>
  <c r="E384" i="7"/>
  <c r="E390" i="7"/>
  <c r="E400" i="7"/>
  <c r="E410" i="7"/>
  <c r="E420" i="7"/>
  <c r="E430" i="7"/>
  <c r="H59" i="7"/>
  <c r="E58" i="7"/>
  <c r="E181" i="7"/>
  <c r="E250" i="7"/>
  <c r="H250" i="7" s="1"/>
  <c r="H251" i="7"/>
  <c r="E264" i="7"/>
  <c r="H265" i="7"/>
  <c r="E301" i="7"/>
  <c r="E316" i="7"/>
  <c r="E338" i="7"/>
  <c r="H339" i="7"/>
  <c r="E349" i="7"/>
  <c r="E359" i="7"/>
  <c r="E370" i="7"/>
  <c r="H371" i="7"/>
  <c r="E380" i="7"/>
  <c r="H381" i="7"/>
  <c r="E394" i="7"/>
  <c r="E404" i="7"/>
  <c r="E414" i="7"/>
  <c r="E424" i="7"/>
  <c r="E434" i="7"/>
  <c r="E178" i="7"/>
  <c r="H178" i="7" s="1"/>
  <c r="H179" i="7"/>
  <c r="H158" i="7"/>
  <c r="E76" i="7"/>
  <c r="H77" i="7"/>
  <c r="E70" i="7"/>
  <c r="H71" i="7"/>
  <c r="E64" i="7"/>
  <c r="H34" i="7"/>
  <c r="E14" i="7"/>
  <c r="E38" i="7"/>
  <c r="H38" i="7" s="1"/>
  <c r="H39" i="7"/>
  <c r="B38" i="8"/>
  <c r="E38" i="8" s="1"/>
  <c r="E39" i="8"/>
  <c r="E45" i="7"/>
  <c r="E121" i="7"/>
  <c r="H121" i="7" s="1"/>
  <c r="E82" i="7"/>
  <c r="H82" i="7" s="1"/>
  <c r="E114" i="7"/>
  <c r="H114" i="7" s="1"/>
  <c r="E188" i="7"/>
  <c r="E232" i="7"/>
  <c r="H232" i="7" s="1"/>
  <c r="E89" i="7"/>
  <c r="H89" i="7" s="1"/>
  <c r="E98" i="7"/>
  <c r="H98" i="7" s="1"/>
  <c r="E162" i="7"/>
  <c r="H162" i="7" s="1"/>
  <c r="E105" i="7"/>
  <c r="H105" i="7" s="1"/>
  <c r="E222" i="7"/>
  <c r="E311" i="7"/>
  <c r="E330" i="7"/>
  <c r="H330" i="7" s="1"/>
  <c r="E97" i="7"/>
  <c r="H97" i="7" s="1"/>
  <c r="E135" i="7"/>
  <c r="H135" i="7" s="1"/>
  <c r="E142" i="7"/>
  <c r="H142" i="7" s="1"/>
  <c r="E277" i="7"/>
  <c r="H277" i="7" s="1"/>
  <c r="E284" i="7"/>
  <c r="H284" i="7" s="1"/>
  <c r="E329" i="7"/>
  <c r="H329" i="7" s="1"/>
  <c r="H153" i="7" l="1"/>
  <c r="E152" i="7"/>
  <c r="H152" i="7" s="1"/>
  <c r="E221" i="7"/>
  <c r="H222" i="7"/>
  <c r="H221" i="7"/>
  <c r="E310" i="7"/>
  <c r="E187" i="7"/>
  <c r="H188" i="7"/>
  <c r="E393" i="7"/>
  <c r="E379" i="7"/>
  <c r="H379" i="7" s="1"/>
  <c r="H380" i="7"/>
  <c r="E369" i="7"/>
  <c r="H369" i="7" s="1"/>
  <c r="H370" i="7"/>
  <c r="E358" i="7"/>
  <c r="E348" i="7"/>
  <c r="H338" i="7"/>
  <c r="E337" i="7"/>
  <c r="H337" i="7" s="1"/>
  <c r="E263" i="7"/>
  <c r="H263" i="7" s="1"/>
  <c r="H264" i="7"/>
  <c r="E429" i="7"/>
  <c r="E419" i="7"/>
  <c r="E409" i="7"/>
  <c r="E399" i="7"/>
  <c r="E389" i="7"/>
  <c r="E383" i="7"/>
  <c r="E373" i="7"/>
  <c r="E363" i="7"/>
  <c r="E354" i="7"/>
  <c r="H354" i="7" s="1"/>
  <c r="H355" i="7"/>
  <c r="E344" i="7"/>
  <c r="H344" i="7" s="1"/>
  <c r="H345" i="7"/>
  <c r="E321" i="7"/>
  <c r="E304" i="7"/>
  <c r="E257" i="7"/>
  <c r="E215" i="7"/>
  <c r="H215" i="7" s="1"/>
  <c r="H216" i="7"/>
  <c r="E197" i="7"/>
  <c r="H197" i="7" s="1"/>
  <c r="H198" i="7"/>
  <c r="E13" i="7"/>
  <c r="E433" i="7"/>
  <c r="E423" i="7"/>
  <c r="E413" i="7"/>
  <c r="E403" i="7"/>
  <c r="H58" i="7"/>
  <c r="E57" i="7"/>
  <c r="H57" i="7" s="1"/>
  <c r="E75" i="7"/>
  <c r="H75" i="7" s="1"/>
  <c r="H76" i="7"/>
  <c r="E69" i="7"/>
  <c r="H69" i="7" s="1"/>
  <c r="H70" i="7"/>
  <c r="E63" i="7"/>
  <c r="E44" i="7"/>
  <c r="H44" i="7" s="1"/>
  <c r="H45" i="7"/>
  <c r="H14" i="7"/>
  <c r="E113" i="7"/>
  <c r="H113" i="7" s="1"/>
  <c r="E81" i="7"/>
  <c r="H81" i="7" s="1"/>
  <c r="E134" i="7"/>
  <c r="H134" i="7" s="1"/>
  <c r="E276" i="7"/>
  <c r="H276" i="7" s="1"/>
  <c r="E438" i="7" l="1"/>
  <c r="H438" i="7" s="1"/>
  <c r="H187" i="7"/>
  <c r="E439" i="7"/>
  <c r="H439" i="7" s="1"/>
  <c r="H13" i="7"/>
  <c r="B14" i="5"/>
  <c r="E14" i="5" s="1"/>
  <c r="E440" i="7" l="1"/>
  <c r="H440" i="7" s="1"/>
  <c r="B13" i="5"/>
  <c r="E13" i="5" s="1"/>
  <c r="G23" i="3"/>
  <c r="G83" i="3"/>
  <c r="G80" i="3"/>
  <c r="G56" i="3"/>
  <c r="G30" i="3"/>
  <c r="G25" i="3"/>
  <c r="G21" i="3"/>
  <c r="G40" i="10"/>
  <c r="I37" i="10" s="1"/>
  <c r="F24" i="10"/>
  <c r="F14" i="10"/>
  <c r="F11" i="10"/>
  <c r="G49" i="3" l="1"/>
  <c r="D48" i="3"/>
  <c r="D88" i="3"/>
  <c r="G88" i="3" s="1"/>
  <c r="G89" i="3"/>
  <c r="D33" i="3"/>
  <c r="G33" i="3" s="1"/>
  <c r="G34" i="3"/>
  <c r="D15" i="3"/>
  <c r="D14" i="3" s="1"/>
  <c r="D40" i="3" s="1"/>
  <c r="G16" i="3"/>
  <c r="J37" i="10"/>
  <c r="F17" i="10"/>
  <c r="J14" i="10"/>
  <c r="I14" i="10"/>
  <c r="G40" i="3" l="1"/>
  <c r="D47" i="3"/>
  <c r="G48" i="3"/>
  <c r="G14" i="3"/>
  <c r="G15" i="3"/>
  <c r="I25" i="10"/>
  <c r="I17" i="10"/>
  <c r="G47" i="3" l="1"/>
  <c r="I32" i="10"/>
</calcChain>
</file>

<file path=xl/sharedStrings.xml><?xml version="1.0" encoding="utf-8"?>
<sst xmlns="http://schemas.openxmlformats.org/spreadsheetml/2006/main" count="944" uniqueCount="232">
  <si>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</si>
  <si>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</si>
  <si>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</si>
  <si>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</si>
  <si>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</si>
  <si>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</si>
  <si>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</si>
  <si>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</si>
  <si>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</si>
  <si>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</si>
  <si>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</si>
  <si>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</si>
  <si>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</si>
  <si>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</si>
  <si>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</si>
  <si>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</si>
  <si>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</si>
  <si>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</si>
  <si>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</si>
  <si>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</si>
  <si>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</si>
  <si>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</si>
  <si>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</si>
  <si>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</si>
  <si>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PROGRAMA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</si>
  <si>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</si>
  <si>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</si>
  <si>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</si>
  <si>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</si>
  <si>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</si>
  <si>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</si>
  <si>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</si>
  <si>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</si>
  <si>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</si>
  <si>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</si>
  <si>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</si>
  <si>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</si>
  <si>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</si>
  <si>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</si>
  <si>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</si>
  <si>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</si>
  <si>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</si>
  <si>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</si>
  <si>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</si>
  <si>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</si>
  <si>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</si>
  <si>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</si>
  <si>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</si>
  <si>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</si>
  <si>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</si>
  <si>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</si>
  <si>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</si>
  <si>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</si>
  <si>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</si>
  <si>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</si>
  <si>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</si>
  <si>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</si>
  <si>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</si>
  <si>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</si>
  <si>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</si>
  <si>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</si>
  <si>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</si>
  <si>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</si>
  <si>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Predsjednik Školskog odbora:</t>
  </si>
  <si>
    <t xml:space="preserve"> </t>
  </si>
  <si>
    <t>Ravnatelj:</t>
  </si>
  <si>
    <t>Milan Đurić</t>
  </si>
  <si>
    <t>Ivica Paić, prof.</t>
  </si>
  <si>
    <t>Kapitalne pomoći proračunskim korisnicma iz proračuna koji im nije nadležan</t>
  </si>
  <si>
    <t>Tekuće pomoći temeljem prijenosa EU sredstava</t>
  </si>
  <si>
    <t>Kapitalne pomoći temeljem prijenosa EU sredstava</t>
  </si>
  <si>
    <t>Prihodi od imovine</t>
  </si>
  <si>
    <t>Kamate na sred. po viđenju</t>
  </si>
  <si>
    <t>Prihodi od upravnih i administrativnih 
pristojbi, pristojbi po posebnim propisima i naknada</t>
  </si>
  <si>
    <t>Ostali nespomenuri prihodi</t>
  </si>
  <si>
    <t>Prihodi od prodaje proizvoda i robe te pruženih usluga i prihoda od donacija</t>
  </si>
  <si>
    <t>Prihodi od prodaje proizvoda i robe</t>
  </si>
  <si>
    <t>Prihodi od pruženih usluga</t>
  </si>
  <si>
    <t>Tekuće donacije</t>
  </si>
  <si>
    <t>Kapitalne donacije</t>
  </si>
  <si>
    <t>Prihodi iz nadležnog proračuna</t>
  </si>
  <si>
    <t>Prihodi iz nadležnog proračuna za financiranje rashoda poslovanja</t>
  </si>
  <si>
    <t>Prihodi iz nadležnog proračuna za financiranje rashoda za nabavu neifnancijske imovine</t>
  </si>
  <si>
    <t>Stambeni objekti</t>
  </si>
  <si>
    <t>Plaće (bruto)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</si>
  <si>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</si>
  <si>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</si>
  <si>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</si>
  <si>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</si>
  <si>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</si>
  <si>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Doprinosi na plaće</t>
  </si>
  <si>
    <t>Dobrinos za obvezno zdravstveno osiguranje</t>
  </si>
  <si>
    <t>Doprinos za obvezno osiguranje u slučaju nezaposlenosti</t>
  </si>
  <si>
    <t>Naknade troškova zaposlenima</t>
  </si>
  <si>
    <t>Službena putovanja</t>
  </si>
  <si>
    <t>Naknade za prijevoz, ra rad na terenu i odvojeni život</t>
  </si>
  <si>
    <t>Stručno usavršavanje zaposlenika</t>
  </si>
  <si>
    <t>Ostale naknade troškova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</si>
  <si>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</si>
  <si>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</si>
  <si>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</si>
  <si>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</si>
  <si>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</si>
  <si>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</si>
  <si>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 , radna i zaštitna odjeća i obuća</t>
  </si>
  <si>
    <t>Rashodi za usluge</t>
  </si>
  <si>
    <t>Usluge telofona, pošte i prijevoza</t>
  </si>
  <si>
    <t>Usluge tekućeg i investicijskog održavanja</t>
  </si>
  <si>
    <t>Usluge promidžbe i informiranja</t>
  </si>
  <si>
    <t>Komunalne usluge</t>
  </si>
  <si>
    <t>Zadravstvene i veterinarske usluge</t>
  </si>
  <si>
    <t>Intelektualne i osobne usluge</t>
  </si>
  <si>
    <t>Računalne usluge</t>
  </si>
  <si>
    <t>Ostale usluge</t>
  </si>
  <si>
    <t>Ostali nespomenuti rashodi psolovanja</t>
  </si>
  <si>
    <t>Naknade za rad predstavničkih i izvršnih tijela, povjerenstava i slično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</si>
  <si>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</si>
  <si>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</si>
  <si>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</si>
  <si>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</si>
  <si>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</si>
  <si>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</si>
  <si>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</si>
  <si>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</si>
  <si>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</si>
  <si>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</si>
  <si>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</si>
  <si>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</si>
  <si>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>Postrojenja i oprema</t>
  </si>
  <si>
    <t>Poslovni objekti</t>
  </si>
  <si>
    <t>Uredska oprema i namještaj</t>
  </si>
  <si>
    <t>Sportska i glazbena oprema</t>
  </si>
  <si>
    <t>Uređaji, strojevi i oprema za ostale namjene</t>
  </si>
  <si>
    <t>Knjige, umjetnička djela i ostale izložbene vrijednosti</t>
  </si>
  <si>
    <t>Knjige</t>
  </si>
  <si>
    <t>09 Obrazovanje</t>
  </si>
  <si>
    <t>0912 Osnovno obrazovanje</t>
  </si>
  <si>
    <t>096 Dodatne usluge u obrazovanju</t>
  </si>
  <si>
    <t>098 Usluge obrazovanja koje nisu drugdje
svrstane</t>
  </si>
  <si>
    <t>*0050213</t>
  </si>
  <si>
    <t>OSNOVNA ŠKOLA NEDELIŠĆE</t>
  </si>
  <si>
    <t>ŠKOLSTVO  1013</t>
  </si>
  <si>
    <t>Aktivnost 1013A101301</t>
  </si>
  <si>
    <t>DECENTRALIZIRANJE FUNKCIJE OSNOVNE ŠKOLE</t>
  </si>
  <si>
    <t>Izvor financiranja 44</t>
  </si>
  <si>
    <t>Decentralizirana sredstva</t>
  </si>
  <si>
    <t>Aktivnost 1013A1001304</t>
  </si>
  <si>
    <t>ŠKOLSKA NATJECANJA</t>
  </si>
  <si>
    <t>Izvor financiranja 11</t>
  </si>
  <si>
    <t>Opći prihodi i primici</t>
  </si>
  <si>
    <t>Naknade za rad predstavničkih i izvršnih tijela, povjerenstava i sl.</t>
  </si>
  <si>
    <t>Aktivnost 1013A101330</t>
  </si>
  <si>
    <t>PROJEKT "E-ŠKOLE"</t>
  </si>
  <si>
    <t>Aktivnost 1013A101343</t>
  </si>
  <si>
    <t xml:space="preserve">GRAĐANSKI ODGOJ </t>
  </si>
  <si>
    <t>Aktivnost 1001T100115</t>
  </si>
  <si>
    <t>PROJEKT "ŠKOLSKA SHEMA"</t>
  </si>
  <si>
    <t>Izvor financiranja 51</t>
  </si>
  <si>
    <t xml:space="preserve">Pomoći EU </t>
  </si>
  <si>
    <t>Aktivnost 1001T100103</t>
  </si>
  <si>
    <t>PROJEKT "ŠKOLSKI OBROCI SVIMA"</t>
  </si>
  <si>
    <t>Aktivnost 1001T100117</t>
  </si>
  <si>
    <t>PROJEKT "ŠKOLE JEDNAKIH MOGUĆNOSTI"</t>
  </si>
  <si>
    <t>Opći prihodi i primici  (10%)</t>
  </si>
  <si>
    <t>Pomoći EU (90%)</t>
  </si>
  <si>
    <t>Aktivnost 1013A101319</t>
  </si>
  <si>
    <t>ASISTENT U NASTAVI (SUF. ŽUPANIJE)</t>
  </si>
  <si>
    <t>Izvor financiranja 52</t>
  </si>
  <si>
    <t>Ostale pomoći</t>
  </si>
  <si>
    <t>Aktivnost 1013A101314</t>
  </si>
  <si>
    <t>OSTALI IZDACI ZA OSNOVNE ŠKOLE</t>
  </si>
  <si>
    <t>Izvor financiranja 31</t>
  </si>
  <si>
    <t>Vlastiti prihodi</t>
  </si>
  <si>
    <t>Izvor financiranja 43</t>
  </si>
  <si>
    <t>Ostali prihodi za posebne namjene</t>
  </si>
  <si>
    <t>Naknada troškova osobama izvan radnog odnosa</t>
  </si>
  <si>
    <t>OSTALI IZDACI ZA OSNOVNE ŠKOLE - MZO</t>
  </si>
  <si>
    <t>Ostale pomoći - MZO</t>
  </si>
  <si>
    <t>Dobrinos za obvezno zdr.osig.u sl.nezap.</t>
  </si>
  <si>
    <t>OSTALI IZDACI ZA OSNOVNE ŠKOLE - 
PRODUŽENI BORAVAK</t>
  </si>
  <si>
    <t xml:space="preserve">Ostale pomoći </t>
  </si>
  <si>
    <t>OSTALI IZDACI ZA OSNOVNE ŠKOLE - PRIPRAVNIŠTVO</t>
  </si>
  <si>
    <t>Izvor financiranja 61</t>
  </si>
  <si>
    <t>Donacije</t>
  </si>
  <si>
    <t>Izvor financiranja 71</t>
  </si>
  <si>
    <t>Aktivnost 1013K101301</t>
  </si>
  <si>
    <t>ENERGETSKI CERTIFIKAT PŠ PUŠĆINE</t>
  </si>
  <si>
    <t>Građevinski objekti</t>
  </si>
  <si>
    <t>ENERGETSKA OBNOVA PŠ DUNJKOVEC</t>
  </si>
  <si>
    <t>Pomoći EU</t>
  </si>
  <si>
    <t>IZRADA PROJEKTNE DOKUMENTACIJE ZA IZGRADNJU DVORANE  PŠ DUNJKOVEC</t>
  </si>
  <si>
    <t>Pomoći</t>
  </si>
  <si>
    <t>IZRADA PROJEKTNO-TEHNIČKE DOKUMENTACIJE ZA IZGRADNJU NOVE  ENERGETSKI UČINKOVITE ZGRADE OSNOVNE ŠKOLE  NEDELIŠĆE</t>
  </si>
  <si>
    <t>USLUGA PRIPREME POSTUPKA JAVNE NABAVE ZA IZVOĐENJE RADOVA NA IZGRADNJI NOVE ENERGETSKI UČINKOVITE ZGRADE OSNOVNE ŠKOLE NEDELIŠĆE</t>
  </si>
  <si>
    <t>USLUGA REVIDENTA ZA KONTROLU GLAVNOG PROJEKTA ZA IZGRADNJU NOVE ENERGETSKI UČINKOVITE ZGRADE OSNOVNE ŠKOLE NEDELIŠĆE</t>
  </si>
  <si>
    <t xml:space="preserve">   31 Vlastiti prihodi</t>
  </si>
  <si>
    <t xml:space="preserve">   11 Opći prihodi i primici</t>
  </si>
  <si>
    <t xml:space="preserve">   43 Ostali prihodi za posebne namjene</t>
  </si>
  <si>
    <t xml:space="preserve">   52 Ostale pomoći</t>
  </si>
  <si>
    <t xml:space="preserve">   51  Pomoći EU</t>
  </si>
  <si>
    <t>6 Donacije</t>
  </si>
  <si>
    <t xml:space="preserve">   61 Donacije</t>
  </si>
  <si>
    <t>7 Prihodi od nefinancijske imovine i nadoknade šteta s osnova osiguranja</t>
  </si>
  <si>
    <t xml:space="preserve">   44 Decentralizirana sredstva</t>
  </si>
  <si>
    <t xml:space="preserve">   71 Prihodi od nefinancijske imovine i nadoknade         šteta s osnova osiguranja</t>
  </si>
  <si>
    <t>9 Rezultat</t>
  </si>
  <si>
    <t>Indeks</t>
  </si>
  <si>
    <t>Izvršenje 
1.1. -30.6.2024.</t>
  </si>
  <si>
    <t>Izvršenje 
1.1. - 30.6.2023.</t>
  </si>
  <si>
    <t>POLUGODIŠNJI IZVJEŠTAJ  O IZVRŠENJU FINANCIJSKOG PLANA ZA 2024. GODINU</t>
  </si>
  <si>
    <t>Ostali rashodi</t>
  </si>
  <si>
    <t>Tekuće donacije u naravi</t>
  </si>
  <si>
    <t>7 Prihodi od nefinancijske imovine i nadoknade  šteta s osnova osiguranja</t>
  </si>
  <si>
    <t>5=4/2*100</t>
  </si>
  <si>
    <t>6=4/3*100</t>
  </si>
  <si>
    <t>Plan 2024.</t>
  </si>
  <si>
    <t>ASISTENTI U NASTAVI (SUF. OPĆINE)</t>
  </si>
  <si>
    <t xml:space="preserve">   71 Prihodi od nefinancijske imovine i nadoknade            šteta s osnova osiguranja</t>
  </si>
  <si>
    <t>Sveukupni rashodi</t>
  </si>
  <si>
    <t>Razred 3</t>
  </si>
  <si>
    <t>Razred 4</t>
  </si>
  <si>
    <t>Ukupno 3+4</t>
  </si>
  <si>
    <t xml:space="preserve">   93 Vlastiti prihodi - višak/manjak</t>
  </si>
  <si>
    <t xml:space="preserve">   94 Ostali prihodi za posebne namjene - višak/manjak</t>
  </si>
  <si>
    <t xml:space="preserve">   952 Ostale pomoći - višak/manjak</t>
  </si>
  <si>
    <t>Rezultat poslovanja</t>
  </si>
  <si>
    <t>Višak prihoda</t>
  </si>
  <si>
    <t>UKUPNI PRIHODI I PRENESENI REZULTAT</t>
  </si>
  <si>
    <t>IZVRŠENJE KORIŠTENJA PRENESENOG REZULTATA - VIŠAK PRIHODA</t>
  </si>
  <si>
    <t>Tekuće pomoći proračunskim korisnicima iz proračuna koji im nije nadležan</t>
  </si>
  <si>
    <t>Naknade za prijevoz,  rad na terenu i odvojeni život</t>
  </si>
  <si>
    <t>U Nedelišću,  10. srpnja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</si>
</sst>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name val="Calibri Light"/>
      <family val="2"/>
      <charset val="238"/>
      <scheme val="major"/>
    </font>
    <font>
      <b/>
      <sz val="14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4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i/>
      <sz val="8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i/>
      <sz val="9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i/>
      <sz val="9"/>
      <name val="Calibri Light"/>
      <family val="2"/>
      <charset val="238"/>
      <scheme val="major"/>
    </font>
    <font>
      <b/>
      <i/>
      <sz val="8"/>
      <name val="Calibri Light"/>
      <family val="2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left" wrapText="1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Font="1" applyBorder="1" applyAlignment="1">
      <alignment horizontal="left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7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" fontId="8" fillId="0" borderId="0" xfId="0" applyNumberFormat="1" applyFont="1"/>
    <xf numFmtId="0" fontId="8" fillId="0" borderId="0" xfId="0" applyFont="1"/>
    <xf numFmtId="0" fontId="2" fillId="0" borderId="0" xfId="0" quotePrefix="1" applyFont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4" fontId="7" fillId="4" borderId="1" xfId="0" quotePrefix="1" applyNumberFormat="1" applyFont="1" applyFill="1" applyBorder="1" applyAlignment="1">
      <alignment horizontal="right"/>
    </xf>
    <xf numFmtId="3" fontId="7" fillId="4" borderId="1" xfId="0" quotePrefix="1" applyNumberFormat="1" applyFont="1" applyFill="1" applyBorder="1" applyAlignment="1">
      <alignment horizontal="right"/>
    </xf>
    <xf numFmtId="4" fontId="7" fillId="3" borderId="1" xfId="0" quotePrefix="1" applyNumberFormat="1" applyFont="1" applyFill="1" applyBorder="1" applyAlignment="1">
      <alignment horizontal="right"/>
    </xf>
    <xf numFmtId="3" fontId="7" fillId="3" borderId="1" xfId="0" quotePrefix="1" applyNumberFormat="1" applyFont="1" applyFill="1" applyBorder="1" applyAlignment="1">
      <alignment horizontal="right"/>
    </xf>
    <xf numFmtId="4" fontId="4" fillId="0" borderId="0" xfId="0" applyNumberFormat="1" applyFont="1"/>
    <xf numFmtId="164" fontId="9" fillId="0" borderId="0" xfId="0" applyNumberFormat="1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7" fillId="4" borderId="3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  <xf numFmtId="4" fontId="7" fillId="4" borderId="4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4" fontId="7" fillId="0" borderId="4" xfId="0" applyNumberFormat="1" applyFont="1" applyFill="1" applyBorder="1" applyAlignment="1" applyProtection="1">
      <alignment horizontal="right" vertical="center" wrapText="1"/>
    </xf>
    <xf numFmtId="3" fontId="7" fillId="0" borderId="4" xfId="0" applyNumberFormat="1" applyFont="1" applyFill="1" applyBorder="1" applyAlignment="1" applyProtection="1">
      <alignment horizontal="right" vertical="center" wrapText="1"/>
    </xf>
    <xf numFmtId="0" fontId="7" fillId="5" borderId="3" xfId="0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>
      <alignment horizontal="right"/>
    </xf>
    <xf numFmtId="3" fontId="7" fillId="5" borderId="4" xfId="0" applyNumberFormat="1" applyFont="1" applyFill="1" applyBorder="1" applyAlignment="1">
      <alignment horizontal="right"/>
    </xf>
    <xf numFmtId="0" fontId="7" fillId="6" borderId="3" xfId="0" applyFont="1" applyFill="1" applyBorder="1" applyAlignment="1">
      <alignment horizontal="left" vertical="center" wrapText="1"/>
    </xf>
    <xf numFmtId="4" fontId="7" fillId="6" borderId="3" xfId="0" applyNumberFormat="1" applyFont="1" applyFill="1" applyBorder="1"/>
    <xf numFmtId="3" fontId="7" fillId="6" borderId="3" xfId="0" applyNumberFormat="1" applyFont="1" applyFill="1" applyBorder="1"/>
    <xf numFmtId="0" fontId="8" fillId="2" borderId="3" xfId="0" quotePrefix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3" fontId="8" fillId="2" borderId="3" xfId="0" applyNumberFormat="1" applyFont="1" applyFill="1" applyBorder="1" applyAlignment="1">
      <alignment horizontal="right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" fontId="7" fillId="4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3" fontId="7" fillId="2" borderId="4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left"/>
    </xf>
    <xf numFmtId="4" fontId="8" fillId="2" borderId="3" xfId="0" applyNumberFormat="1" applyFont="1" applyFill="1" applyBorder="1"/>
    <xf numFmtId="3" fontId="8" fillId="2" borderId="3" xfId="0" applyNumberFormat="1" applyFont="1" applyFill="1" applyBorder="1"/>
    <xf numFmtId="3" fontId="10" fillId="0" borderId="3" xfId="0" applyNumberFormat="1" applyFont="1" applyBorder="1" applyAlignment="1">
      <alignment horizontal="right"/>
    </xf>
    <xf numFmtId="3" fontId="4" fillId="0" borderId="0" xfId="0" applyNumberFormat="1" applyFont="1"/>
    <xf numFmtId="0" fontId="9" fillId="0" borderId="0" xfId="0" applyFont="1"/>
    <xf numFmtId="3" fontId="4" fillId="6" borderId="3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4" fontId="7" fillId="4" borderId="3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right"/>
    </xf>
    <xf numFmtId="0" fontId="11" fillId="2" borderId="3" xfId="0" quotePrefix="1" applyFont="1" applyFill="1" applyBorder="1" applyAlignment="1">
      <alignment horizontal="left" vertical="center" wrapText="1"/>
    </xf>
    <xf numFmtId="0" fontId="7" fillId="6" borderId="3" xfId="0" applyNumberFormat="1" applyFont="1" applyFill="1" applyBorder="1" applyAlignment="1" applyProtection="1">
      <alignment horizontal="left" vertical="center" wrapText="1"/>
    </xf>
    <xf numFmtId="4" fontId="7" fillId="6" borderId="4" xfId="0" applyNumberFormat="1" applyFont="1" applyFill="1" applyBorder="1" applyAlignment="1" applyProtection="1">
      <alignment horizontal="right" vertical="center" wrapText="1"/>
    </xf>
    <xf numFmtId="3" fontId="7" fillId="6" borderId="4" xfId="0" applyNumberFormat="1" applyFont="1" applyFill="1" applyBorder="1" applyAlignment="1" applyProtection="1">
      <alignment horizontal="right" vertical="center" wrapText="1"/>
    </xf>
    <xf numFmtId="0" fontId="7" fillId="3" borderId="3" xfId="0" applyNumberFormat="1" applyFont="1" applyFill="1" applyBorder="1" applyAlignment="1" applyProtection="1">
      <alignment horizontal="left" vertical="center" wrapText="1"/>
    </xf>
    <xf numFmtId="4" fontId="7" fillId="3" borderId="4" xfId="0" applyNumberFormat="1" applyFont="1" applyFill="1" applyBorder="1" applyAlignment="1" applyProtection="1">
      <alignment horizontal="right" vertical="center" wrapText="1"/>
    </xf>
    <xf numFmtId="3" fontId="7" fillId="3" borderId="4" xfId="0" applyNumberFormat="1" applyFont="1" applyFill="1" applyBorder="1" applyAlignment="1" applyProtection="1">
      <alignment horizontal="right" vertical="center" wrapText="1"/>
    </xf>
    <xf numFmtId="0" fontId="12" fillId="3" borderId="3" xfId="0" applyNumberFormat="1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4" fontId="4" fillId="6" borderId="3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 wrapText="1"/>
    </xf>
    <xf numFmtId="0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center" vertical="center" wrapText="1"/>
    </xf>
    <xf numFmtId="0" fontId="7" fillId="6" borderId="4" xfId="0" applyNumberFormat="1" applyFont="1" applyFill="1" applyBorder="1" applyAlignment="1" applyProtection="1">
      <alignment horizontal="left" vertical="center" wrapText="1"/>
    </xf>
    <xf numFmtId="3" fontId="8" fillId="3" borderId="3" xfId="0" applyNumberFormat="1" applyFont="1" applyFill="1" applyBorder="1" applyAlignment="1">
      <alignment horizontal="right"/>
    </xf>
    <xf numFmtId="3" fontId="8" fillId="6" borderId="3" xfId="0" applyNumberFormat="1" applyFont="1" applyFill="1" applyBorder="1" applyAlignment="1">
      <alignment horizontal="right"/>
    </xf>
    <xf numFmtId="0" fontId="7" fillId="3" borderId="3" xfId="0" applyNumberFormat="1" applyFont="1" applyFill="1" applyBorder="1" applyAlignment="1" applyProtection="1">
      <alignment vertical="center" wrapText="1"/>
    </xf>
    <xf numFmtId="4" fontId="7" fillId="3" borderId="4" xfId="0" applyNumberFormat="1" applyFont="1" applyFill="1" applyBorder="1" applyAlignment="1">
      <alignment horizontal="right"/>
    </xf>
    <xf numFmtId="4" fontId="7" fillId="8" borderId="4" xfId="0" applyNumberFormat="1" applyFont="1" applyFill="1" applyBorder="1" applyAlignment="1">
      <alignment horizontal="right"/>
    </xf>
    <xf numFmtId="4" fontId="8" fillId="5" borderId="4" xfId="0" applyNumberFormat="1" applyFont="1" applyFill="1" applyBorder="1" applyAlignment="1">
      <alignment horizontal="right"/>
    </xf>
    <xf numFmtId="4" fontId="8" fillId="7" borderId="4" xfId="0" applyNumberFormat="1" applyFont="1" applyFill="1" applyBorder="1" applyAlignment="1">
      <alignment horizontal="right"/>
    </xf>
    <xf numFmtId="0" fontId="11" fillId="7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/>
    </xf>
    <xf numFmtId="0" fontId="8" fillId="2" borderId="4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8" borderId="1" xfId="0" applyFont="1" applyFill="1" applyBorder="1" applyAlignment="1">
      <alignment horizontal="left" vertical="center" wrapText="1" indent="1"/>
    </xf>
    <xf numFmtId="0" fontId="7" fillId="8" borderId="2" xfId="0" applyFont="1" applyFill="1" applyBorder="1" applyAlignment="1">
      <alignment horizontal="left" vertical="center" wrapText="1" indent="1"/>
    </xf>
    <xf numFmtId="0" fontId="7" fillId="8" borderId="4" xfId="0" applyFont="1" applyFill="1" applyBorder="1" applyAlignment="1">
      <alignment horizontal="left" vertical="center" wrapText="1" indent="1"/>
    </xf>
    <xf numFmtId="0" fontId="7" fillId="8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1" fontId="11" fillId="2" borderId="3" xfId="0" applyNumberFormat="1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/>
    <xf numFmtId="0" fontId="6" fillId="0" borderId="0" xfId="0" applyFont="1"/>
    <xf numFmtId="3" fontId="1" fillId="0" borderId="0" xfId="0" applyNumberFormat="1" applyFont="1"/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7" fillId="4" borderId="4" xfId="0" applyNumberFormat="1" applyFont="1" applyFill="1" applyBorder="1" applyAlignment="1" applyProtection="1">
      <alignment horizontal="center" vertical="center" wrapText="1"/>
    </xf>
    <xf numFmtId="3" fontId="13" fillId="2" borderId="4" xfId="0" applyNumberFormat="1" applyFont="1" applyFill="1" applyBorder="1" applyAlignment="1" applyProtection="1">
      <alignment horizontal="center" vertical="center" wrapText="1"/>
    </xf>
    <xf numFmtId="3" fontId="7" fillId="2" borderId="4" xfId="0" applyNumberFormat="1" applyFont="1" applyFill="1" applyBorder="1" applyAlignment="1">
      <alignment horizontal="right"/>
    </xf>
    <xf numFmtId="3" fontId="8" fillId="5" borderId="4" xfId="0" applyNumberFormat="1" applyFont="1" applyFill="1" applyBorder="1" applyAlignment="1">
      <alignment horizontal="right"/>
    </xf>
    <xf numFmtId="3" fontId="8" fillId="7" borderId="4" xfId="0" applyNumberFormat="1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3" fontId="7" fillId="8" borderId="4" xfId="0" applyNumberFormat="1" applyFont="1" applyFill="1" applyBorder="1" applyAlignment="1">
      <alignment horizontal="right"/>
    </xf>
    <xf numFmtId="0" fontId="7" fillId="9" borderId="4" xfId="0" applyFont="1" applyFill="1" applyBorder="1" applyAlignment="1">
      <alignment horizontal="left" vertical="center" wrapText="1"/>
    </xf>
    <xf numFmtId="4" fontId="7" fillId="9" borderId="4" xfId="0" applyNumberFormat="1" applyFont="1" applyFill="1" applyBorder="1" applyAlignment="1">
      <alignment horizontal="right"/>
    </xf>
    <xf numFmtId="3" fontId="7" fillId="9" borderId="4" xfId="0" applyNumberFormat="1" applyFont="1" applyFill="1" applyBorder="1" applyAlignment="1">
      <alignment horizontal="right"/>
    </xf>
    <xf numFmtId="0" fontId="7" fillId="9" borderId="1" xfId="0" applyFont="1" applyFill="1" applyBorder="1" applyAlignment="1">
      <alignment horizontal="left" vertical="center" wrapText="1" indent="1"/>
    </xf>
    <xf numFmtId="0" fontId="7" fillId="9" borderId="2" xfId="0" applyFont="1" applyFill="1" applyBorder="1" applyAlignment="1">
      <alignment horizontal="left" vertical="center" wrapText="1" indent="1"/>
    </xf>
    <xf numFmtId="0" fontId="7" fillId="9" borderId="4" xfId="0" applyFont="1" applyFill="1" applyBorder="1" applyAlignment="1">
      <alignment horizontal="left" vertical="center" wrapText="1" indent="1"/>
    </xf>
    <xf numFmtId="0" fontId="14" fillId="0" borderId="0" xfId="0" applyFont="1"/>
    <xf numFmtId="164" fontId="4" fillId="0" borderId="0" xfId="0" applyNumberFormat="1" applyFont="1"/>
    <xf numFmtId="3" fontId="11" fillId="2" borderId="3" xfId="0" quotePrefix="1" applyNumberFormat="1" applyFont="1" applyFill="1" applyBorder="1" applyAlignment="1">
      <alignment horizontal="left" vertical="center"/>
    </xf>
    <xf numFmtId="4" fontId="10" fillId="0" borderId="3" xfId="0" applyNumberFormat="1" applyFont="1" applyBorder="1" applyAlignment="1">
      <alignment horizontal="right"/>
    </xf>
    <xf numFmtId="3" fontId="11" fillId="2" borderId="3" xfId="0" quotePrefix="1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8" fillId="3" borderId="2" xfId="0" applyFont="1" applyFill="1" applyBorder="1" applyAlignment="1">
      <alignment vertical="center"/>
    </xf>
    <xf numFmtId="1" fontId="13" fillId="2" borderId="4" xfId="0" applyNumberFormat="1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" fontId="13" fillId="2" borderId="4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164" fontId="1" fillId="0" borderId="0" xfId="0" applyNumberFormat="1" applyFont="1"/>
    <xf numFmtId="164" fontId="15" fillId="2" borderId="3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" fontId="10" fillId="0" borderId="0" xfId="0" applyNumberFormat="1" applyFont="1"/>
    <xf numFmtId="164" fontId="13" fillId="3" borderId="3" xfId="0" applyNumberFormat="1" applyFont="1" applyFill="1" applyBorder="1" applyAlignment="1">
      <alignment horizontal="right"/>
    </xf>
    <xf numFmtId="164" fontId="13" fillId="2" borderId="3" xfId="0" applyNumberFormat="1" applyFont="1" applyFill="1" applyBorder="1" applyAlignment="1">
      <alignment horizontal="right"/>
    </xf>
    <xf numFmtId="164" fontId="9" fillId="4" borderId="3" xfId="0" applyNumberFormat="1" applyFont="1" applyFill="1" applyBorder="1" applyAlignment="1">
      <alignment horizontal="right" wrapText="1"/>
    </xf>
    <xf numFmtId="164" fontId="13" fillId="4" borderId="3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16" fillId="4" borderId="4" xfId="0" applyNumberFormat="1" applyFont="1" applyFill="1" applyBorder="1" applyAlignment="1" applyProtection="1">
      <alignment horizontal="center" vertical="center" wrapText="1"/>
    </xf>
    <xf numFmtId="164" fontId="9" fillId="0" borderId="4" xfId="0" applyNumberFormat="1" applyFont="1" applyFill="1" applyBorder="1" applyAlignment="1" applyProtection="1">
      <alignment horizontal="right" vertical="center" wrapText="1"/>
    </xf>
    <xf numFmtId="164" fontId="9" fillId="5" borderId="4" xfId="0" applyNumberFormat="1" applyFont="1" applyFill="1" applyBorder="1" applyAlignment="1">
      <alignment horizontal="right"/>
    </xf>
    <xf numFmtId="164" fontId="9" fillId="6" borderId="3" xfId="0" applyNumberFormat="1" applyFont="1" applyFill="1" applyBorder="1"/>
    <xf numFmtId="164" fontId="9" fillId="3" borderId="3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right"/>
    </xf>
    <xf numFmtId="164" fontId="9" fillId="2" borderId="3" xfId="0" applyNumberFormat="1" applyFont="1" applyFill="1" applyBorder="1" applyAlignment="1">
      <alignment horizontal="right"/>
    </xf>
    <xf numFmtId="164" fontId="16" fillId="2" borderId="4" xfId="0" applyNumberFormat="1" applyFont="1" applyFill="1" applyBorder="1" applyAlignment="1">
      <alignment horizontal="right"/>
    </xf>
    <xf numFmtId="164" fontId="16" fillId="4" borderId="4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164" fontId="9" fillId="2" borderId="3" xfId="0" applyNumberFormat="1" applyFont="1" applyFill="1" applyBorder="1"/>
    <xf numFmtId="164" fontId="16" fillId="4" borderId="3" xfId="0" applyNumberFormat="1" applyFont="1" applyFill="1" applyBorder="1" applyAlignment="1" applyProtection="1">
      <alignment horizontal="center" vertical="center" wrapText="1"/>
    </xf>
    <xf numFmtId="164" fontId="9" fillId="6" borderId="4" xfId="0" applyNumberFormat="1" applyFont="1" applyFill="1" applyBorder="1" applyAlignment="1" applyProtection="1">
      <alignment horizontal="right" vertical="center" wrapText="1"/>
    </xf>
    <xf numFmtId="164" fontId="9" fillId="3" borderId="4" xfId="0" applyNumberFormat="1" applyFont="1" applyFill="1" applyBorder="1" applyAlignment="1" applyProtection="1">
      <alignment horizontal="right" vertical="center" wrapText="1"/>
    </xf>
    <xf numFmtId="164" fontId="9" fillId="0" borderId="3" xfId="0" applyNumberFormat="1" applyFont="1" applyBorder="1" applyAlignment="1">
      <alignment horizontal="right"/>
    </xf>
    <xf numFmtId="3" fontId="10" fillId="0" borderId="0" xfId="0" applyNumberFormat="1" applyFont="1"/>
    <xf numFmtId="164" fontId="9" fillId="4" borderId="3" xfId="0" applyNumberFormat="1" applyFont="1" applyFill="1" applyBorder="1" applyAlignment="1" applyProtection="1">
      <alignment horizontal="center" vertical="center" wrapText="1"/>
    </xf>
    <xf numFmtId="164" fontId="9" fillId="6" borderId="3" xfId="0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Fill="1" applyBorder="1" applyAlignment="1" applyProtection="1">
      <alignment horizontal="right" vertical="center" wrapText="1"/>
    </xf>
    <xf numFmtId="164" fontId="9" fillId="4" borderId="3" xfId="0" applyNumberFormat="1" applyFont="1" applyFill="1" applyBorder="1" applyAlignment="1" applyProtection="1">
      <alignment horizontal="right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164" fontId="9" fillId="6" borderId="3" xfId="0" applyNumberFormat="1" applyFont="1" applyFill="1" applyBorder="1" applyAlignment="1" applyProtection="1">
      <alignment horizontal="right" vertical="center" wrapText="1"/>
    </xf>
    <xf numFmtId="164" fontId="9" fillId="3" borderId="3" xfId="0" applyNumberFormat="1" applyFont="1" applyFill="1" applyBorder="1" applyAlignment="1" applyProtection="1">
      <alignment horizontal="right" vertical="center" wrapText="1"/>
    </xf>
    <xf numFmtId="164" fontId="9" fillId="0" borderId="3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4" borderId="3" xfId="0" applyNumberFormat="1" applyFont="1" applyFill="1" applyBorder="1" applyAlignment="1" applyProtection="1">
      <alignment horizontal="center" vertical="center" wrapText="1"/>
    </xf>
    <xf numFmtId="3" fontId="9" fillId="2" borderId="4" xfId="0" applyNumberFormat="1" applyFont="1" applyFill="1" applyBorder="1" applyAlignment="1">
      <alignment horizontal="right"/>
    </xf>
    <xf numFmtId="164" fontId="9" fillId="7" borderId="4" xfId="0" applyNumberFormat="1" applyFont="1" applyFill="1" applyBorder="1" applyAlignment="1">
      <alignment horizontal="right"/>
    </xf>
    <xf numFmtId="164" fontId="9" fillId="3" borderId="4" xfId="0" applyNumberFormat="1" applyFont="1" applyFill="1" applyBorder="1" applyAlignment="1">
      <alignment horizontal="right"/>
    </xf>
    <xf numFmtId="164" fontId="9" fillId="8" borderId="4" xfId="0" applyNumberFormat="1" applyFont="1" applyFill="1" applyBorder="1" applyAlignment="1">
      <alignment horizontal="right"/>
    </xf>
    <xf numFmtId="164" fontId="16" fillId="9" borderId="4" xfId="0" applyNumberFormat="1" applyFont="1" applyFill="1" applyBorder="1" applyAlignment="1">
      <alignment horizontal="right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7" fillId="0" borderId="1" xfId="0" quotePrefix="1" applyFont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" fontId="13" fillId="2" borderId="1" xfId="0" applyNumberFormat="1" applyFont="1" applyFill="1" applyBorder="1" applyAlignment="1" applyProtection="1">
      <alignment horizontal="center" vertical="center" wrapText="1"/>
    </xf>
    <xf numFmtId="1" fontId="13" fillId="2" borderId="2" xfId="0" applyNumberFormat="1" applyFont="1" applyFill="1" applyBorder="1" applyAlignment="1" applyProtection="1">
      <alignment horizontal="center" vertical="center" wrapText="1"/>
    </xf>
    <xf numFmtId="1" fontId="13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7" fillId="2" borderId="1" xfId="0" quotePrefix="1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1" fillId="7" borderId="7" xfId="0" applyFont="1" applyFill="1" applyBorder="1" applyAlignment="1">
      <alignment horizontal="left" vertical="center" wrapText="1"/>
    </xf>
    <xf numFmtId="0" fontId="11" fillId="7" borderId="8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zoomScaleNormal="100" workbookViewId="0">
      <selection activeCell="A2" sqref="A2"/>
    </sheetView>
  </sheetViews>
  <sheetFormatPr defaultColWidth="8.88671875" defaultRowHeight="14.4" x14ac:dyDescent="0.3"/>
  <cols>
    <col min="1" max="2" width="8.88671875" style="5"/>
    <col min="3" max="3" width="8.88671875" style="5" customWidth="1"/>
    <col min="4" max="4" width="8.88671875" style="5"/>
    <col min="5" max="5" width="32.5546875" style="5" customWidth="1"/>
    <col min="6" max="6" width="27.5546875" style="31" customWidth="1"/>
    <col min="7" max="7" width="27.6640625" style="5" customWidth="1"/>
    <col min="8" max="8" width="27.5546875" style="31" customWidth="1"/>
    <col min="9" max="10" width="8.6640625" style="139" customWidth="1"/>
    <col min="11" max="16384" width="8.88671875" style="5"/>
  </cols>
  <sheetData>
    <row r="1" spans="1:10" s="1" customFormat="1" ht="18" customHeight="1" x14ac:dyDescent="0.3">
      <c r="A1" s="1" t="s">
        <v>140</v>
      </c>
      <c r="F1" s="2"/>
      <c r="H1" s="2"/>
      <c r="I1" s="157"/>
      <c r="J1" s="157"/>
    </row>
    <row r="3" spans="1:10" ht="25.5" customHeight="1" x14ac:dyDescent="0.3">
      <c r="A3" s="204" t="s">
        <v>209</v>
      </c>
      <c r="B3" s="204"/>
      <c r="C3" s="204"/>
      <c r="D3" s="204"/>
      <c r="E3" s="204"/>
      <c r="F3" s="204"/>
      <c r="G3" s="204"/>
      <c r="H3" s="204"/>
    </row>
    <row r="4" spans="1:10" ht="10.5" customHeight="1" x14ac:dyDescent="0.3">
      <c r="A4" s="3"/>
      <c r="B4" s="3"/>
      <c r="C4" s="3"/>
      <c r="D4" s="3"/>
      <c r="E4" s="3"/>
      <c r="F4" s="4"/>
      <c r="G4" s="3"/>
      <c r="H4" s="4"/>
    </row>
    <row r="5" spans="1:10" ht="15.6" x14ac:dyDescent="0.3">
      <c r="A5" s="204" t="s">
        <v>18</v>
      </c>
      <c r="B5" s="204"/>
      <c r="C5" s="204"/>
      <c r="D5" s="204"/>
      <c r="E5" s="204"/>
      <c r="F5" s="204"/>
      <c r="G5" s="205"/>
      <c r="H5" s="205"/>
    </row>
    <row r="6" spans="1:10" ht="11.25" customHeight="1" x14ac:dyDescent="0.3">
      <c r="A6" s="3"/>
      <c r="B6" s="3"/>
      <c r="C6" s="3"/>
      <c r="D6" s="3"/>
      <c r="E6" s="3"/>
      <c r="F6" s="4"/>
      <c r="G6" s="3"/>
      <c r="H6" s="4"/>
    </row>
    <row r="7" spans="1:10" ht="15.6" x14ac:dyDescent="0.3">
      <c r="A7" s="204" t="s">
        <v>25</v>
      </c>
      <c r="B7" s="206"/>
      <c r="C7" s="206"/>
      <c r="D7" s="206"/>
      <c r="E7" s="206"/>
      <c r="F7" s="206"/>
      <c r="G7" s="206"/>
      <c r="H7" s="206"/>
    </row>
    <row r="8" spans="1:10" ht="13.5" customHeight="1" x14ac:dyDescent="0.35">
      <c r="A8" s="6"/>
      <c r="B8" s="7"/>
      <c r="C8" s="7"/>
      <c r="D8" s="7"/>
      <c r="E8" s="8"/>
      <c r="F8" s="9"/>
      <c r="G8" s="10"/>
      <c r="H8" s="9"/>
    </row>
    <row r="9" spans="1:10" ht="27.6" x14ac:dyDescent="0.3">
      <c r="A9" s="11"/>
      <c r="B9" s="12"/>
      <c r="C9" s="12"/>
      <c r="D9" s="13"/>
      <c r="E9" s="14"/>
      <c r="F9" s="15" t="s">
        <v>208</v>
      </c>
      <c r="G9" s="16" t="s">
        <v>215</v>
      </c>
      <c r="H9" s="15" t="s">
        <v>207</v>
      </c>
      <c r="I9" s="158" t="s">
        <v>206</v>
      </c>
      <c r="J9" s="158" t="s">
        <v>206</v>
      </c>
    </row>
    <row r="10" spans="1:10" s="160" customFormat="1" ht="15" customHeight="1" x14ac:dyDescent="0.3">
      <c r="A10" s="198">
        <v>1</v>
      </c>
      <c r="B10" s="199"/>
      <c r="C10" s="199"/>
      <c r="D10" s="199"/>
      <c r="E10" s="200"/>
      <c r="F10" s="119">
        <v>2</v>
      </c>
      <c r="G10" s="119">
        <v>3</v>
      </c>
      <c r="H10" s="119">
        <v>4</v>
      </c>
      <c r="I10" s="159" t="s">
        <v>213</v>
      </c>
      <c r="J10" s="159" t="s">
        <v>214</v>
      </c>
    </row>
    <row r="11" spans="1:10" x14ac:dyDescent="0.3">
      <c r="A11" s="207" t="s">
        <v>0</v>
      </c>
      <c r="B11" s="208"/>
      <c r="C11" s="208"/>
      <c r="D11" s="208"/>
      <c r="E11" s="209"/>
      <c r="F11" s="17">
        <f t="shared" ref="F11" si="0">F12+F13</f>
        <v>961336.44000000006</v>
      </c>
      <c r="G11" s="18">
        <f t="shared" ref="G11" si="1">G12+G13</f>
        <v>2717535</v>
      </c>
      <c r="H11" s="17">
        <f t="shared" ref="H11" si="2">H12+H13</f>
        <v>1214751.6500000001</v>
      </c>
      <c r="I11" s="161">
        <f>H11/F11*100</f>
        <v>126.36072029059879</v>
      </c>
      <c r="J11" s="161">
        <f>H11/G11*100</f>
        <v>44.70049695772088</v>
      </c>
    </row>
    <row r="12" spans="1:10" x14ac:dyDescent="0.3">
      <c r="A12" s="210" t="s">
        <v>31</v>
      </c>
      <c r="B12" s="211"/>
      <c r="C12" s="211"/>
      <c r="D12" s="211"/>
      <c r="E12" s="203"/>
      <c r="F12" s="19">
        <v>961240.14</v>
      </c>
      <c r="G12" s="20">
        <v>2717342</v>
      </c>
      <c r="H12" s="19">
        <v>1214655.3500000001</v>
      </c>
      <c r="I12" s="162">
        <f>H12/F12*100</f>
        <v>126.36336118880762</v>
      </c>
      <c r="J12" s="162">
        <f>H12/G12*100</f>
        <v>44.700127919120966</v>
      </c>
    </row>
    <row r="13" spans="1:10" x14ac:dyDescent="0.3">
      <c r="A13" s="202" t="s">
        <v>32</v>
      </c>
      <c r="B13" s="203"/>
      <c r="C13" s="203"/>
      <c r="D13" s="203"/>
      <c r="E13" s="203"/>
      <c r="F13" s="19">
        <v>96.3</v>
      </c>
      <c r="G13" s="20">
        <v>193</v>
      </c>
      <c r="H13" s="19">
        <v>96.3</v>
      </c>
      <c r="I13" s="162">
        <f>H13/F13*100</f>
        <v>100</v>
      </c>
      <c r="J13" s="162">
        <f>H13/G13*100</f>
        <v>49.896373056994818</v>
      </c>
    </row>
    <row r="14" spans="1:10" x14ac:dyDescent="0.3">
      <c r="A14" s="21" t="s">
        <v>1</v>
      </c>
      <c r="B14" s="146"/>
      <c r="C14" s="146"/>
      <c r="D14" s="146"/>
      <c r="E14" s="146"/>
      <c r="F14" s="17">
        <f t="shared" ref="F14" si="3">F15+F16</f>
        <v>955475.01</v>
      </c>
      <c r="G14" s="18">
        <f t="shared" ref="G14" si="4">G15+G16</f>
        <v>2741000</v>
      </c>
      <c r="H14" s="17">
        <f t="shared" ref="H14" si="5">H15+H16</f>
        <v>1206425.5799999998</v>
      </c>
      <c r="I14" s="161">
        <f>H14/F14*100</f>
        <v>126.26448283561072</v>
      </c>
      <c r="J14" s="161">
        <f>H14/G14*100</f>
        <v>44.014067128785115</v>
      </c>
    </row>
    <row r="15" spans="1:10" x14ac:dyDescent="0.3">
      <c r="A15" s="212" t="s">
        <v>33</v>
      </c>
      <c r="B15" s="211"/>
      <c r="C15" s="211"/>
      <c r="D15" s="211"/>
      <c r="E15" s="211"/>
      <c r="F15" s="19">
        <v>945896.13</v>
      </c>
      <c r="G15" s="20">
        <v>2193335</v>
      </c>
      <c r="H15" s="19">
        <v>1203043.1399999999</v>
      </c>
      <c r="I15" s="162">
        <f t="shared" ref="I15:I16" si="6">H15/F15*100</f>
        <v>127.18554414637471</v>
      </c>
      <c r="J15" s="162">
        <f t="shared" ref="J15:J16" si="7">H15/G15*100</f>
        <v>54.84994950611739</v>
      </c>
    </row>
    <row r="16" spans="1:10" x14ac:dyDescent="0.3">
      <c r="A16" s="202" t="s">
        <v>34</v>
      </c>
      <c r="B16" s="203"/>
      <c r="C16" s="203"/>
      <c r="D16" s="203"/>
      <c r="E16" s="203"/>
      <c r="F16" s="19">
        <v>9578.8799999999992</v>
      </c>
      <c r="G16" s="20">
        <v>547665</v>
      </c>
      <c r="H16" s="19">
        <v>3382.44</v>
      </c>
      <c r="I16" s="162">
        <f t="shared" si="6"/>
        <v>35.311435157346168</v>
      </c>
      <c r="J16" s="162">
        <f t="shared" si="7"/>
        <v>0.61761113089205999</v>
      </c>
    </row>
    <row r="17" spans="1:10" x14ac:dyDescent="0.3">
      <c r="A17" s="213" t="s">
        <v>55</v>
      </c>
      <c r="B17" s="208"/>
      <c r="C17" s="208"/>
      <c r="D17" s="208"/>
      <c r="E17" s="208"/>
      <c r="F17" s="17">
        <f t="shared" ref="F17" si="8">F11-F14</f>
        <v>5861.4300000000512</v>
      </c>
      <c r="G17" s="18">
        <f t="shared" ref="G17" si="9">G11-G14</f>
        <v>-23465</v>
      </c>
      <c r="H17" s="17">
        <f t="shared" ref="H17" si="10">H11-H14</f>
        <v>8326.070000000298</v>
      </c>
      <c r="I17" s="161">
        <f>H17/F17*100</f>
        <v>142.04844210372255</v>
      </c>
      <c r="J17" s="161">
        <f>H17/G17*100</f>
        <v>-35.482932026423605</v>
      </c>
    </row>
    <row r="18" spans="1:10" ht="13.5" customHeight="1" x14ac:dyDescent="0.3">
      <c r="A18" s="3"/>
      <c r="B18" s="22"/>
      <c r="C18" s="22"/>
      <c r="D18" s="22"/>
      <c r="E18" s="22"/>
      <c r="F18" s="23"/>
      <c r="G18" s="24"/>
      <c r="H18" s="23"/>
    </row>
    <row r="19" spans="1:10" ht="15.6" x14ac:dyDescent="0.3">
      <c r="A19" s="204" t="s">
        <v>26</v>
      </c>
      <c r="B19" s="206"/>
      <c r="C19" s="206"/>
      <c r="D19" s="206"/>
      <c r="E19" s="206"/>
      <c r="F19" s="206"/>
      <c r="G19" s="206"/>
      <c r="H19" s="206"/>
    </row>
    <row r="20" spans="1:10" ht="12" customHeight="1" x14ac:dyDescent="0.3">
      <c r="A20" s="3"/>
      <c r="B20" s="22"/>
      <c r="C20" s="22"/>
      <c r="D20" s="22"/>
      <c r="E20" s="22"/>
      <c r="F20" s="23"/>
      <c r="G20" s="24"/>
      <c r="H20" s="23"/>
    </row>
    <row r="21" spans="1:10" ht="27.6" x14ac:dyDescent="0.3">
      <c r="A21" s="11"/>
      <c r="B21" s="12"/>
      <c r="C21" s="12"/>
      <c r="D21" s="13"/>
      <c r="E21" s="14"/>
      <c r="F21" s="15" t="s">
        <v>208</v>
      </c>
      <c r="G21" s="16" t="s">
        <v>215</v>
      </c>
      <c r="H21" s="15" t="s">
        <v>207</v>
      </c>
      <c r="I21" s="158" t="s">
        <v>206</v>
      </c>
      <c r="J21" s="158" t="s">
        <v>206</v>
      </c>
    </row>
    <row r="22" spans="1:10" x14ac:dyDescent="0.3">
      <c r="A22" s="202" t="s">
        <v>35</v>
      </c>
      <c r="B22" s="203"/>
      <c r="C22" s="203"/>
      <c r="D22" s="203"/>
      <c r="E22" s="203"/>
      <c r="F22" s="19"/>
      <c r="G22" s="20"/>
      <c r="H22" s="19"/>
      <c r="I22" s="162">
        <v>0</v>
      </c>
      <c r="J22" s="162">
        <v>0</v>
      </c>
    </row>
    <row r="23" spans="1:10" x14ac:dyDescent="0.3">
      <c r="A23" s="202" t="s">
        <v>36</v>
      </c>
      <c r="B23" s="203"/>
      <c r="C23" s="203"/>
      <c r="D23" s="203"/>
      <c r="E23" s="203"/>
      <c r="F23" s="19"/>
      <c r="G23" s="20"/>
      <c r="H23" s="19"/>
      <c r="I23" s="162">
        <v>0</v>
      </c>
      <c r="J23" s="162">
        <v>0</v>
      </c>
    </row>
    <row r="24" spans="1:10" x14ac:dyDescent="0.3">
      <c r="A24" s="213" t="s">
        <v>2</v>
      </c>
      <c r="B24" s="208"/>
      <c r="C24" s="208"/>
      <c r="D24" s="208"/>
      <c r="E24" s="208"/>
      <c r="F24" s="17">
        <f t="shared" ref="F24" si="11">F22-F23</f>
        <v>0</v>
      </c>
      <c r="G24" s="18">
        <f t="shared" ref="G24" si="12">G22-G23</f>
        <v>0</v>
      </c>
      <c r="H24" s="17">
        <f t="shared" ref="H24" si="13">H22-H23</f>
        <v>0</v>
      </c>
      <c r="I24" s="161">
        <v>0</v>
      </c>
      <c r="J24" s="161">
        <v>0</v>
      </c>
    </row>
    <row r="25" spans="1:10" x14ac:dyDescent="0.3">
      <c r="A25" s="213" t="s">
        <v>56</v>
      </c>
      <c r="B25" s="208"/>
      <c r="C25" s="208"/>
      <c r="D25" s="208"/>
      <c r="E25" s="208"/>
      <c r="F25" s="17">
        <f>F17</f>
        <v>5861.4300000000512</v>
      </c>
      <c r="G25" s="18">
        <f>G17</f>
        <v>-23465</v>
      </c>
      <c r="H25" s="17">
        <f>H17</f>
        <v>8326.070000000298</v>
      </c>
      <c r="I25" s="161">
        <f>H25/F25*100</f>
        <v>142.04844210372255</v>
      </c>
      <c r="J25" s="161">
        <f>H25/G25*100</f>
        <v>-35.482932026423605</v>
      </c>
    </row>
    <row r="26" spans="1:10" ht="13.5" customHeight="1" x14ac:dyDescent="0.3">
      <c r="A26" s="25"/>
      <c r="B26" s="22"/>
      <c r="C26" s="22"/>
      <c r="D26" s="22"/>
      <c r="E26" s="22"/>
      <c r="F26" s="23"/>
      <c r="G26" s="24"/>
      <c r="H26" s="23"/>
    </row>
    <row r="27" spans="1:10" ht="15.6" x14ac:dyDescent="0.3">
      <c r="A27" s="204" t="s">
        <v>57</v>
      </c>
      <c r="B27" s="206"/>
      <c r="C27" s="206"/>
      <c r="D27" s="206"/>
      <c r="E27" s="206"/>
      <c r="F27" s="206"/>
      <c r="G27" s="206"/>
      <c r="H27" s="206"/>
    </row>
    <row r="28" spans="1:10" ht="15.6" x14ac:dyDescent="0.3">
      <c r="A28" s="143"/>
      <c r="B28" s="144"/>
      <c r="C28" s="144"/>
      <c r="D28" s="144"/>
      <c r="E28" s="144"/>
      <c r="F28" s="26"/>
      <c r="G28" s="144"/>
      <c r="H28" s="26"/>
    </row>
    <row r="29" spans="1:10" ht="27.6" x14ac:dyDescent="0.3">
      <c r="A29" s="11"/>
      <c r="B29" s="12"/>
      <c r="C29" s="12"/>
      <c r="D29" s="13"/>
      <c r="E29" s="14"/>
      <c r="F29" s="15" t="s">
        <v>208</v>
      </c>
      <c r="G29" s="16" t="s">
        <v>215</v>
      </c>
      <c r="H29" s="15" t="s">
        <v>207</v>
      </c>
      <c r="I29" s="158" t="s">
        <v>206</v>
      </c>
      <c r="J29" s="158" t="s">
        <v>206</v>
      </c>
    </row>
    <row r="30" spans="1:10" ht="15" customHeight="1" x14ac:dyDescent="0.3">
      <c r="A30" s="214" t="s">
        <v>58</v>
      </c>
      <c r="B30" s="215"/>
      <c r="C30" s="215"/>
      <c r="D30" s="215"/>
      <c r="E30" s="216"/>
      <c r="F30" s="27">
        <v>45527.95</v>
      </c>
      <c r="G30" s="28">
        <v>23465</v>
      </c>
      <c r="H30" s="27">
        <v>44083.56</v>
      </c>
      <c r="I30" s="163">
        <f>H30/F30*100</f>
        <v>96.827465326244649</v>
      </c>
      <c r="J30" s="163">
        <v>0</v>
      </c>
    </row>
    <row r="31" spans="1:10" ht="15" customHeight="1" x14ac:dyDescent="0.3">
      <c r="A31" s="213" t="s">
        <v>59</v>
      </c>
      <c r="B31" s="208"/>
      <c r="C31" s="208"/>
      <c r="D31" s="208"/>
      <c r="E31" s="208"/>
      <c r="F31" s="29">
        <f>F17</f>
        <v>5861.4300000000512</v>
      </c>
      <c r="G31" s="30">
        <v>23465</v>
      </c>
      <c r="H31" s="29">
        <f>H17</f>
        <v>8326.070000000298</v>
      </c>
      <c r="I31" s="161">
        <f>H31/F31*100</f>
        <v>142.04844210372255</v>
      </c>
      <c r="J31" s="161">
        <f>H31/G31*100</f>
        <v>35.482932026423605</v>
      </c>
    </row>
    <row r="32" spans="1:10" ht="45" customHeight="1" x14ac:dyDescent="0.3">
      <c r="A32" s="207" t="s">
        <v>60</v>
      </c>
      <c r="B32" s="219"/>
      <c r="C32" s="219"/>
      <c r="D32" s="219"/>
      <c r="E32" s="220"/>
      <c r="F32" s="29">
        <f>F30+F31</f>
        <v>51389.380000000048</v>
      </c>
      <c r="G32" s="30">
        <v>0</v>
      </c>
      <c r="H32" s="29">
        <f>H30+H31</f>
        <v>52409.630000000296</v>
      </c>
      <c r="I32" s="161">
        <f>H32/F32*100</f>
        <v>101.98533237801321</v>
      </c>
      <c r="J32" s="161">
        <v>0</v>
      </c>
    </row>
    <row r="33" spans="1:10" ht="15.6" x14ac:dyDescent="0.3">
      <c r="A33" s="143"/>
      <c r="B33" s="144"/>
      <c r="C33" s="144"/>
      <c r="D33" s="144"/>
      <c r="E33" s="144"/>
      <c r="F33" s="26"/>
      <c r="G33" s="144"/>
      <c r="H33" s="26"/>
    </row>
    <row r="34" spans="1:10" ht="15.6" x14ac:dyDescent="0.3">
      <c r="A34" s="204" t="s">
        <v>54</v>
      </c>
      <c r="B34" s="204"/>
      <c r="C34" s="204"/>
      <c r="D34" s="204"/>
      <c r="E34" s="204"/>
      <c r="F34" s="204"/>
      <c r="G34" s="204"/>
      <c r="H34" s="204"/>
    </row>
    <row r="35" spans="1:10" ht="18" x14ac:dyDescent="0.3">
      <c r="A35" s="25"/>
      <c r="B35" s="22"/>
      <c r="C35" s="22"/>
      <c r="D35" s="22"/>
      <c r="E35" s="22"/>
      <c r="F35" s="23"/>
      <c r="G35" s="24"/>
      <c r="H35" s="23"/>
    </row>
    <row r="36" spans="1:10" ht="27.6" x14ac:dyDescent="0.3">
      <c r="A36" s="11"/>
      <c r="B36" s="12"/>
      <c r="C36" s="12"/>
      <c r="D36" s="13"/>
      <c r="E36" s="14"/>
      <c r="F36" s="15" t="s">
        <v>208</v>
      </c>
      <c r="G36" s="16" t="s">
        <v>215</v>
      </c>
      <c r="H36" s="15" t="s">
        <v>207</v>
      </c>
      <c r="I36" s="158" t="s">
        <v>206</v>
      </c>
      <c r="J36" s="158" t="s">
        <v>206</v>
      </c>
    </row>
    <row r="37" spans="1:10" x14ac:dyDescent="0.3">
      <c r="A37" s="214" t="s">
        <v>58</v>
      </c>
      <c r="B37" s="215"/>
      <c r="C37" s="215"/>
      <c r="D37" s="215"/>
      <c r="E37" s="216"/>
      <c r="F37" s="27">
        <f>F30</f>
        <v>45527.95</v>
      </c>
      <c r="G37" s="28">
        <v>32103</v>
      </c>
      <c r="H37" s="27">
        <v>27758.47</v>
      </c>
      <c r="I37" s="163">
        <f>H37/F37*100</f>
        <v>60.970173267190816</v>
      </c>
      <c r="J37" s="163">
        <f>H37/G37*100</f>
        <v>86.466903404666226</v>
      </c>
    </row>
    <row r="38" spans="1:10" ht="28.5" customHeight="1" x14ac:dyDescent="0.3">
      <c r="A38" s="214" t="s">
        <v>61</v>
      </c>
      <c r="B38" s="215"/>
      <c r="C38" s="215"/>
      <c r="D38" s="215"/>
      <c r="E38" s="216"/>
      <c r="F38" s="27">
        <v>18441.43</v>
      </c>
      <c r="G38" s="28">
        <v>23465</v>
      </c>
      <c r="H38" s="27">
        <v>27758.47</v>
      </c>
      <c r="I38" s="164">
        <v>0</v>
      </c>
      <c r="J38" s="164">
        <f>H38/G38*100</f>
        <v>118.29733645855529</v>
      </c>
    </row>
    <row r="39" spans="1:10" x14ac:dyDescent="0.3">
      <c r="A39" s="214" t="s">
        <v>62</v>
      </c>
      <c r="B39" s="217"/>
      <c r="C39" s="217"/>
      <c r="D39" s="217"/>
      <c r="E39" s="218"/>
      <c r="F39" s="27">
        <v>5861.43</v>
      </c>
      <c r="G39" s="28">
        <v>0</v>
      </c>
      <c r="H39" s="27">
        <v>0</v>
      </c>
      <c r="I39" s="164">
        <f>H39/F39*100</f>
        <v>0</v>
      </c>
      <c r="J39" s="164">
        <v>0</v>
      </c>
    </row>
    <row r="40" spans="1:10" ht="15" customHeight="1" x14ac:dyDescent="0.3">
      <c r="A40" s="213" t="s">
        <v>59</v>
      </c>
      <c r="B40" s="208"/>
      <c r="C40" s="208"/>
      <c r="D40" s="208"/>
      <c r="E40" s="208"/>
      <c r="F40" s="29">
        <f>F37-F38+F39</f>
        <v>32947.949999999997</v>
      </c>
      <c r="G40" s="30">
        <f t="shared" ref="G40" si="14">G37-G38+G39</f>
        <v>8638</v>
      </c>
      <c r="H40" s="29">
        <f>H37-H38+H39</f>
        <v>0</v>
      </c>
      <c r="I40" s="161">
        <f>H40/F40*100</f>
        <v>0</v>
      </c>
      <c r="J40" s="161">
        <v>0</v>
      </c>
    </row>
    <row r="41" spans="1:10" ht="17.25" customHeight="1" x14ac:dyDescent="0.3"/>
    <row r="44" spans="1:10" x14ac:dyDescent="0.3">
      <c r="A44" s="5" t="s">
        <v>231</v>
      </c>
    </row>
    <row r="46" spans="1:10" x14ac:dyDescent="0.3">
      <c r="A46" s="201" t="s">
        <v>63</v>
      </c>
      <c r="B46" s="201"/>
      <c r="C46" s="201"/>
      <c r="D46" s="5" t="s">
        <v>64</v>
      </c>
      <c r="H46" s="31" t="s">
        <v>65</v>
      </c>
    </row>
    <row r="47" spans="1:10" x14ac:dyDescent="0.3">
      <c r="A47" s="5" t="s">
        <v>66</v>
      </c>
      <c r="C47" s="5" t="s">
        <v>64</v>
      </c>
      <c r="D47" s="5" t="s">
        <v>64</v>
      </c>
      <c r="H47" s="31" t="s">
        <v>67</v>
      </c>
    </row>
  </sheetData>
  <mergeCells count="25">
    <mergeCell ref="A37:E37"/>
    <mergeCell ref="A38:E38"/>
    <mergeCell ref="A39:E39"/>
    <mergeCell ref="A40:E40"/>
    <mergeCell ref="A27:H27"/>
    <mergeCell ref="A30:E30"/>
    <mergeCell ref="A31:E31"/>
    <mergeCell ref="A32:E32"/>
    <mergeCell ref="A34:H34"/>
    <mergeCell ref="A10:E10"/>
    <mergeCell ref="A46:C46"/>
    <mergeCell ref="A23:E23"/>
    <mergeCell ref="A3:H3"/>
    <mergeCell ref="A5:H5"/>
    <mergeCell ref="A7:H7"/>
    <mergeCell ref="A11:E11"/>
    <mergeCell ref="A12:E12"/>
    <mergeCell ref="A13:E13"/>
    <mergeCell ref="A15:E15"/>
    <mergeCell ref="A16:E16"/>
    <mergeCell ref="A17:E17"/>
    <mergeCell ref="A19:H19"/>
    <mergeCell ref="A22:E22"/>
    <mergeCell ref="A24:E24"/>
    <mergeCell ref="A25:E25"/>
  </mergeCells>
  <pageMargins left="0.31496062992125984" right="0.31496062992125984" top="0.15748031496062992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3"/>
  <sheetViews>
    <sheetView zoomScaleNormal="100" workbookViewId="0">
      <selection activeCell="I93" sqref="I93"/>
    </sheetView>
  </sheetViews>
  <sheetFormatPr defaultColWidth="9.109375" defaultRowHeight="14.4" x14ac:dyDescent="0.3"/>
  <cols>
    <col min="1" max="1" width="7.44140625" style="5" bestFit="1" customWidth="1"/>
    <col min="2" max="2" width="8.44140625" style="5" bestFit="1" customWidth="1"/>
    <col min="3" max="3" width="57.109375" style="5" customWidth="1"/>
    <col min="4" max="4" width="20.5546875" style="31" customWidth="1"/>
    <col min="5" max="5" width="20.5546875" style="68" customWidth="1"/>
    <col min="6" max="6" width="20.5546875" style="31" customWidth="1"/>
    <col min="7" max="8" width="8.6640625" style="32" customWidth="1"/>
    <col min="9" max="16384" width="9.109375" style="5"/>
  </cols>
  <sheetData>
    <row r="1" spans="1:8" s="1" customFormat="1" ht="18" customHeight="1" x14ac:dyDescent="0.3">
      <c r="A1" s="1" t="s">
        <v>140</v>
      </c>
      <c r="D1" s="2"/>
      <c r="E1" s="123"/>
      <c r="F1" s="2"/>
      <c r="G1" s="32"/>
      <c r="H1" s="32"/>
    </row>
    <row r="3" spans="1:8" ht="42" customHeight="1" x14ac:dyDescent="0.3">
      <c r="A3" s="204" t="s">
        <v>209</v>
      </c>
      <c r="B3" s="204"/>
      <c r="C3" s="204"/>
      <c r="D3" s="204"/>
      <c r="E3" s="204"/>
      <c r="F3" s="204"/>
    </row>
    <row r="4" spans="1:8" ht="18" customHeight="1" x14ac:dyDescent="0.3">
      <c r="A4" s="33"/>
      <c r="B4" s="33"/>
      <c r="C4" s="33"/>
      <c r="D4" s="34"/>
      <c r="E4" s="124"/>
      <c r="F4" s="34"/>
      <c r="G4" s="165"/>
      <c r="H4" s="165"/>
    </row>
    <row r="5" spans="1:8" ht="15.75" customHeight="1" x14ac:dyDescent="0.3">
      <c r="A5" s="224" t="s">
        <v>18</v>
      </c>
      <c r="B5" s="224"/>
      <c r="C5" s="224"/>
      <c r="D5" s="224"/>
      <c r="E5" s="224"/>
      <c r="F5" s="224"/>
    </row>
    <row r="6" spans="1:8" ht="18" x14ac:dyDescent="0.3">
      <c r="A6" s="33"/>
      <c r="B6" s="33"/>
      <c r="C6" s="33"/>
      <c r="D6" s="34"/>
      <c r="E6" s="124"/>
      <c r="F6" s="34"/>
      <c r="G6" s="165"/>
      <c r="H6" s="165"/>
    </row>
    <row r="7" spans="1:8" ht="18" customHeight="1" x14ac:dyDescent="0.3">
      <c r="A7" s="224" t="s">
        <v>4</v>
      </c>
      <c r="B7" s="224"/>
      <c r="C7" s="224"/>
      <c r="D7" s="224"/>
      <c r="E7" s="224"/>
      <c r="F7" s="224"/>
    </row>
    <row r="8" spans="1:8" ht="18" x14ac:dyDescent="0.3">
      <c r="A8" s="33"/>
      <c r="B8" s="33"/>
      <c r="C8" s="33"/>
      <c r="D8" s="34"/>
      <c r="E8" s="124"/>
      <c r="F8" s="34"/>
      <c r="G8" s="165"/>
      <c r="H8" s="165"/>
    </row>
    <row r="9" spans="1:8" ht="15.75" customHeight="1" x14ac:dyDescent="0.3">
      <c r="A9" s="224" t="s">
        <v>37</v>
      </c>
      <c r="B9" s="224"/>
      <c r="C9" s="224"/>
      <c r="D9" s="224"/>
      <c r="E9" s="224"/>
      <c r="F9" s="224"/>
    </row>
    <row r="10" spans="1:8" ht="18" x14ac:dyDescent="0.3">
      <c r="A10" s="33"/>
      <c r="B10" s="33"/>
      <c r="C10" s="33"/>
      <c r="D10" s="34"/>
      <c r="E10" s="124"/>
      <c r="F10" s="34"/>
      <c r="G10" s="165"/>
      <c r="H10" s="165"/>
    </row>
    <row r="12" spans="1:8" ht="27.6" x14ac:dyDescent="0.3">
      <c r="A12" s="35" t="s">
        <v>5</v>
      </c>
      <c r="B12" s="36" t="s">
        <v>6</v>
      </c>
      <c r="C12" s="36" t="s">
        <v>3</v>
      </c>
      <c r="D12" s="37" t="s">
        <v>208</v>
      </c>
      <c r="E12" s="125" t="s">
        <v>215</v>
      </c>
      <c r="F12" s="37" t="s">
        <v>207</v>
      </c>
      <c r="G12" s="166" t="s">
        <v>206</v>
      </c>
      <c r="H12" s="166" t="s">
        <v>206</v>
      </c>
    </row>
    <row r="13" spans="1:8" s="121" customFormat="1" ht="15" customHeight="1" x14ac:dyDescent="0.25">
      <c r="A13" s="221">
        <v>1</v>
      </c>
      <c r="B13" s="222"/>
      <c r="C13" s="223"/>
      <c r="D13" s="147">
        <v>2</v>
      </c>
      <c r="E13" s="126">
        <v>3</v>
      </c>
      <c r="F13" s="147">
        <v>4</v>
      </c>
      <c r="G13" s="159" t="s">
        <v>213</v>
      </c>
      <c r="H13" s="159" t="s">
        <v>214</v>
      </c>
    </row>
    <row r="14" spans="1:8" x14ac:dyDescent="0.3">
      <c r="A14" s="38"/>
      <c r="B14" s="39"/>
      <c r="C14" s="40" t="s">
        <v>0</v>
      </c>
      <c r="D14" s="41">
        <f>D15+D33</f>
        <v>961336.44</v>
      </c>
      <c r="E14" s="42">
        <f>E15+E33</f>
        <v>2717535</v>
      </c>
      <c r="F14" s="41">
        <f>F15+F33</f>
        <v>1214751.6499999997</v>
      </c>
      <c r="G14" s="167">
        <f>F14/D14*100</f>
        <v>126.36072029059875</v>
      </c>
      <c r="H14" s="167">
        <f>F14/E14*100</f>
        <v>44.700496957720866</v>
      </c>
    </row>
    <row r="15" spans="1:8" x14ac:dyDescent="0.3">
      <c r="A15" s="43">
        <v>6</v>
      </c>
      <c r="B15" s="43"/>
      <c r="C15" s="148" t="s">
        <v>7</v>
      </c>
      <c r="D15" s="44">
        <f>SUM(D16+D21+D23+D25+D30)</f>
        <v>961240.1399999999</v>
      </c>
      <c r="E15" s="45">
        <f>SUM(E16+E21+E23+E25+E30)</f>
        <v>2717342</v>
      </c>
      <c r="F15" s="44">
        <f>SUM(F16+F21+F23+F25+F30)</f>
        <v>1214655.3499999996</v>
      </c>
      <c r="G15" s="168">
        <f>F15/D15*100</f>
        <v>126.3633611888076</v>
      </c>
      <c r="H15" s="168">
        <f>F15/E15*100</f>
        <v>44.700127919120952</v>
      </c>
    </row>
    <row r="16" spans="1:8" ht="17.25" customHeight="1" x14ac:dyDescent="0.3">
      <c r="A16" s="46"/>
      <c r="B16" s="46">
        <v>63</v>
      </c>
      <c r="C16" s="149" t="s">
        <v>28</v>
      </c>
      <c r="D16" s="47">
        <f>D17+D18+D19+D20</f>
        <v>856336.23</v>
      </c>
      <c r="E16" s="48">
        <v>2430472</v>
      </c>
      <c r="F16" s="47">
        <f t="shared" ref="F16" si="0">F17+F18+F19+F20</f>
        <v>1099542.97</v>
      </c>
      <c r="G16" s="169">
        <f t="shared" ref="G16:G35" si="1">F16/D16*100</f>
        <v>128.4008467094753</v>
      </c>
      <c r="H16" s="169">
        <f t="shared" ref="H16:H34" si="2">F16/E16*100</f>
        <v>45.239894555460829</v>
      </c>
    </row>
    <row r="17" spans="1:8" ht="24.75" customHeight="1" x14ac:dyDescent="0.3">
      <c r="A17" s="49"/>
      <c r="B17" s="49">
        <v>6361</v>
      </c>
      <c r="C17" s="50" t="s">
        <v>229</v>
      </c>
      <c r="D17" s="51">
        <v>832810.58</v>
      </c>
      <c r="E17" s="52">
        <v>0</v>
      </c>
      <c r="F17" s="51">
        <v>1080489.78</v>
      </c>
      <c r="G17" s="171">
        <f t="shared" si="1"/>
        <v>129.74016012140481</v>
      </c>
      <c r="H17" s="171">
        <v>0</v>
      </c>
    </row>
    <row r="18" spans="1:8" ht="24.75" customHeight="1" x14ac:dyDescent="0.3">
      <c r="A18" s="49"/>
      <c r="B18" s="49">
        <v>6362</v>
      </c>
      <c r="C18" s="50" t="s">
        <v>68</v>
      </c>
      <c r="D18" s="51">
        <v>12500</v>
      </c>
      <c r="E18" s="52">
        <v>0</v>
      </c>
      <c r="F18" s="51">
        <v>0</v>
      </c>
      <c r="G18" s="171">
        <f t="shared" ref="G18" si="3">F18/D18*100</f>
        <v>0</v>
      </c>
      <c r="H18" s="171">
        <v>0</v>
      </c>
    </row>
    <row r="19" spans="1:8" x14ac:dyDescent="0.3">
      <c r="A19" s="53"/>
      <c r="B19" s="54">
        <v>6381</v>
      </c>
      <c r="C19" s="50" t="s">
        <v>69</v>
      </c>
      <c r="D19" s="55">
        <v>11025.65</v>
      </c>
      <c r="E19" s="56">
        <v>0</v>
      </c>
      <c r="F19" s="55">
        <v>19053.189999999999</v>
      </c>
      <c r="G19" s="172">
        <f t="shared" si="1"/>
        <v>172.80786166801957</v>
      </c>
      <c r="H19" s="172">
        <v>0</v>
      </c>
    </row>
    <row r="20" spans="1:8" x14ac:dyDescent="0.3">
      <c r="A20" s="53"/>
      <c r="B20" s="54">
        <v>6382</v>
      </c>
      <c r="C20" s="50" t="s">
        <v>70</v>
      </c>
      <c r="D20" s="55">
        <v>0</v>
      </c>
      <c r="E20" s="56">
        <v>0</v>
      </c>
      <c r="F20" s="55">
        <v>0</v>
      </c>
      <c r="G20" s="172">
        <v>0</v>
      </c>
      <c r="H20" s="172">
        <v>0</v>
      </c>
    </row>
    <row r="21" spans="1:8" ht="17.25" customHeight="1" x14ac:dyDescent="0.3">
      <c r="A21" s="46"/>
      <c r="B21" s="46">
        <v>64</v>
      </c>
      <c r="C21" s="149" t="s">
        <v>71</v>
      </c>
      <c r="D21" s="47">
        <f>D22</f>
        <v>9.19</v>
      </c>
      <c r="E21" s="48">
        <v>50</v>
      </c>
      <c r="F21" s="47">
        <f>F22</f>
        <v>35.39</v>
      </c>
      <c r="G21" s="169">
        <f t="shared" si="1"/>
        <v>385.09249183895543</v>
      </c>
      <c r="H21" s="169">
        <f t="shared" si="2"/>
        <v>70.78</v>
      </c>
    </row>
    <row r="22" spans="1:8" x14ac:dyDescent="0.3">
      <c r="A22" s="53"/>
      <c r="B22" s="54">
        <v>6413</v>
      </c>
      <c r="C22" s="50" t="s">
        <v>72</v>
      </c>
      <c r="D22" s="55">
        <v>9.19</v>
      </c>
      <c r="E22" s="56">
        <v>0</v>
      </c>
      <c r="F22" s="55">
        <v>35.39</v>
      </c>
      <c r="G22" s="172">
        <f t="shared" si="1"/>
        <v>385.09249183895543</v>
      </c>
      <c r="H22" s="172">
        <v>0</v>
      </c>
    </row>
    <row r="23" spans="1:8" ht="27" customHeight="1" x14ac:dyDescent="0.3">
      <c r="A23" s="46"/>
      <c r="B23" s="46">
        <v>65</v>
      </c>
      <c r="C23" s="149" t="s">
        <v>73</v>
      </c>
      <c r="D23" s="47">
        <f>D24</f>
        <v>37711.07</v>
      </c>
      <c r="E23" s="48">
        <v>50100</v>
      </c>
      <c r="F23" s="47">
        <f>F24</f>
        <v>27368.16</v>
      </c>
      <c r="G23" s="169">
        <f t="shared" si="1"/>
        <v>72.573278880710617</v>
      </c>
      <c r="H23" s="169">
        <f t="shared" si="2"/>
        <v>54.627065868263472</v>
      </c>
    </row>
    <row r="24" spans="1:8" x14ac:dyDescent="0.3">
      <c r="A24" s="53"/>
      <c r="B24" s="54">
        <v>6526</v>
      </c>
      <c r="C24" s="50" t="s">
        <v>74</v>
      </c>
      <c r="D24" s="55">
        <v>37711.07</v>
      </c>
      <c r="E24" s="56">
        <v>0</v>
      </c>
      <c r="F24" s="55">
        <v>27368.16</v>
      </c>
      <c r="G24" s="172">
        <f t="shared" si="1"/>
        <v>72.573278880710617</v>
      </c>
      <c r="H24" s="172">
        <v>0</v>
      </c>
    </row>
    <row r="25" spans="1:8" ht="27" customHeight="1" x14ac:dyDescent="0.3">
      <c r="A25" s="46"/>
      <c r="B25" s="46">
        <v>66</v>
      </c>
      <c r="C25" s="149" t="s">
        <v>75</v>
      </c>
      <c r="D25" s="47">
        <f>D26+D27+D28+D29</f>
        <v>10334.800000000001</v>
      </c>
      <c r="E25" s="48">
        <v>21965</v>
      </c>
      <c r="F25" s="47">
        <f>F26+F27+F28+F29</f>
        <v>11804.42</v>
      </c>
      <c r="G25" s="169">
        <f t="shared" si="1"/>
        <v>114.22011069396601</v>
      </c>
      <c r="H25" s="169">
        <f t="shared" si="2"/>
        <v>53.74195310721602</v>
      </c>
    </row>
    <row r="26" spans="1:8" x14ac:dyDescent="0.3">
      <c r="A26" s="53"/>
      <c r="B26" s="54">
        <v>6614</v>
      </c>
      <c r="C26" s="50" t="s">
        <v>76</v>
      </c>
      <c r="D26" s="55">
        <v>85.2</v>
      </c>
      <c r="E26" s="56">
        <v>0</v>
      </c>
      <c r="F26" s="55">
        <v>107.6</v>
      </c>
      <c r="G26" s="172">
        <f t="shared" si="1"/>
        <v>126.29107981220655</v>
      </c>
      <c r="H26" s="172">
        <v>0</v>
      </c>
    </row>
    <row r="27" spans="1:8" x14ac:dyDescent="0.3">
      <c r="A27" s="53"/>
      <c r="B27" s="54">
        <v>6615</v>
      </c>
      <c r="C27" s="50" t="s">
        <v>77</v>
      </c>
      <c r="D27" s="55">
        <v>10176.6</v>
      </c>
      <c r="E27" s="56">
        <v>0</v>
      </c>
      <c r="F27" s="55">
        <v>11580</v>
      </c>
      <c r="G27" s="172">
        <f t="shared" si="1"/>
        <v>113.79046046813276</v>
      </c>
      <c r="H27" s="172">
        <v>0</v>
      </c>
    </row>
    <row r="28" spans="1:8" x14ac:dyDescent="0.3">
      <c r="A28" s="53"/>
      <c r="B28" s="54">
        <v>6631</v>
      </c>
      <c r="C28" s="50" t="s">
        <v>78</v>
      </c>
      <c r="D28" s="55">
        <v>0</v>
      </c>
      <c r="E28" s="56">
        <v>0</v>
      </c>
      <c r="F28" s="55">
        <v>0</v>
      </c>
      <c r="G28" s="172">
        <v>0</v>
      </c>
      <c r="H28" s="172">
        <v>0</v>
      </c>
    </row>
    <row r="29" spans="1:8" x14ac:dyDescent="0.3">
      <c r="A29" s="53"/>
      <c r="B29" s="54">
        <v>6632</v>
      </c>
      <c r="C29" s="50" t="s">
        <v>79</v>
      </c>
      <c r="D29" s="55">
        <v>73</v>
      </c>
      <c r="E29" s="56">
        <v>0</v>
      </c>
      <c r="F29" s="55">
        <v>116.82</v>
      </c>
      <c r="G29" s="172">
        <f t="shared" si="1"/>
        <v>160.02739726027397</v>
      </c>
      <c r="H29" s="172">
        <v>0</v>
      </c>
    </row>
    <row r="30" spans="1:8" ht="18.75" customHeight="1" x14ac:dyDescent="0.3">
      <c r="A30" s="46"/>
      <c r="B30" s="46">
        <v>67</v>
      </c>
      <c r="C30" s="149" t="s">
        <v>80</v>
      </c>
      <c r="D30" s="47">
        <f>D31+D32</f>
        <v>56848.85</v>
      </c>
      <c r="E30" s="48">
        <v>214755</v>
      </c>
      <c r="F30" s="47">
        <f t="shared" ref="F30" si="4">F31+F32</f>
        <v>75904.41</v>
      </c>
      <c r="G30" s="169">
        <f t="shared" si="1"/>
        <v>133.51969301050067</v>
      </c>
      <c r="H30" s="169">
        <f t="shared" si="2"/>
        <v>35.344653209471261</v>
      </c>
    </row>
    <row r="31" spans="1:8" x14ac:dyDescent="0.3">
      <c r="A31" s="49"/>
      <c r="B31" s="49">
        <v>6711</v>
      </c>
      <c r="C31" s="50" t="s">
        <v>81</v>
      </c>
      <c r="D31" s="51">
        <v>56848.85</v>
      </c>
      <c r="E31" s="52">
        <v>0</v>
      </c>
      <c r="F31" s="51">
        <v>75904.41</v>
      </c>
      <c r="G31" s="171">
        <f t="shared" si="1"/>
        <v>133.51969301050067</v>
      </c>
      <c r="H31" s="171">
        <v>0</v>
      </c>
    </row>
    <row r="32" spans="1:8" ht="28.5" customHeight="1" x14ac:dyDescent="0.3">
      <c r="A32" s="49"/>
      <c r="B32" s="49">
        <v>6712</v>
      </c>
      <c r="C32" s="50" t="s">
        <v>82</v>
      </c>
      <c r="D32" s="51">
        <v>0</v>
      </c>
      <c r="E32" s="52">
        <v>0</v>
      </c>
      <c r="F32" s="51">
        <v>0</v>
      </c>
      <c r="G32" s="171">
        <v>0</v>
      </c>
      <c r="H32" s="171">
        <v>0</v>
      </c>
    </row>
    <row r="33" spans="1:8" ht="20.25" customHeight="1" x14ac:dyDescent="0.3">
      <c r="A33" s="43">
        <v>7</v>
      </c>
      <c r="B33" s="43"/>
      <c r="C33" s="148" t="s">
        <v>8</v>
      </c>
      <c r="D33" s="44">
        <f t="shared" ref="D33:F34" si="5">D34</f>
        <v>96.3</v>
      </c>
      <c r="E33" s="45">
        <f t="shared" si="5"/>
        <v>193</v>
      </c>
      <c r="F33" s="44">
        <f t="shared" si="5"/>
        <v>96.3</v>
      </c>
      <c r="G33" s="168">
        <f t="shared" si="1"/>
        <v>100</v>
      </c>
      <c r="H33" s="168">
        <f t="shared" si="2"/>
        <v>49.896373056994818</v>
      </c>
    </row>
    <row r="34" spans="1:8" ht="16.5" customHeight="1" x14ac:dyDescent="0.3">
      <c r="A34" s="46"/>
      <c r="B34" s="46">
        <v>72</v>
      </c>
      <c r="C34" s="149" t="s">
        <v>27</v>
      </c>
      <c r="D34" s="47">
        <f>D35</f>
        <v>96.3</v>
      </c>
      <c r="E34" s="48">
        <v>193</v>
      </c>
      <c r="F34" s="47">
        <f t="shared" si="5"/>
        <v>96.3</v>
      </c>
      <c r="G34" s="169">
        <f t="shared" si="1"/>
        <v>100</v>
      </c>
      <c r="H34" s="169">
        <f t="shared" si="2"/>
        <v>49.896373056994818</v>
      </c>
    </row>
    <row r="35" spans="1:8" x14ac:dyDescent="0.3">
      <c r="A35" s="49"/>
      <c r="B35" s="49">
        <v>7211</v>
      </c>
      <c r="C35" s="50" t="s">
        <v>83</v>
      </c>
      <c r="D35" s="51">
        <v>96.3</v>
      </c>
      <c r="E35" s="52">
        <v>0</v>
      </c>
      <c r="F35" s="51">
        <v>96.3</v>
      </c>
      <c r="G35" s="171">
        <f t="shared" si="1"/>
        <v>100</v>
      </c>
      <c r="H35" s="171">
        <v>0</v>
      </c>
    </row>
    <row r="36" spans="1:8" x14ac:dyDescent="0.3">
      <c r="A36" s="228" t="s">
        <v>228</v>
      </c>
      <c r="B36" s="228"/>
      <c r="C36" s="228"/>
      <c r="D36" s="228"/>
      <c r="E36" s="228"/>
      <c r="F36" s="228"/>
      <c r="G36" s="228"/>
      <c r="H36" s="228"/>
    </row>
    <row r="37" spans="1:8" ht="20.25" customHeight="1" x14ac:dyDescent="0.3">
      <c r="A37" s="43">
        <v>9</v>
      </c>
      <c r="B37" s="43"/>
      <c r="C37" s="148" t="s">
        <v>226</v>
      </c>
      <c r="D37" s="44">
        <f t="shared" ref="D37:F38" si="6">D38</f>
        <v>12580</v>
      </c>
      <c r="E37" s="45">
        <f t="shared" si="6"/>
        <v>23465</v>
      </c>
      <c r="F37" s="44">
        <f t="shared" si="6"/>
        <v>27758.47</v>
      </c>
      <c r="G37" s="168">
        <f t="shared" ref="G37:G39" si="7">F37/D37*100</f>
        <v>220.65556438791734</v>
      </c>
      <c r="H37" s="168">
        <f t="shared" ref="H37:H38" si="8">F37/E37*100</f>
        <v>118.29733645855529</v>
      </c>
    </row>
    <row r="38" spans="1:8" ht="16.5" customHeight="1" x14ac:dyDescent="0.3">
      <c r="A38" s="46"/>
      <c r="B38" s="46">
        <v>92</v>
      </c>
      <c r="C38" s="149" t="s">
        <v>225</v>
      </c>
      <c r="D38" s="47">
        <f>D39</f>
        <v>12580</v>
      </c>
      <c r="E38" s="48">
        <v>23465</v>
      </c>
      <c r="F38" s="47">
        <f t="shared" si="6"/>
        <v>27758.47</v>
      </c>
      <c r="G38" s="169">
        <f t="shared" si="7"/>
        <v>220.65556438791734</v>
      </c>
      <c r="H38" s="169">
        <f t="shared" si="8"/>
        <v>118.29733645855529</v>
      </c>
    </row>
    <row r="39" spans="1:8" x14ac:dyDescent="0.3">
      <c r="A39" s="49"/>
      <c r="B39" s="49">
        <v>9221</v>
      </c>
      <c r="C39" s="50" t="s">
        <v>226</v>
      </c>
      <c r="D39" s="51">
        <v>12580</v>
      </c>
      <c r="E39" s="52">
        <v>0</v>
      </c>
      <c r="F39" s="51">
        <v>27758.47</v>
      </c>
      <c r="G39" s="171">
        <f t="shared" si="7"/>
        <v>220.65556438791734</v>
      </c>
      <c r="H39" s="171">
        <v>0</v>
      </c>
    </row>
    <row r="40" spans="1:8" s="122" customFormat="1" x14ac:dyDescent="0.3">
      <c r="A40" s="225" t="s">
        <v>227</v>
      </c>
      <c r="B40" s="226"/>
      <c r="C40" s="227"/>
      <c r="D40" s="79">
        <f>D14+D37</f>
        <v>973916.44</v>
      </c>
      <c r="E40" s="127">
        <f>E14+E37</f>
        <v>2741000</v>
      </c>
      <c r="F40" s="79">
        <f>F14+F37</f>
        <v>1242510.1199999996</v>
      </c>
      <c r="G40" s="173">
        <f t="shared" ref="G40" si="9">F40/D40*100</f>
        <v>127.5787191763597</v>
      </c>
      <c r="H40" s="173">
        <f t="shared" ref="H40" si="10">F40/E40*100</f>
        <v>45.330540678584448</v>
      </c>
    </row>
    <row r="42" spans="1:8" ht="15.6" x14ac:dyDescent="0.3">
      <c r="A42" s="224" t="s">
        <v>38</v>
      </c>
      <c r="B42" s="205"/>
      <c r="C42" s="205"/>
      <c r="D42" s="205"/>
      <c r="E42" s="205"/>
      <c r="F42" s="205"/>
    </row>
    <row r="43" spans="1:8" ht="18" x14ac:dyDescent="0.3">
      <c r="A43" s="33"/>
      <c r="B43" s="33"/>
      <c r="C43" s="33"/>
      <c r="D43" s="34"/>
      <c r="E43" s="124"/>
      <c r="F43" s="34"/>
      <c r="G43" s="165"/>
      <c r="H43" s="165"/>
    </row>
    <row r="45" spans="1:8" ht="27.6" x14ac:dyDescent="0.3">
      <c r="A45" s="57" t="s">
        <v>5</v>
      </c>
      <c r="B45" s="58" t="s">
        <v>6</v>
      </c>
      <c r="C45" s="58" t="s">
        <v>9</v>
      </c>
      <c r="D45" s="59" t="s">
        <v>208</v>
      </c>
      <c r="E45" s="125" t="s">
        <v>215</v>
      </c>
      <c r="F45" s="59" t="s">
        <v>207</v>
      </c>
      <c r="G45" s="174" t="s">
        <v>206</v>
      </c>
      <c r="H45" s="174" t="s">
        <v>206</v>
      </c>
    </row>
    <row r="46" spans="1:8" s="121" customFormat="1" ht="15" customHeight="1" x14ac:dyDescent="0.25">
      <c r="A46" s="221">
        <v>1</v>
      </c>
      <c r="B46" s="222"/>
      <c r="C46" s="223"/>
      <c r="D46" s="147">
        <v>2</v>
      </c>
      <c r="E46" s="126">
        <v>3</v>
      </c>
      <c r="F46" s="147">
        <v>4</v>
      </c>
      <c r="G46" s="159" t="s">
        <v>213</v>
      </c>
      <c r="H46" s="159" t="s">
        <v>214</v>
      </c>
    </row>
    <row r="47" spans="1:8" x14ac:dyDescent="0.3">
      <c r="A47" s="16"/>
      <c r="B47" s="60"/>
      <c r="C47" s="40" t="s">
        <v>1</v>
      </c>
      <c r="D47" s="61">
        <f>D48+D88</f>
        <v>955475.01</v>
      </c>
      <c r="E47" s="62">
        <f>E48+E88</f>
        <v>2741000</v>
      </c>
      <c r="F47" s="61">
        <f>F48+F88</f>
        <v>1206425.5799999998</v>
      </c>
      <c r="G47" s="175">
        <f>F47/D47*100</f>
        <v>126.26448283561072</v>
      </c>
      <c r="H47" s="175">
        <f>F47/E47*100</f>
        <v>44.014067128785115</v>
      </c>
    </row>
    <row r="48" spans="1:8" x14ac:dyDescent="0.3">
      <c r="A48" s="43">
        <v>3</v>
      </c>
      <c r="B48" s="43"/>
      <c r="C48" s="148" t="s">
        <v>10</v>
      </c>
      <c r="D48" s="44">
        <f>SUM(D49+D56+D80+D83+D86)</f>
        <v>945896.13</v>
      </c>
      <c r="E48" s="45">
        <f>SUM(E49+E56+E80+E83+E86)</f>
        <v>2193335</v>
      </c>
      <c r="F48" s="44">
        <f>SUM(F49+F56+F80+F83+F86)</f>
        <v>1203043.1399999999</v>
      </c>
      <c r="G48" s="168">
        <f>F48/D48*100</f>
        <v>127.18554414637471</v>
      </c>
      <c r="H48" s="168">
        <f>F48/E48*100</f>
        <v>54.84994950611739</v>
      </c>
    </row>
    <row r="49" spans="1:8" x14ac:dyDescent="0.3">
      <c r="A49" s="46"/>
      <c r="B49" s="46">
        <v>31</v>
      </c>
      <c r="C49" s="149" t="s">
        <v>11</v>
      </c>
      <c r="D49" s="47">
        <f>D50+D51+D52+D54+D55+D53</f>
        <v>742533.37</v>
      </c>
      <c r="E49" s="48">
        <v>1774713</v>
      </c>
      <c r="F49" s="47">
        <f>F50+F51+F52+F54+F55+F53</f>
        <v>993704.33</v>
      </c>
      <c r="G49" s="169">
        <f t="shared" ref="G49:G53" si="11">F49/D49*100</f>
        <v>133.8262184768881</v>
      </c>
      <c r="H49" s="169">
        <f t="shared" ref="H49" si="12">F49/E49*100</f>
        <v>55.992395953599264</v>
      </c>
    </row>
    <row r="50" spans="1:8" x14ac:dyDescent="0.3">
      <c r="A50" s="49"/>
      <c r="B50" s="49">
        <v>3111</v>
      </c>
      <c r="C50" s="50" t="s">
        <v>85</v>
      </c>
      <c r="D50" s="55">
        <v>598039.34</v>
      </c>
      <c r="E50" s="56">
        <v>0</v>
      </c>
      <c r="F50" s="55">
        <v>797984.99</v>
      </c>
      <c r="G50" s="172">
        <f t="shared" si="11"/>
        <v>133.43352796824371</v>
      </c>
      <c r="H50" s="172">
        <v>0</v>
      </c>
    </row>
    <row r="51" spans="1:8" x14ac:dyDescent="0.3">
      <c r="A51" s="49"/>
      <c r="B51" s="49">
        <v>3113</v>
      </c>
      <c r="C51" s="50" t="s">
        <v>86</v>
      </c>
      <c r="D51" s="55">
        <v>7606.58</v>
      </c>
      <c r="E51" s="56">
        <v>0</v>
      </c>
      <c r="F51" s="55">
        <v>13741.51</v>
      </c>
      <c r="G51" s="172">
        <f t="shared" si="11"/>
        <v>180.6529346960132</v>
      </c>
      <c r="H51" s="172">
        <v>0</v>
      </c>
    </row>
    <row r="52" spans="1:8" x14ac:dyDescent="0.3">
      <c r="A52" s="49"/>
      <c r="B52" s="49">
        <v>3114</v>
      </c>
      <c r="C52" s="50" t="s">
        <v>87</v>
      </c>
      <c r="D52" s="55">
        <v>3101.24</v>
      </c>
      <c r="E52" s="56">
        <v>0</v>
      </c>
      <c r="F52" s="55">
        <v>3592.23</v>
      </c>
      <c r="G52" s="172">
        <f t="shared" si="11"/>
        <v>115.83205427506418</v>
      </c>
      <c r="H52" s="172">
        <v>0</v>
      </c>
    </row>
    <row r="53" spans="1:8" x14ac:dyDescent="0.3">
      <c r="A53" s="49"/>
      <c r="B53" s="49">
        <v>3121</v>
      </c>
      <c r="C53" s="50" t="s">
        <v>89</v>
      </c>
      <c r="D53" s="55">
        <v>37639.660000000003</v>
      </c>
      <c r="E53" s="56">
        <v>0</v>
      </c>
      <c r="F53" s="55">
        <v>51328.27</v>
      </c>
      <c r="G53" s="172">
        <f t="shared" si="11"/>
        <v>136.36751766620631</v>
      </c>
      <c r="H53" s="172">
        <v>0</v>
      </c>
    </row>
    <row r="54" spans="1:8" ht="17.25" customHeight="1" x14ac:dyDescent="0.3">
      <c r="A54" s="49"/>
      <c r="B54" s="49">
        <v>3132</v>
      </c>
      <c r="C54" s="50" t="s">
        <v>91</v>
      </c>
      <c r="D54" s="55">
        <v>96146.55</v>
      </c>
      <c r="E54" s="56">
        <v>0</v>
      </c>
      <c r="F54" s="55">
        <v>127057.33</v>
      </c>
      <c r="G54" s="172">
        <f t="shared" ref="G54:G60" si="13">F54/D54*100</f>
        <v>132.14965071549628</v>
      </c>
      <c r="H54" s="172">
        <v>0</v>
      </c>
    </row>
    <row r="55" spans="1:8" ht="13.5" customHeight="1" x14ac:dyDescent="0.3">
      <c r="A55" s="49"/>
      <c r="B55" s="49">
        <v>3133</v>
      </c>
      <c r="C55" s="50" t="s">
        <v>92</v>
      </c>
      <c r="D55" s="55">
        <v>0</v>
      </c>
      <c r="E55" s="56">
        <v>0</v>
      </c>
      <c r="F55" s="55">
        <v>0</v>
      </c>
      <c r="G55" s="172">
        <v>0</v>
      </c>
      <c r="H55" s="172">
        <v>0</v>
      </c>
    </row>
    <row r="56" spans="1:8" x14ac:dyDescent="0.3">
      <c r="A56" s="46"/>
      <c r="B56" s="46">
        <v>32</v>
      </c>
      <c r="C56" s="149" t="s">
        <v>21</v>
      </c>
      <c r="D56" s="47">
        <f>SUM(D57:D79)</f>
        <v>199357.81000000003</v>
      </c>
      <c r="E56" s="48">
        <v>401972</v>
      </c>
      <c r="F56" s="47">
        <f t="shared" ref="F56" si="14">SUM(F57:F79)</f>
        <v>204193.01</v>
      </c>
      <c r="G56" s="169">
        <f t="shared" si="13"/>
        <v>102.42538779895305</v>
      </c>
      <c r="H56" s="169">
        <f t="shared" ref="H56" si="15">F56/E56*100</f>
        <v>50.797819251092115</v>
      </c>
    </row>
    <row r="57" spans="1:8" x14ac:dyDescent="0.3">
      <c r="A57" s="53"/>
      <c r="B57" s="54">
        <v>3211</v>
      </c>
      <c r="C57" s="50" t="s">
        <v>94</v>
      </c>
      <c r="D57" s="55">
        <v>5483.4</v>
      </c>
      <c r="E57" s="56">
        <v>0</v>
      </c>
      <c r="F57" s="55">
        <v>5497.45</v>
      </c>
      <c r="G57" s="172">
        <f t="shared" si="13"/>
        <v>100.25622788780683</v>
      </c>
      <c r="H57" s="172">
        <v>0</v>
      </c>
    </row>
    <row r="58" spans="1:8" x14ac:dyDescent="0.3">
      <c r="A58" s="53"/>
      <c r="B58" s="54">
        <v>3212</v>
      </c>
      <c r="C58" s="50" t="s">
        <v>230</v>
      </c>
      <c r="D58" s="55">
        <v>33504.42</v>
      </c>
      <c r="E58" s="56">
        <v>0</v>
      </c>
      <c r="F58" s="55">
        <v>34973.39</v>
      </c>
      <c r="G58" s="172">
        <f t="shared" si="13"/>
        <v>104.38440659471198</v>
      </c>
      <c r="H58" s="172">
        <v>0</v>
      </c>
    </row>
    <row r="59" spans="1:8" x14ac:dyDescent="0.3">
      <c r="A59" s="53"/>
      <c r="B59" s="54">
        <v>3213</v>
      </c>
      <c r="C59" s="50" t="s">
        <v>96</v>
      </c>
      <c r="D59" s="55">
        <v>223.6</v>
      </c>
      <c r="E59" s="56">
        <v>0</v>
      </c>
      <c r="F59" s="55">
        <v>620.20000000000005</v>
      </c>
      <c r="G59" s="172">
        <f t="shared" si="13"/>
        <v>277.37030411449018</v>
      </c>
      <c r="H59" s="172">
        <v>0</v>
      </c>
    </row>
    <row r="60" spans="1:8" x14ac:dyDescent="0.3">
      <c r="A60" s="53"/>
      <c r="B60" s="54">
        <v>3214</v>
      </c>
      <c r="C60" s="50" t="s">
        <v>97</v>
      </c>
      <c r="D60" s="55">
        <v>942.8</v>
      </c>
      <c r="E60" s="56">
        <v>0</v>
      </c>
      <c r="F60" s="55">
        <v>830</v>
      </c>
      <c r="G60" s="172">
        <f t="shared" si="13"/>
        <v>88.035638523546893</v>
      </c>
      <c r="H60" s="172">
        <v>0</v>
      </c>
    </row>
    <row r="61" spans="1:8" x14ac:dyDescent="0.3">
      <c r="A61" s="53"/>
      <c r="B61" s="54">
        <v>3221</v>
      </c>
      <c r="C61" s="50" t="s">
        <v>99</v>
      </c>
      <c r="D61" s="55">
        <v>8207.17</v>
      </c>
      <c r="E61" s="56">
        <v>0</v>
      </c>
      <c r="F61" s="55">
        <v>8339.52</v>
      </c>
      <c r="G61" s="172">
        <f>F61/D61*100</f>
        <v>101.61261433600133</v>
      </c>
      <c r="H61" s="172">
        <v>0</v>
      </c>
    </row>
    <row r="62" spans="1:8" x14ac:dyDescent="0.3">
      <c r="A62" s="53"/>
      <c r="B62" s="54">
        <v>3222</v>
      </c>
      <c r="C62" s="50" t="s">
        <v>100</v>
      </c>
      <c r="D62" s="55">
        <v>66046.880000000005</v>
      </c>
      <c r="E62" s="56">
        <v>0</v>
      </c>
      <c r="F62" s="55">
        <v>81824</v>
      </c>
      <c r="G62" s="172">
        <f t="shared" ref="G62:G76" si="16">F62/D62*100</f>
        <v>123.88775972460773</v>
      </c>
      <c r="H62" s="172">
        <v>0</v>
      </c>
    </row>
    <row r="63" spans="1:8" x14ac:dyDescent="0.3">
      <c r="A63" s="53"/>
      <c r="B63" s="54">
        <v>3223</v>
      </c>
      <c r="C63" s="50" t="s">
        <v>101</v>
      </c>
      <c r="D63" s="55">
        <v>21940.59</v>
      </c>
      <c r="E63" s="56">
        <v>0</v>
      </c>
      <c r="F63" s="55">
        <v>29098.29</v>
      </c>
      <c r="G63" s="172">
        <f t="shared" si="16"/>
        <v>132.62309719109652</v>
      </c>
      <c r="H63" s="172">
        <v>0</v>
      </c>
    </row>
    <row r="64" spans="1:8" x14ac:dyDescent="0.3">
      <c r="A64" s="53"/>
      <c r="B64" s="54">
        <v>3224</v>
      </c>
      <c r="C64" s="50" t="s">
        <v>102</v>
      </c>
      <c r="D64" s="55">
        <v>1109.69</v>
      </c>
      <c r="E64" s="56">
        <v>0</v>
      </c>
      <c r="F64" s="55">
        <v>1532.58</v>
      </c>
      <c r="G64" s="172">
        <f t="shared" si="16"/>
        <v>138.1088412079049</v>
      </c>
      <c r="H64" s="172">
        <v>0</v>
      </c>
    </row>
    <row r="65" spans="1:8" x14ac:dyDescent="0.3">
      <c r="A65" s="53"/>
      <c r="B65" s="54">
        <v>3225</v>
      </c>
      <c r="C65" s="50" t="s">
        <v>103</v>
      </c>
      <c r="D65" s="55">
        <v>1406.07</v>
      </c>
      <c r="E65" s="56">
        <v>0</v>
      </c>
      <c r="F65" s="55">
        <v>2666.61</v>
      </c>
      <c r="G65" s="172">
        <f t="shared" si="16"/>
        <v>189.64987518402356</v>
      </c>
      <c r="H65" s="172">
        <v>0</v>
      </c>
    </row>
    <row r="66" spans="1:8" x14ac:dyDescent="0.3">
      <c r="A66" s="53"/>
      <c r="B66" s="54">
        <v>3227</v>
      </c>
      <c r="C66" s="50" t="s">
        <v>104</v>
      </c>
      <c r="D66" s="55">
        <v>30.23</v>
      </c>
      <c r="E66" s="56">
        <v>0</v>
      </c>
      <c r="F66" s="55">
        <v>539.1</v>
      </c>
      <c r="G66" s="172">
        <f t="shared" si="16"/>
        <v>1783.3278200463117</v>
      </c>
      <c r="H66" s="172">
        <v>0</v>
      </c>
    </row>
    <row r="67" spans="1:8" x14ac:dyDescent="0.3">
      <c r="A67" s="53"/>
      <c r="B67" s="54">
        <v>3231</v>
      </c>
      <c r="C67" s="50" t="s">
        <v>106</v>
      </c>
      <c r="D67" s="55">
        <v>1060.76</v>
      </c>
      <c r="E67" s="56">
        <v>0</v>
      </c>
      <c r="F67" s="55">
        <v>910.49</v>
      </c>
      <c r="G67" s="172">
        <f t="shared" si="16"/>
        <v>85.833741845469291</v>
      </c>
      <c r="H67" s="172">
        <v>0</v>
      </c>
    </row>
    <row r="68" spans="1:8" x14ac:dyDescent="0.3">
      <c r="A68" s="53"/>
      <c r="B68" s="54">
        <v>3232</v>
      </c>
      <c r="C68" s="50" t="s">
        <v>107</v>
      </c>
      <c r="D68" s="55">
        <v>3385.37</v>
      </c>
      <c r="E68" s="56">
        <v>0</v>
      </c>
      <c r="F68" s="55">
        <v>3812.34</v>
      </c>
      <c r="G68" s="172">
        <f t="shared" si="16"/>
        <v>112.61221077755165</v>
      </c>
      <c r="H68" s="172">
        <v>0</v>
      </c>
    </row>
    <row r="69" spans="1:8" x14ac:dyDescent="0.3">
      <c r="A69" s="53"/>
      <c r="B69" s="54">
        <v>3233</v>
      </c>
      <c r="C69" s="50" t="s">
        <v>108</v>
      </c>
      <c r="D69" s="55">
        <v>53.8</v>
      </c>
      <c r="E69" s="56">
        <v>0</v>
      </c>
      <c r="F69" s="55">
        <v>29.2</v>
      </c>
      <c r="G69" s="172">
        <f t="shared" si="16"/>
        <v>54.27509293680297</v>
      </c>
      <c r="H69" s="172">
        <v>0</v>
      </c>
    </row>
    <row r="70" spans="1:8" x14ac:dyDescent="0.3">
      <c r="A70" s="53"/>
      <c r="B70" s="54">
        <v>3234</v>
      </c>
      <c r="C70" s="50" t="s">
        <v>109</v>
      </c>
      <c r="D70" s="55">
        <v>3972.02</v>
      </c>
      <c r="E70" s="56">
        <v>0</v>
      </c>
      <c r="F70" s="55">
        <v>4037.07</v>
      </c>
      <c r="G70" s="172">
        <f t="shared" si="16"/>
        <v>101.63770575173339</v>
      </c>
      <c r="H70" s="172">
        <v>0</v>
      </c>
    </row>
    <row r="71" spans="1:8" x14ac:dyDescent="0.3">
      <c r="A71" s="53"/>
      <c r="B71" s="54">
        <v>3236</v>
      </c>
      <c r="C71" s="50" t="s">
        <v>110</v>
      </c>
      <c r="D71" s="55">
        <v>713.69</v>
      </c>
      <c r="E71" s="56">
        <v>0</v>
      </c>
      <c r="F71" s="55">
        <v>834.43</v>
      </c>
      <c r="G71" s="172">
        <f t="shared" si="16"/>
        <v>116.91770936961426</v>
      </c>
      <c r="H71" s="172">
        <v>0</v>
      </c>
    </row>
    <row r="72" spans="1:8" x14ac:dyDescent="0.3">
      <c r="A72" s="53"/>
      <c r="B72" s="54">
        <v>3237</v>
      </c>
      <c r="C72" s="50" t="s">
        <v>111</v>
      </c>
      <c r="D72" s="55">
        <v>25335.19</v>
      </c>
      <c r="E72" s="56">
        <v>0</v>
      </c>
      <c r="F72" s="55">
        <v>305.69</v>
      </c>
      <c r="G72" s="172">
        <f t="shared" si="16"/>
        <v>1.2065826228261955</v>
      </c>
      <c r="H72" s="172">
        <v>0</v>
      </c>
    </row>
    <row r="73" spans="1:8" x14ac:dyDescent="0.3">
      <c r="A73" s="53"/>
      <c r="B73" s="54">
        <v>3238</v>
      </c>
      <c r="C73" s="50" t="s">
        <v>112</v>
      </c>
      <c r="D73" s="55">
        <v>618.79999999999995</v>
      </c>
      <c r="E73" s="56">
        <v>0</v>
      </c>
      <c r="F73" s="55">
        <v>668.58</v>
      </c>
      <c r="G73" s="172">
        <f t="shared" si="16"/>
        <v>108.04460245636717</v>
      </c>
      <c r="H73" s="172">
        <v>0</v>
      </c>
    </row>
    <row r="74" spans="1:8" x14ac:dyDescent="0.3">
      <c r="A74" s="53"/>
      <c r="B74" s="54">
        <v>3239</v>
      </c>
      <c r="C74" s="50" t="s">
        <v>113</v>
      </c>
      <c r="D74" s="55">
        <v>20971.88</v>
      </c>
      <c r="E74" s="56">
        <v>0</v>
      </c>
      <c r="F74" s="55">
        <v>20869.32</v>
      </c>
      <c r="G74" s="172">
        <f t="shared" si="16"/>
        <v>99.510964205402658</v>
      </c>
      <c r="H74" s="172">
        <v>0</v>
      </c>
    </row>
    <row r="75" spans="1:8" x14ac:dyDescent="0.3">
      <c r="A75" s="53"/>
      <c r="B75" s="54">
        <v>3291</v>
      </c>
      <c r="C75" s="50" t="s">
        <v>115</v>
      </c>
      <c r="D75" s="55">
        <v>380</v>
      </c>
      <c r="E75" s="56">
        <v>0</v>
      </c>
      <c r="F75" s="55">
        <v>120.01</v>
      </c>
      <c r="G75" s="172">
        <f t="shared" si="16"/>
        <v>31.581578947368421</v>
      </c>
      <c r="H75" s="172">
        <v>0</v>
      </c>
    </row>
    <row r="76" spans="1:8" x14ac:dyDescent="0.3">
      <c r="A76" s="53"/>
      <c r="B76" s="54">
        <v>3294</v>
      </c>
      <c r="C76" s="50" t="s">
        <v>116</v>
      </c>
      <c r="D76" s="55">
        <v>108.09</v>
      </c>
      <c r="E76" s="56">
        <v>0</v>
      </c>
      <c r="F76" s="55">
        <v>108.09</v>
      </c>
      <c r="G76" s="172">
        <f t="shared" si="16"/>
        <v>100</v>
      </c>
      <c r="H76" s="172">
        <v>0</v>
      </c>
    </row>
    <row r="77" spans="1:8" x14ac:dyDescent="0.3">
      <c r="A77" s="53"/>
      <c r="B77" s="54">
        <v>3295</v>
      </c>
      <c r="C77" s="50" t="s">
        <v>117</v>
      </c>
      <c r="D77" s="55">
        <v>2246.64</v>
      </c>
      <c r="E77" s="56">
        <v>0</v>
      </c>
      <c r="F77" s="55">
        <v>2870.89</v>
      </c>
      <c r="G77" s="172">
        <f>F77/D77*100</f>
        <v>127.78593811202508</v>
      </c>
      <c r="H77" s="172">
        <v>0</v>
      </c>
    </row>
    <row r="78" spans="1:8" x14ac:dyDescent="0.3">
      <c r="A78" s="53"/>
      <c r="B78" s="54">
        <v>3296</v>
      </c>
      <c r="C78" s="50" t="s">
        <v>118</v>
      </c>
      <c r="D78" s="55">
        <v>0</v>
      </c>
      <c r="E78" s="56">
        <v>0</v>
      </c>
      <c r="F78" s="55">
        <v>0</v>
      </c>
      <c r="G78" s="172">
        <v>0</v>
      </c>
      <c r="H78" s="172">
        <v>0</v>
      </c>
    </row>
    <row r="79" spans="1:8" x14ac:dyDescent="0.3">
      <c r="A79" s="53"/>
      <c r="B79" s="54">
        <v>3299</v>
      </c>
      <c r="C79" s="50" t="s">
        <v>119</v>
      </c>
      <c r="D79" s="55">
        <v>1616.72</v>
      </c>
      <c r="E79" s="56">
        <v>0</v>
      </c>
      <c r="F79" s="55">
        <v>3705.76</v>
      </c>
      <c r="G79" s="172">
        <f t="shared" ref="G79:G91" si="17">F79/D79*100</f>
        <v>229.21470631896682</v>
      </c>
      <c r="H79" s="172">
        <v>0</v>
      </c>
    </row>
    <row r="80" spans="1:8" x14ac:dyDescent="0.3">
      <c r="A80" s="46"/>
      <c r="B80" s="46">
        <v>34</v>
      </c>
      <c r="C80" s="149" t="s">
        <v>120</v>
      </c>
      <c r="D80" s="47">
        <f>D81+D82</f>
        <v>768.13</v>
      </c>
      <c r="E80" s="48">
        <v>1850</v>
      </c>
      <c r="F80" s="47">
        <f t="shared" ref="F80" si="18">F81+F82</f>
        <v>772.54000000000008</v>
      </c>
      <c r="G80" s="169">
        <f t="shared" si="17"/>
        <v>100.57412156796377</v>
      </c>
      <c r="H80" s="169">
        <f t="shared" ref="H80:H89" si="19">F80/E80*100</f>
        <v>41.758918918918923</v>
      </c>
    </row>
    <row r="81" spans="1:8" x14ac:dyDescent="0.3">
      <c r="A81" s="53"/>
      <c r="B81" s="54">
        <v>3431</v>
      </c>
      <c r="C81" s="50" t="s">
        <v>122</v>
      </c>
      <c r="D81" s="55">
        <v>767.26</v>
      </c>
      <c r="E81" s="56">
        <v>0</v>
      </c>
      <c r="F81" s="55">
        <v>770.07</v>
      </c>
      <c r="G81" s="172">
        <f t="shared" si="17"/>
        <v>100.36623830253109</v>
      </c>
      <c r="H81" s="172">
        <v>0</v>
      </c>
    </row>
    <row r="82" spans="1:8" x14ac:dyDescent="0.3">
      <c r="A82" s="53"/>
      <c r="B82" s="54">
        <v>3433</v>
      </c>
      <c r="C82" s="50" t="s">
        <v>123</v>
      </c>
      <c r="D82" s="55">
        <v>0.87</v>
      </c>
      <c r="E82" s="56">
        <v>0</v>
      </c>
      <c r="F82" s="55">
        <v>2.4700000000000002</v>
      </c>
      <c r="G82" s="172">
        <f t="shared" si="17"/>
        <v>283.90804597701151</v>
      </c>
      <c r="H82" s="172">
        <v>0</v>
      </c>
    </row>
    <row r="83" spans="1:8" ht="27.75" customHeight="1" x14ac:dyDescent="0.3">
      <c r="A83" s="46"/>
      <c r="B83" s="46">
        <v>37</v>
      </c>
      <c r="C83" s="149" t="s">
        <v>124</v>
      </c>
      <c r="D83" s="47">
        <f>D84+D85</f>
        <v>2091.3200000000002</v>
      </c>
      <c r="E83" s="48">
        <v>14800</v>
      </c>
      <c r="F83" s="47">
        <f t="shared" ref="F83" si="20">F84+F85</f>
        <v>3247.33</v>
      </c>
      <c r="G83" s="169">
        <f t="shared" si="17"/>
        <v>155.27657173459824</v>
      </c>
      <c r="H83" s="169">
        <f t="shared" si="19"/>
        <v>21.941418918918917</v>
      </c>
    </row>
    <row r="84" spans="1:8" x14ac:dyDescent="0.3">
      <c r="A84" s="53"/>
      <c r="B84" s="54">
        <v>3721</v>
      </c>
      <c r="C84" s="50" t="s">
        <v>126</v>
      </c>
      <c r="D84" s="55">
        <v>2091.3200000000002</v>
      </c>
      <c r="E84" s="56">
        <v>0</v>
      </c>
      <c r="F84" s="55">
        <v>3247.33</v>
      </c>
      <c r="G84" s="172">
        <f t="shared" si="17"/>
        <v>155.27657173459824</v>
      </c>
      <c r="H84" s="172">
        <v>0</v>
      </c>
    </row>
    <row r="85" spans="1:8" x14ac:dyDescent="0.3">
      <c r="A85" s="53"/>
      <c r="B85" s="54">
        <v>3722</v>
      </c>
      <c r="C85" s="50" t="s">
        <v>127</v>
      </c>
      <c r="D85" s="55">
        <v>0</v>
      </c>
      <c r="E85" s="56">
        <v>0</v>
      </c>
      <c r="F85" s="55">
        <v>0</v>
      </c>
      <c r="G85" s="172">
        <v>0</v>
      </c>
      <c r="H85" s="172">
        <v>0</v>
      </c>
    </row>
    <row r="86" spans="1:8" x14ac:dyDescent="0.3">
      <c r="A86" s="46"/>
      <c r="B86" s="46">
        <v>38</v>
      </c>
      <c r="C86" s="149" t="s">
        <v>210</v>
      </c>
      <c r="D86" s="47">
        <f>D87</f>
        <v>1145.5</v>
      </c>
      <c r="E86" s="48">
        <f t="shared" ref="E86:F86" si="21">E87</f>
        <v>0</v>
      </c>
      <c r="F86" s="47">
        <f t="shared" si="21"/>
        <v>1125.93</v>
      </c>
      <c r="G86" s="169">
        <f t="shared" ref="G86:G87" si="22">F86/D86*100</f>
        <v>98.291575731121782</v>
      </c>
      <c r="H86" s="169">
        <v>0</v>
      </c>
    </row>
    <row r="87" spans="1:8" x14ac:dyDescent="0.3">
      <c r="A87" s="53"/>
      <c r="B87" s="54">
        <v>3812</v>
      </c>
      <c r="C87" s="50" t="s">
        <v>211</v>
      </c>
      <c r="D87" s="55">
        <v>1145.5</v>
      </c>
      <c r="E87" s="56">
        <v>0</v>
      </c>
      <c r="F87" s="55">
        <v>1125.93</v>
      </c>
      <c r="G87" s="172">
        <f t="shared" si="22"/>
        <v>98.291575731121782</v>
      </c>
      <c r="H87" s="172">
        <v>0</v>
      </c>
    </row>
    <row r="88" spans="1:8" ht="18" customHeight="1" x14ac:dyDescent="0.3">
      <c r="A88" s="43"/>
      <c r="B88" s="43">
        <v>4</v>
      </c>
      <c r="C88" s="148" t="s">
        <v>29</v>
      </c>
      <c r="D88" s="44">
        <f t="shared" ref="D88" si="23">D89</f>
        <v>9578.8799999999992</v>
      </c>
      <c r="E88" s="45">
        <f t="shared" ref="E88" si="24">E89</f>
        <v>547665</v>
      </c>
      <c r="F88" s="44">
        <f t="shared" ref="F88" si="25">F89</f>
        <v>3382.4399999999996</v>
      </c>
      <c r="G88" s="168">
        <f t="shared" si="17"/>
        <v>35.31143515734616</v>
      </c>
      <c r="H88" s="168">
        <f t="shared" si="19"/>
        <v>0.61761113089205988</v>
      </c>
    </row>
    <row r="89" spans="1:8" ht="20.25" customHeight="1" x14ac:dyDescent="0.3">
      <c r="A89" s="46"/>
      <c r="B89" s="46">
        <v>42</v>
      </c>
      <c r="C89" s="149" t="s">
        <v>29</v>
      </c>
      <c r="D89" s="47">
        <f>D90+D91+D92+D93+D94</f>
        <v>9578.8799999999992</v>
      </c>
      <c r="E89" s="48">
        <v>547665</v>
      </c>
      <c r="F89" s="47">
        <f t="shared" ref="F89" si="26">F90+F91+F92+F93+F94</f>
        <v>3382.4399999999996</v>
      </c>
      <c r="G89" s="169">
        <f t="shared" si="17"/>
        <v>35.31143515734616</v>
      </c>
      <c r="H89" s="169">
        <f t="shared" si="19"/>
        <v>0.61761113089205988</v>
      </c>
    </row>
    <row r="90" spans="1:8" x14ac:dyDescent="0.3">
      <c r="A90" s="63"/>
      <c r="B90" s="64">
        <v>4212</v>
      </c>
      <c r="C90" s="50" t="s">
        <v>129</v>
      </c>
      <c r="D90" s="65">
        <v>0</v>
      </c>
      <c r="E90" s="66">
        <v>0</v>
      </c>
      <c r="F90" s="65">
        <v>0</v>
      </c>
      <c r="G90" s="176">
        <v>0</v>
      </c>
      <c r="H90" s="176">
        <v>0</v>
      </c>
    </row>
    <row r="91" spans="1:8" x14ac:dyDescent="0.3">
      <c r="A91" s="53"/>
      <c r="B91" s="54">
        <v>4221</v>
      </c>
      <c r="C91" s="50" t="s">
        <v>130</v>
      </c>
      <c r="D91" s="55">
        <v>325.88</v>
      </c>
      <c r="E91" s="56">
        <v>0</v>
      </c>
      <c r="F91" s="55">
        <v>0</v>
      </c>
      <c r="G91" s="172">
        <f t="shared" si="17"/>
        <v>0</v>
      </c>
      <c r="H91" s="172">
        <v>0</v>
      </c>
    </row>
    <row r="92" spans="1:8" x14ac:dyDescent="0.3">
      <c r="A92" s="53"/>
      <c r="B92" s="54">
        <v>4226</v>
      </c>
      <c r="C92" s="50" t="s">
        <v>131</v>
      </c>
      <c r="D92" s="55">
        <v>0</v>
      </c>
      <c r="E92" s="56">
        <v>0</v>
      </c>
      <c r="F92" s="55">
        <v>0</v>
      </c>
      <c r="G92" s="172">
        <v>0</v>
      </c>
      <c r="H92" s="172">
        <v>0</v>
      </c>
    </row>
    <row r="93" spans="1:8" x14ac:dyDescent="0.3">
      <c r="A93" s="53"/>
      <c r="B93" s="54">
        <v>4227</v>
      </c>
      <c r="C93" s="50" t="s">
        <v>132</v>
      </c>
      <c r="D93" s="55">
        <v>9180</v>
      </c>
      <c r="E93" s="56">
        <v>0</v>
      </c>
      <c r="F93" s="55">
        <v>3162.45</v>
      </c>
      <c r="G93" s="172">
        <f t="shared" ref="G93:G94" si="27">F93/D93*100</f>
        <v>34.449346405228752</v>
      </c>
      <c r="H93" s="172">
        <v>0</v>
      </c>
    </row>
    <row r="94" spans="1:8" x14ac:dyDescent="0.3">
      <c r="A94" s="53"/>
      <c r="B94" s="54">
        <v>4241</v>
      </c>
      <c r="C94" s="50" t="s">
        <v>134</v>
      </c>
      <c r="D94" s="55">
        <v>73</v>
      </c>
      <c r="E94" s="56">
        <v>0</v>
      </c>
      <c r="F94" s="55">
        <v>219.99</v>
      </c>
      <c r="G94" s="172">
        <f t="shared" si="27"/>
        <v>301.35616438356163</v>
      </c>
      <c r="H94" s="172">
        <v>0</v>
      </c>
    </row>
    <row r="98" spans="1:8" x14ac:dyDescent="0.3">
      <c r="A98" s="5" t="s">
        <v>231</v>
      </c>
    </row>
    <row r="101" spans="1:8" x14ac:dyDescent="0.3">
      <c r="A101" s="5" t="s">
        <v>63</v>
      </c>
      <c r="F101" s="5" t="s">
        <v>65</v>
      </c>
      <c r="G101" s="139" t="s">
        <v>64</v>
      </c>
      <c r="H101" s="139" t="s">
        <v>64</v>
      </c>
    </row>
    <row r="102" spans="1:8" x14ac:dyDescent="0.3">
      <c r="A102" s="5" t="s">
        <v>66</v>
      </c>
      <c r="F102" s="5" t="s">
        <v>67</v>
      </c>
      <c r="G102" s="139"/>
      <c r="H102" s="139"/>
    </row>
    <row r="103" spans="1:8" x14ac:dyDescent="0.3">
      <c r="H103" s="32" t="s">
        <v>64</v>
      </c>
    </row>
  </sheetData>
  <mergeCells count="9">
    <mergeCell ref="A3:F3"/>
    <mergeCell ref="A13:C13"/>
    <mergeCell ref="A46:C46"/>
    <mergeCell ref="A42:F42"/>
    <mergeCell ref="A5:F5"/>
    <mergeCell ref="A7:F7"/>
    <mergeCell ref="A9:F9"/>
    <mergeCell ref="A40:C40"/>
    <mergeCell ref="A36:H36"/>
  </mergeCells>
  <pageMargins left="0.31496062992125984" right="0.31496062992125984" top="0.35433070866141736" bottom="0.35433070866141736" header="0.31496062992125984" footer="0.31496062992125984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zoomScaleNormal="100" workbookViewId="0">
      <selection activeCell="A58" sqref="A58:XFD274"/>
    </sheetView>
  </sheetViews>
  <sheetFormatPr defaultColWidth="8.88671875" defaultRowHeight="14.4" x14ac:dyDescent="0.3"/>
  <cols>
    <col min="1" max="1" width="49.33203125" style="5" customWidth="1"/>
    <col min="2" max="2" width="24.44140625" style="31" customWidth="1"/>
    <col min="3" max="3" width="23.5546875" style="5" customWidth="1"/>
    <col min="4" max="4" width="24.6640625" style="31" customWidth="1"/>
    <col min="5" max="5" width="9.109375" style="32" customWidth="1"/>
    <col min="6" max="6" width="8.6640625" style="32" customWidth="1"/>
    <col min="7" max="16384" width="8.88671875" style="5"/>
  </cols>
  <sheetData>
    <row r="1" spans="1:6" s="1" customFormat="1" ht="18" customHeight="1" x14ac:dyDescent="0.3">
      <c r="A1" s="1" t="s">
        <v>140</v>
      </c>
      <c r="B1" s="2"/>
      <c r="D1" s="2"/>
      <c r="E1" s="32"/>
      <c r="F1" s="32"/>
    </row>
    <row r="3" spans="1:6" ht="36" customHeight="1" x14ac:dyDescent="0.3">
      <c r="A3" s="204" t="s">
        <v>209</v>
      </c>
      <c r="B3" s="204"/>
      <c r="C3" s="204"/>
      <c r="D3" s="204"/>
      <c r="E3" s="204"/>
      <c r="F3" s="204"/>
    </row>
    <row r="4" spans="1:6" ht="12.75" customHeight="1" x14ac:dyDescent="0.3">
      <c r="A4" s="33"/>
      <c r="B4" s="34"/>
      <c r="C4" s="33"/>
      <c r="D4" s="34"/>
    </row>
    <row r="5" spans="1:6" ht="15.75" customHeight="1" x14ac:dyDescent="0.3">
      <c r="A5" s="224" t="s">
        <v>18</v>
      </c>
      <c r="B5" s="224"/>
      <c r="C5" s="224"/>
      <c r="D5" s="224"/>
    </row>
    <row r="6" spans="1:6" ht="10.5" customHeight="1" x14ac:dyDescent="0.3">
      <c r="B6" s="34"/>
      <c r="C6" s="33"/>
      <c r="D6" s="34"/>
    </row>
    <row r="7" spans="1:6" ht="18" customHeight="1" x14ac:dyDescent="0.3">
      <c r="A7" s="224" t="s">
        <v>4</v>
      </c>
      <c r="B7" s="224"/>
      <c r="C7" s="224"/>
      <c r="D7" s="224"/>
    </row>
    <row r="8" spans="1:6" ht="13.5" customHeight="1" x14ac:dyDescent="0.3">
      <c r="A8" s="33"/>
      <c r="B8" s="34"/>
      <c r="C8" s="33"/>
      <c r="D8" s="34"/>
    </row>
    <row r="9" spans="1:6" ht="15.75" customHeight="1" x14ac:dyDescent="0.3">
      <c r="A9" s="224" t="s">
        <v>39</v>
      </c>
      <c r="B9" s="224"/>
      <c r="C9" s="224"/>
      <c r="D9" s="224"/>
    </row>
    <row r="10" spans="1:6" ht="18" x14ac:dyDescent="0.3">
      <c r="A10" s="33"/>
      <c r="B10" s="34"/>
      <c r="C10" s="33"/>
      <c r="D10" s="34"/>
    </row>
    <row r="11" spans="1:6" ht="27.6" x14ac:dyDescent="0.3">
      <c r="A11" s="35" t="s">
        <v>41</v>
      </c>
      <c r="B11" s="77" t="s">
        <v>208</v>
      </c>
      <c r="C11" s="36" t="s">
        <v>215</v>
      </c>
      <c r="D11" s="77" t="s">
        <v>207</v>
      </c>
      <c r="E11" s="177" t="s">
        <v>206</v>
      </c>
      <c r="F11" s="177" t="s">
        <v>206</v>
      </c>
    </row>
    <row r="12" spans="1:6" s="121" customFormat="1" ht="15" customHeight="1" x14ac:dyDescent="0.25">
      <c r="A12" s="120">
        <v>1</v>
      </c>
      <c r="B12" s="147">
        <v>2</v>
      </c>
      <c r="C12" s="147">
        <v>3</v>
      </c>
      <c r="D12" s="147">
        <v>4</v>
      </c>
      <c r="E12" s="159" t="s">
        <v>213</v>
      </c>
      <c r="F12" s="159" t="s">
        <v>214</v>
      </c>
    </row>
    <row r="13" spans="1:6" ht="18.600000000000001" customHeight="1" x14ac:dyDescent="0.3">
      <c r="A13" s="81" t="s">
        <v>0</v>
      </c>
      <c r="B13" s="82">
        <f>B14+B16+B18+B21+B24+B26</f>
        <v>961336.44000000006</v>
      </c>
      <c r="C13" s="83">
        <f t="shared" ref="C13:D13" si="0">C14+C16+C18+C21+C24+C26</f>
        <v>2717535</v>
      </c>
      <c r="D13" s="82">
        <f t="shared" si="0"/>
        <v>1214751.6500000001</v>
      </c>
      <c r="E13" s="178">
        <f>D13/B13*100</f>
        <v>126.36072029059879</v>
      </c>
      <c r="F13" s="178">
        <f>D13/C13*100</f>
        <v>44.70049695772088</v>
      </c>
    </row>
    <row r="14" spans="1:6" ht="15.75" customHeight="1" x14ac:dyDescent="0.3">
      <c r="A14" s="84" t="s">
        <v>44</v>
      </c>
      <c r="B14" s="85">
        <f t="shared" ref="B14:D14" si="1">B15</f>
        <v>8110.41</v>
      </c>
      <c r="C14" s="86">
        <f t="shared" si="1"/>
        <v>120120</v>
      </c>
      <c r="D14" s="85">
        <f t="shared" si="1"/>
        <v>5807.74</v>
      </c>
      <c r="E14" s="179">
        <f>D14/B14*100</f>
        <v>71.608463690491604</v>
      </c>
      <c r="F14" s="179">
        <f>D14/C14*100</f>
        <v>4.834948384948385</v>
      </c>
    </row>
    <row r="15" spans="1:6" ht="16.95" customHeight="1" x14ac:dyDescent="0.3">
      <c r="A15" s="78" t="s">
        <v>196</v>
      </c>
      <c r="B15" s="55">
        <v>8110.41</v>
      </c>
      <c r="C15" s="56">
        <v>120120</v>
      </c>
      <c r="D15" s="55">
        <v>5807.74</v>
      </c>
      <c r="E15" s="172">
        <f t="shared" ref="E15:E24" si="2">D15/B15*100</f>
        <v>71.608463690491604</v>
      </c>
      <c r="F15" s="172">
        <f t="shared" ref="F15:F24" si="3">D15/C15*100</f>
        <v>4.834948384948385</v>
      </c>
    </row>
    <row r="16" spans="1:6" ht="15.75" customHeight="1" x14ac:dyDescent="0.3">
      <c r="A16" s="84" t="s">
        <v>46</v>
      </c>
      <c r="B16" s="85">
        <f t="shared" ref="B16:D16" si="4">B17</f>
        <v>10270.99</v>
      </c>
      <c r="C16" s="86">
        <f t="shared" si="4"/>
        <v>20515</v>
      </c>
      <c r="D16" s="85">
        <f t="shared" si="4"/>
        <v>11722.99</v>
      </c>
      <c r="E16" s="179">
        <f t="shared" si="2"/>
        <v>114.13690403748811</v>
      </c>
      <c r="F16" s="179">
        <f t="shared" si="3"/>
        <v>57.143504752620032</v>
      </c>
    </row>
    <row r="17" spans="1:6" ht="16.95" customHeight="1" x14ac:dyDescent="0.3">
      <c r="A17" s="78" t="s">
        <v>195</v>
      </c>
      <c r="B17" s="55">
        <v>10270.99</v>
      </c>
      <c r="C17" s="56">
        <v>20515</v>
      </c>
      <c r="D17" s="55">
        <v>11722.99</v>
      </c>
      <c r="E17" s="172">
        <f t="shared" si="2"/>
        <v>114.13690403748811</v>
      </c>
      <c r="F17" s="172">
        <f t="shared" si="3"/>
        <v>57.143504752620032</v>
      </c>
    </row>
    <row r="18" spans="1:6" ht="15.75" customHeight="1" x14ac:dyDescent="0.3">
      <c r="A18" s="84" t="s">
        <v>43</v>
      </c>
      <c r="B18" s="85">
        <f t="shared" ref="B18" si="5">B19+B20</f>
        <v>86449.510000000009</v>
      </c>
      <c r="C18" s="86">
        <f t="shared" ref="C18:D18" si="6">C19+C20</f>
        <v>144735</v>
      </c>
      <c r="D18" s="85">
        <f t="shared" si="6"/>
        <v>97464.83</v>
      </c>
      <c r="E18" s="179">
        <f t="shared" si="2"/>
        <v>112.74191143477852</v>
      </c>
      <c r="F18" s="179">
        <f t="shared" si="3"/>
        <v>67.34019414792553</v>
      </c>
    </row>
    <row r="19" spans="1:6" ht="16.95" customHeight="1" x14ac:dyDescent="0.3">
      <c r="A19" s="80" t="s">
        <v>197</v>
      </c>
      <c r="B19" s="51">
        <v>37711.07</v>
      </c>
      <c r="C19" s="52">
        <v>50100</v>
      </c>
      <c r="D19" s="51">
        <v>27368.16</v>
      </c>
      <c r="E19" s="171">
        <f t="shared" si="2"/>
        <v>72.573278880710617</v>
      </c>
      <c r="F19" s="171">
        <f t="shared" si="3"/>
        <v>54.627065868263472</v>
      </c>
    </row>
    <row r="20" spans="1:6" ht="16.95" customHeight="1" x14ac:dyDescent="0.3">
      <c r="A20" s="80" t="s">
        <v>203</v>
      </c>
      <c r="B20" s="51">
        <v>48738.44</v>
      </c>
      <c r="C20" s="52">
        <v>94635</v>
      </c>
      <c r="D20" s="51">
        <v>70096.67</v>
      </c>
      <c r="E20" s="171">
        <f t="shared" si="2"/>
        <v>143.82214531281673</v>
      </c>
      <c r="F20" s="171">
        <f t="shared" si="3"/>
        <v>74.070555291382675</v>
      </c>
    </row>
    <row r="21" spans="1:6" ht="15.75" customHeight="1" x14ac:dyDescent="0.3">
      <c r="A21" s="84" t="s">
        <v>42</v>
      </c>
      <c r="B21" s="85">
        <f t="shared" ref="B21:D21" si="7">B22+B23</f>
        <v>856336.23</v>
      </c>
      <c r="C21" s="86">
        <f t="shared" si="7"/>
        <v>2430472</v>
      </c>
      <c r="D21" s="85">
        <f t="shared" si="7"/>
        <v>1099542.97</v>
      </c>
      <c r="E21" s="179">
        <f t="shared" si="2"/>
        <v>128.4008467094753</v>
      </c>
      <c r="F21" s="179">
        <f t="shared" si="3"/>
        <v>45.239894555460829</v>
      </c>
    </row>
    <row r="22" spans="1:6" ht="16.95" customHeight="1" x14ac:dyDescent="0.3">
      <c r="A22" s="78" t="s">
        <v>199</v>
      </c>
      <c r="B22" s="51">
        <v>11025.65</v>
      </c>
      <c r="C22" s="52">
        <v>460912</v>
      </c>
      <c r="D22" s="51">
        <v>19053.189999999999</v>
      </c>
      <c r="E22" s="171">
        <f t="shared" si="2"/>
        <v>172.80786166801957</v>
      </c>
      <c r="F22" s="171">
        <f t="shared" si="3"/>
        <v>4.1338021140694963</v>
      </c>
    </row>
    <row r="23" spans="1:6" ht="16.95" customHeight="1" x14ac:dyDescent="0.3">
      <c r="A23" s="78" t="s">
        <v>198</v>
      </c>
      <c r="B23" s="51">
        <v>845310.58</v>
      </c>
      <c r="C23" s="52">
        <v>1969560</v>
      </c>
      <c r="D23" s="51">
        <v>1080489.78</v>
      </c>
      <c r="E23" s="171">
        <f t="shared" si="2"/>
        <v>127.82163213904174</v>
      </c>
      <c r="F23" s="171">
        <f t="shared" si="3"/>
        <v>54.859449826357157</v>
      </c>
    </row>
    <row r="24" spans="1:6" ht="15.75" customHeight="1" x14ac:dyDescent="0.3">
      <c r="A24" s="84" t="s">
        <v>200</v>
      </c>
      <c r="B24" s="85">
        <f t="shared" ref="B24:D24" si="8">B25</f>
        <v>73</v>
      </c>
      <c r="C24" s="86">
        <f t="shared" si="8"/>
        <v>1500</v>
      </c>
      <c r="D24" s="85">
        <f t="shared" si="8"/>
        <v>116.82</v>
      </c>
      <c r="E24" s="179">
        <f t="shared" si="2"/>
        <v>160.02739726027397</v>
      </c>
      <c r="F24" s="179">
        <f t="shared" si="3"/>
        <v>7.7879999999999994</v>
      </c>
    </row>
    <row r="25" spans="1:6" ht="16.95" customHeight="1" x14ac:dyDescent="0.3">
      <c r="A25" s="78" t="s">
        <v>201</v>
      </c>
      <c r="B25" s="55">
        <v>73</v>
      </c>
      <c r="C25" s="56">
        <v>1500</v>
      </c>
      <c r="D25" s="55">
        <v>116.82</v>
      </c>
      <c r="E25" s="172">
        <f t="shared" ref="E25:E27" si="9">D25/B25*100</f>
        <v>160.02739726027397</v>
      </c>
      <c r="F25" s="172">
        <f t="shared" ref="F25:F27" si="10">D25/C25*100</f>
        <v>7.7879999999999994</v>
      </c>
    </row>
    <row r="26" spans="1:6" ht="24.75" customHeight="1" x14ac:dyDescent="0.3">
      <c r="A26" s="87" t="s">
        <v>212</v>
      </c>
      <c r="B26" s="85">
        <f t="shared" ref="B26:D26" si="11">B27</f>
        <v>96.3</v>
      </c>
      <c r="C26" s="86">
        <f t="shared" si="11"/>
        <v>193</v>
      </c>
      <c r="D26" s="85">
        <f t="shared" si="11"/>
        <v>96.3</v>
      </c>
      <c r="E26" s="179">
        <f t="shared" si="9"/>
        <v>100</v>
      </c>
      <c r="F26" s="179">
        <f t="shared" si="10"/>
        <v>49.896373056994818</v>
      </c>
    </row>
    <row r="27" spans="1:6" ht="28.2" customHeight="1" x14ac:dyDescent="0.3">
      <c r="A27" s="80" t="s">
        <v>217</v>
      </c>
      <c r="B27" s="55">
        <v>96.3</v>
      </c>
      <c r="C27" s="56">
        <v>193</v>
      </c>
      <c r="D27" s="55">
        <v>96.3</v>
      </c>
      <c r="E27" s="172">
        <f t="shared" si="9"/>
        <v>100</v>
      </c>
      <c r="F27" s="172">
        <f t="shared" si="10"/>
        <v>49.896373056994818</v>
      </c>
    </row>
    <row r="28" spans="1:6" ht="15.75" customHeight="1" x14ac:dyDescent="0.3">
      <c r="A28" s="84" t="s">
        <v>205</v>
      </c>
      <c r="B28" s="85">
        <f>SUM(B29:B31)</f>
        <v>12580</v>
      </c>
      <c r="C28" s="86">
        <f>SUM(C29:C31)</f>
        <v>23465</v>
      </c>
      <c r="D28" s="85">
        <f>SUM(D29:D31)</f>
        <v>27758.47</v>
      </c>
      <c r="E28" s="179">
        <f t="shared" ref="E28" si="12">D28/B28*100</f>
        <v>220.65556438791734</v>
      </c>
      <c r="F28" s="179">
        <f t="shared" ref="F28" si="13">D28/C28*100</f>
        <v>118.29733645855529</v>
      </c>
    </row>
    <row r="29" spans="1:6" s="181" customFormat="1" ht="17.399999999999999" customHeight="1" x14ac:dyDescent="0.3">
      <c r="A29" s="140" t="s">
        <v>222</v>
      </c>
      <c r="B29" s="141">
        <v>5329.5</v>
      </c>
      <c r="C29" s="67">
        <v>10265</v>
      </c>
      <c r="D29" s="141">
        <v>7332.74</v>
      </c>
      <c r="E29" s="180">
        <f t="shared" ref="E29:E31" si="14">D29/B29*100</f>
        <v>137.58776620696125</v>
      </c>
      <c r="F29" s="180">
        <f t="shared" ref="F29:F31" si="15">D29/C29*100</f>
        <v>71.434388699464208</v>
      </c>
    </row>
    <row r="30" spans="1:6" s="181" customFormat="1" ht="17.399999999999999" customHeight="1" x14ac:dyDescent="0.3">
      <c r="A30" s="142" t="s">
        <v>223</v>
      </c>
      <c r="B30" s="141">
        <v>4370.5</v>
      </c>
      <c r="C30" s="67">
        <v>6500</v>
      </c>
      <c r="D30" s="141">
        <v>10172.719999999999</v>
      </c>
      <c r="E30" s="180">
        <f t="shared" si="14"/>
        <v>232.75872325820842</v>
      </c>
      <c r="F30" s="180">
        <f t="shared" si="15"/>
        <v>156.50338461538459</v>
      </c>
    </row>
    <row r="31" spans="1:6" s="181" customFormat="1" ht="17.399999999999999" customHeight="1" x14ac:dyDescent="0.3">
      <c r="A31" s="140" t="s">
        <v>224</v>
      </c>
      <c r="B31" s="141">
        <v>2880</v>
      </c>
      <c r="C31" s="67">
        <v>6700</v>
      </c>
      <c r="D31" s="141">
        <v>10253.01</v>
      </c>
      <c r="E31" s="180">
        <f t="shared" si="14"/>
        <v>356.00729166666667</v>
      </c>
      <c r="F31" s="180">
        <f t="shared" si="15"/>
        <v>153.03</v>
      </c>
    </row>
    <row r="34" spans="1:6" ht="15.75" customHeight="1" x14ac:dyDescent="0.3">
      <c r="A34" s="224" t="s">
        <v>40</v>
      </c>
      <c r="B34" s="224"/>
      <c r="C34" s="224"/>
      <c r="D34" s="224"/>
    </row>
    <row r="35" spans="1:6" ht="18" x14ac:dyDescent="0.3">
      <c r="A35" s="33"/>
      <c r="B35" s="34"/>
      <c r="C35" s="33"/>
      <c r="D35" s="34"/>
    </row>
    <row r="36" spans="1:6" ht="27.6" x14ac:dyDescent="0.3">
      <c r="A36" s="35" t="s">
        <v>41</v>
      </c>
      <c r="B36" s="77" t="s">
        <v>208</v>
      </c>
      <c r="C36" s="36" t="s">
        <v>215</v>
      </c>
      <c r="D36" s="77" t="s">
        <v>207</v>
      </c>
      <c r="E36" s="177" t="s">
        <v>206</v>
      </c>
      <c r="F36" s="177" t="s">
        <v>206</v>
      </c>
    </row>
    <row r="37" spans="1:6" s="121" customFormat="1" ht="15" customHeight="1" x14ac:dyDescent="0.25">
      <c r="A37" s="120">
        <v>1</v>
      </c>
      <c r="B37" s="147">
        <v>2</v>
      </c>
      <c r="C37" s="147">
        <v>3</v>
      </c>
      <c r="D37" s="147">
        <v>4</v>
      </c>
      <c r="E37" s="159" t="s">
        <v>213</v>
      </c>
      <c r="F37" s="159" t="s">
        <v>214</v>
      </c>
    </row>
    <row r="38" spans="1:6" ht="18.600000000000001" customHeight="1" x14ac:dyDescent="0.3">
      <c r="A38" s="81" t="s">
        <v>1</v>
      </c>
      <c r="B38" s="82">
        <f>B39+B41+B43+B46+B49+B51</f>
        <v>955475.01000000013</v>
      </c>
      <c r="C38" s="83">
        <f t="shared" ref="C38:D38" si="16">C39+C41+C43+C46+C49+C51</f>
        <v>2741000</v>
      </c>
      <c r="D38" s="82">
        <f t="shared" si="16"/>
        <v>1206425.58</v>
      </c>
      <c r="E38" s="178">
        <f>D38/B38*100</f>
        <v>126.26448283561074</v>
      </c>
      <c r="F38" s="178">
        <f>D38/C38*100</f>
        <v>44.014067128785115</v>
      </c>
    </row>
    <row r="39" spans="1:6" ht="15.75" customHeight="1" x14ac:dyDescent="0.3">
      <c r="A39" s="84" t="s">
        <v>44</v>
      </c>
      <c r="B39" s="85">
        <f t="shared" ref="B39:D39" si="17">B40</f>
        <v>18615.57</v>
      </c>
      <c r="C39" s="86">
        <f t="shared" si="17"/>
        <v>120120</v>
      </c>
      <c r="D39" s="85">
        <f t="shared" si="17"/>
        <v>9246.49</v>
      </c>
      <c r="E39" s="179">
        <f>D39/B39*100</f>
        <v>49.670732617910708</v>
      </c>
      <c r="F39" s="179">
        <f>D39/C39*100</f>
        <v>7.6977106227106225</v>
      </c>
    </row>
    <row r="40" spans="1:6" ht="16.95" customHeight="1" x14ac:dyDescent="0.3">
      <c r="A40" s="78" t="s">
        <v>196</v>
      </c>
      <c r="B40" s="55">
        <v>18615.57</v>
      </c>
      <c r="C40" s="56">
        <v>120120</v>
      </c>
      <c r="D40" s="55">
        <v>9246.49</v>
      </c>
      <c r="E40" s="172">
        <f t="shared" ref="E40:E52" si="18">D40/B40*100</f>
        <v>49.670732617910708</v>
      </c>
      <c r="F40" s="172">
        <f t="shared" ref="F40:F52" si="19">D40/C40*100</f>
        <v>7.6977106227106225</v>
      </c>
    </row>
    <row r="41" spans="1:6" ht="15.75" customHeight="1" x14ac:dyDescent="0.3">
      <c r="A41" s="84" t="s">
        <v>46</v>
      </c>
      <c r="B41" s="85">
        <f t="shared" ref="B41:D41" si="20">B42</f>
        <v>2252.37</v>
      </c>
      <c r="C41" s="86">
        <f t="shared" si="20"/>
        <v>38550</v>
      </c>
      <c r="D41" s="85">
        <f t="shared" si="20"/>
        <v>10000.74</v>
      </c>
      <c r="E41" s="179">
        <f t="shared" si="18"/>
        <v>444.00964317585476</v>
      </c>
      <c r="F41" s="179">
        <f t="shared" si="19"/>
        <v>25.94225680933852</v>
      </c>
    </row>
    <row r="42" spans="1:6" ht="16.95" customHeight="1" x14ac:dyDescent="0.3">
      <c r="A42" s="78" t="s">
        <v>195</v>
      </c>
      <c r="B42" s="55">
        <v>2252.37</v>
      </c>
      <c r="C42" s="56">
        <v>38550</v>
      </c>
      <c r="D42" s="55">
        <v>10000.74</v>
      </c>
      <c r="E42" s="172">
        <f t="shared" si="18"/>
        <v>444.00964317585476</v>
      </c>
      <c r="F42" s="172">
        <f t="shared" si="19"/>
        <v>25.94225680933852</v>
      </c>
    </row>
    <row r="43" spans="1:6" ht="15.75" customHeight="1" x14ac:dyDescent="0.3">
      <c r="A43" s="84" t="s">
        <v>43</v>
      </c>
      <c r="B43" s="85">
        <f t="shared" ref="B43" si="21">B44+B45</f>
        <v>83594.100000000006</v>
      </c>
      <c r="C43" s="86">
        <f t="shared" ref="C43:D43" si="22">C44+C45</f>
        <v>150165</v>
      </c>
      <c r="D43" s="85">
        <f t="shared" si="22"/>
        <v>79998.92</v>
      </c>
      <c r="E43" s="179">
        <f t="shared" si="18"/>
        <v>95.699241932145924</v>
      </c>
      <c r="F43" s="179">
        <f t="shared" si="19"/>
        <v>53.274011920221085</v>
      </c>
    </row>
    <row r="44" spans="1:6" ht="16.95" customHeight="1" x14ac:dyDescent="0.3">
      <c r="A44" s="80" t="s">
        <v>197</v>
      </c>
      <c r="B44" s="51">
        <v>35238.42</v>
      </c>
      <c r="C44" s="52">
        <v>55530</v>
      </c>
      <c r="D44" s="51">
        <v>23024.55</v>
      </c>
      <c r="E44" s="171">
        <f t="shared" si="18"/>
        <v>65.339337007731899</v>
      </c>
      <c r="F44" s="171">
        <f t="shared" si="19"/>
        <v>41.46326310102647</v>
      </c>
    </row>
    <row r="45" spans="1:6" ht="16.95" customHeight="1" x14ac:dyDescent="0.3">
      <c r="A45" s="80" t="s">
        <v>203</v>
      </c>
      <c r="B45" s="51">
        <v>48355.68</v>
      </c>
      <c r="C45" s="52">
        <v>94635</v>
      </c>
      <c r="D45" s="51">
        <v>56974.37</v>
      </c>
      <c r="E45" s="171">
        <f t="shared" si="18"/>
        <v>117.82353179605789</v>
      </c>
      <c r="F45" s="171">
        <f t="shared" si="19"/>
        <v>60.20433243514556</v>
      </c>
    </row>
    <row r="46" spans="1:6" ht="15.75" customHeight="1" x14ac:dyDescent="0.3">
      <c r="A46" s="84" t="s">
        <v>42</v>
      </c>
      <c r="B46" s="85">
        <f t="shared" ref="B46" si="23">B47+B48</f>
        <v>850843.67</v>
      </c>
      <c r="C46" s="86">
        <f t="shared" ref="C46:D46" si="24">C47+C48</f>
        <v>2430472</v>
      </c>
      <c r="D46" s="85">
        <f t="shared" si="24"/>
        <v>1106966.31</v>
      </c>
      <c r="E46" s="179">
        <f t="shared" si="18"/>
        <v>130.10219726968174</v>
      </c>
      <c r="F46" s="179">
        <f t="shared" si="19"/>
        <v>45.545322472342825</v>
      </c>
    </row>
    <row r="47" spans="1:6" ht="16.95" customHeight="1" x14ac:dyDescent="0.3">
      <c r="A47" s="78" t="s">
        <v>199</v>
      </c>
      <c r="B47" s="51">
        <v>17462.11</v>
      </c>
      <c r="C47" s="52">
        <v>460912</v>
      </c>
      <c r="D47" s="51">
        <v>28825.53</v>
      </c>
      <c r="E47" s="171">
        <f t="shared" si="18"/>
        <v>165.07472464667785</v>
      </c>
      <c r="F47" s="171">
        <f t="shared" si="19"/>
        <v>6.2540202902072402</v>
      </c>
    </row>
    <row r="48" spans="1:6" ht="16.95" customHeight="1" x14ac:dyDescent="0.3">
      <c r="A48" s="78" t="s">
        <v>198</v>
      </c>
      <c r="B48" s="51">
        <v>833381.56</v>
      </c>
      <c r="C48" s="52">
        <v>1969560</v>
      </c>
      <c r="D48" s="51">
        <v>1078140.78</v>
      </c>
      <c r="E48" s="171">
        <f t="shared" si="18"/>
        <v>129.36940673369349</v>
      </c>
      <c r="F48" s="171">
        <f t="shared" si="19"/>
        <v>54.740184609760554</v>
      </c>
    </row>
    <row r="49" spans="1:9" ht="15.75" customHeight="1" x14ac:dyDescent="0.3">
      <c r="A49" s="84" t="s">
        <v>200</v>
      </c>
      <c r="B49" s="85">
        <f t="shared" ref="B49:D49" si="25">B50</f>
        <v>73</v>
      </c>
      <c r="C49" s="86">
        <f t="shared" si="25"/>
        <v>1500</v>
      </c>
      <c r="D49" s="85">
        <f t="shared" si="25"/>
        <v>116.82</v>
      </c>
      <c r="E49" s="179">
        <f t="shared" si="18"/>
        <v>160.02739726027397</v>
      </c>
      <c r="F49" s="179">
        <f t="shared" si="19"/>
        <v>7.7879999999999994</v>
      </c>
    </row>
    <row r="50" spans="1:9" ht="16.95" customHeight="1" x14ac:dyDescent="0.3">
      <c r="A50" s="78" t="s">
        <v>201</v>
      </c>
      <c r="B50" s="55">
        <v>73</v>
      </c>
      <c r="C50" s="56">
        <v>1500</v>
      </c>
      <c r="D50" s="55">
        <v>116.82</v>
      </c>
      <c r="E50" s="172">
        <f t="shared" si="18"/>
        <v>160.02739726027397</v>
      </c>
      <c r="F50" s="172">
        <f t="shared" si="19"/>
        <v>7.7879999999999994</v>
      </c>
    </row>
    <row r="51" spans="1:9" ht="24.75" customHeight="1" x14ac:dyDescent="0.3">
      <c r="A51" s="87" t="s">
        <v>202</v>
      </c>
      <c r="B51" s="85">
        <f t="shared" ref="B51:D51" si="26">B52</f>
        <v>96.3</v>
      </c>
      <c r="C51" s="86">
        <f t="shared" si="26"/>
        <v>193</v>
      </c>
      <c r="D51" s="85">
        <f t="shared" si="26"/>
        <v>96.3</v>
      </c>
      <c r="E51" s="179">
        <f t="shared" si="18"/>
        <v>100</v>
      </c>
      <c r="F51" s="179">
        <f t="shared" si="19"/>
        <v>49.896373056994818</v>
      </c>
    </row>
    <row r="52" spans="1:9" ht="28.2" customHeight="1" x14ac:dyDescent="0.3">
      <c r="A52" s="80" t="s">
        <v>204</v>
      </c>
      <c r="B52" s="55">
        <v>96.3</v>
      </c>
      <c r="C52" s="56">
        <v>193</v>
      </c>
      <c r="D52" s="55">
        <v>96.3</v>
      </c>
      <c r="E52" s="172">
        <f t="shared" si="18"/>
        <v>100</v>
      </c>
      <c r="F52" s="172">
        <f t="shared" si="19"/>
        <v>49.896373056994818</v>
      </c>
    </row>
    <row r="54" spans="1:9" x14ac:dyDescent="0.3">
      <c r="A54" s="5" t="s">
        <v>231</v>
      </c>
    </row>
    <row r="56" spans="1:9" x14ac:dyDescent="0.3">
      <c r="A56" s="145" t="s">
        <v>63</v>
      </c>
      <c r="B56" s="31" t="s">
        <v>64</v>
      </c>
      <c r="C56" s="5" t="s">
        <v>64</v>
      </c>
      <c r="D56" s="31" t="s">
        <v>65</v>
      </c>
      <c r="G56" s="5" t="s">
        <v>64</v>
      </c>
      <c r="H56" s="5" t="s">
        <v>64</v>
      </c>
      <c r="I56" s="5" t="s">
        <v>64</v>
      </c>
    </row>
    <row r="57" spans="1:9" x14ac:dyDescent="0.3">
      <c r="A57" s="5" t="s">
        <v>66</v>
      </c>
      <c r="B57" s="31" t="s">
        <v>64</v>
      </c>
      <c r="C57" s="5" t="s">
        <v>64</v>
      </c>
      <c r="D57" s="31" t="s">
        <v>67</v>
      </c>
      <c r="G57" s="5" t="s">
        <v>64</v>
      </c>
      <c r="H57" s="5" t="s">
        <v>64</v>
      </c>
    </row>
  </sheetData>
  <mergeCells count="5">
    <mergeCell ref="A3:F3"/>
    <mergeCell ref="A5:D5"/>
    <mergeCell ref="A7:D7"/>
    <mergeCell ref="A9:D9"/>
    <mergeCell ref="A34:D34"/>
  </mergeCells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5"/>
  <sheetViews>
    <sheetView zoomScaleNormal="100" workbookViewId="0">
      <selection activeCell="H23" sqref="H23"/>
    </sheetView>
  </sheetViews>
  <sheetFormatPr defaultColWidth="9.109375" defaultRowHeight="14.4" x14ac:dyDescent="0.3"/>
  <cols>
    <col min="1" max="1" width="43.5546875" style="5" customWidth="1"/>
    <col min="2" max="2" width="25.33203125" style="31" customWidth="1"/>
    <col min="3" max="3" width="25.33203125" style="5" customWidth="1"/>
    <col min="4" max="4" width="25.33203125" style="31" customWidth="1"/>
    <col min="5" max="6" width="9.109375" style="32"/>
    <col min="7" max="16384" width="9.109375" style="5"/>
  </cols>
  <sheetData>
    <row r="1" spans="1:6" s="1" customFormat="1" ht="18" customHeight="1" x14ac:dyDescent="0.3">
      <c r="A1" s="1" t="s">
        <v>140</v>
      </c>
      <c r="B1" s="2"/>
      <c r="D1" s="2"/>
      <c r="E1" s="32"/>
      <c r="F1" s="32"/>
    </row>
    <row r="3" spans="1:6" ht="42" customHeight="1" x14ac:dyDescent="0.3">
      <c r="A3" s="204" t="s">
        <v>209</v>
      </c>
      <c r="B3" s="204"/>
      <c r="C3" s="204"/>
      <c r="D3" s="204"/>
      <c r="E3" s="204"/>
      <c r="F3" s="204"/>
    </row>
    <row r="4" spans="1:6" ht="18" customHeight="1" x14ac:dyDescent="0.3">
      <c r="A4" s="33"/>
      <c r="B4" s="34"/>
      <c r="C4" s="33"/>
      <c r="D4" s="34"/>
    </row>
    <row r="5" spans="1:6" ht="15.6" x14ac:dyDescent="0.3">
      <c r="A5" s="224" t="s">
        <v>18</v>
      </c>
      <c r="B5" s="224"/>
      <c r="C5" s="229"/>
      <c r="D5" s="229"/>
    </row>
    <row r="6" spans="1:6" ht="18" x14ac:dyDescent="0.3">
      <c r="A6" s="33"/>
      <c r="B6" s="34"/>
      <c r="C6" s="33"/>
      <c r="D6" s="34"/>
    </row>
    <row r="7" spans="1:6" ht="18" customHeight="1" x14ac:dyDescent="0.3">
      <c r="A7" s="224" t="s">
        <v>4</v>
      </c>
      <c r="B7" s="206"/>
      <c r="C7" s="206"/>
      <c r="D7" s="206"/>
    </row>
    <row r="8" spans="1:6" ht="18" x14ac:dyDescent="0.3">
      <c r="A8" s="33"/>
      <c r="B8" s="34"/>
      <c r="C8" s="33"/>
      <c r="D8" s="34"/>
    </row>
    <row r="9" spans="1:6" ht="15.6" x14ac:dyDescent="0.3">
      <c r="A9" s="224" t="s">
        <v>13</v>
      </c>
      <c r="B9" s="205"/>
      <c r="C9" s="205"/>
      <c r="D9" s="205"/>
    </row>
    <row r="10" spans="1:6" ht="18" x14ac:dyDescent="0.3">
      <c r="A10" s="33"/>
      <c r="B10" s="34"/>
      <c r="C10" s="33"/>
      <c r="D10" s="34"/>
    </row>
    <row r="11" spans="1:6" ht="27.6" x14ac:dyDescent="0.3">
      <c r="A11" s="35" t="s">
        <v>41</v>
      </c>
      <c r="B11" s="77" t="s">
        <v>208</v>
      </c>
      <c r="C11" s="36" t="s">
        <v>215</v>
      </c>
      <c r="D11" s="77" t="s">
        <v>207</v>
      </c>
      <c r="E11" s="182" t="s">
        <v>206</v>
      </c>
      <c r="F11" s="182" t="s">
        <v>206</v>
      </c>
    </row>
    <row r="12" spans="1:6" x14ac:dyDescent="0.3">
      <c r="A12" s="120">
        <v>1</v>
      </c>
      <c r="B12" s="147">
        <v>2</v>
      </c>
      <c r="C12" s="147">
        <v>3</v>
      </c>
      <c r="D12" s="147">
        <v>4</v>
      </c>
      <c r="E12" s="159" t="s">
        <v>213</v>
      </c>
      <c r="F12" s="159" t="s">
        <v>214</v>
      </c>
    </row>
    <row r="13" spans="1:6" ht="18" customHeight="1" x14ac:dyDescent="0.3">
      <c r="A13" s="88" t="s">
        <v>14</v>
      </c>
      <c r="B13" s="89">
        <f t="shared" ref="B13:D13" si="0">B14</f>
        <v>961336.44</v>
      </c>
      <c r="C13" s="70">
        <f t="shared" si="0"/>
        <v>2741000</v>
      </c>
      <c r="D13" s="89">
        <f t="shared" si="0"/>
        <v>1206425.58</v>
      </c>
      <c r="E13" s="183">
        <f>D13/B13*100</f>
        <v>125.49462704232872</v>
      </c>
      <c r="F13" s="183">
        <f>D13/C13*100</f>
        <v>44.014067128785115</v>
      </c>
    </row>
    <row r="14" spans="1:6" ht="18" customHeight="1" x14ac:dyDescent="0.3">
      <c r="A14" s="90" t="s">
        <v>135</v>
      </c>
      <c r="B14" s="91">
        <f t="shared" ref="B14" si="1">SUM(B15,B16,B17)</f>
        <v>961336.44</v>
      </c>
      <c r="C14" s="71">
        <f t="shared" ref="C14:D14" si="2">SUM(C15,C16,C17)</f>
        <v>2741000</v>
      </c>
      <c r="D14" s="91">
        <f t="shared" si="2"/>
        <v>1206425.58</v>
      </c>
      <c r="E14" s="170">
        <f>D14/B14*100</f>
        <v>125.49462704232872</v>
      </c>
      <c r="F14" s="170">
        <f>D14/C14*100</f>
        <v>44.014067128785115</v>
      </c>
    </row>
    <row r="15" spans="1:6" ht="18" customHeight="1" x14ac:dyDescent="0.3">
      <c r="A15" s="92" t="s">
        <v>136</v>
      </c>
      <c r="B15" s="93">
        <v>892052.74</v>
      </c>
      <c r="C15" s="72">
        <v>2576100</v>
      </c>
      <c r="D15" s="93">
        <v>1120228.32</v>
      </c>
      <c r="E15" s="172">
        <f>D15/B15*100</f>
        <v>125.5787096175502</v>
      </c>
      <c r="F15" s="172">
        <f>D15/C15*100</f>
        <v>43.485436124374054</v>
      </c>
    </row>
    <row r="16" spans="1:6" ht="18" customHeight="1" x14ac:dyDescent="0.3">
      <c r="A16" s="94" t="s">
        <v>137</v>
      </c>
      <c r="B16" s="93">
        <v>69283.7</v>
      </c>
      <c r="C16" s="72">
        <v>164900</v>
      </c>
      <c r="D16" s="93">
        <v>85071.33</v>
      </c>
      <c r="E16" s="172">
        <f>D16/B16*100</f>
        <v>122.78693256855509</v>
      </c>
      <c r="F16" s="172">
        <f>D16/C16*100</f>
        <v>51.589648271679813</v>
      </c>
    </row>
    <row r="17" spans="1:6" ht="27" customHeight="1" x14ac:dyDescent="0.3">
      <c r="A17" s="94" t="s">
        <v>138</v>
      </c>
      <c r="B17" s="93">
        <v>0</v>
      </c>
      <c r="C17" s="72">
        <v>0</v>
      </c>
      <c r="D17" s="93">
        <v>1125.93</v>
      </c>
      <c r="E17" s="172">
        <v>0</v>
      </c>
      <c r="F17" s="172">
        <v>0</v>
      </c>
    </row>
    <row r="21" spans="1:6" x14ac:dyDescent="0.3">
      <c r="A21" s="5" t="s">
        <v>231</v>
      </c>
    </row>
    <row r="24" spans="1:6" x14ac:dyDescent="0.3">
      <c r="A24" s="5" t="s">
        <v>63</v>
      </c>
      <c r="B24" s="31" t="s">
        <v>64</v>
      </c>
      <c r="C24" s="5" t="s">
        <v>64</v>
      </c>
      <c r="D24" s="31" t="s">
        <v>65</v>
      </c>
    </row>
    <row r="25" spans="1:6" x14ac:dyDescent="0.3">
      <c r="A25" s="5" t="s">
        <v>66</v>
      </c>
      <c r="B25" s="31" t="s">
        <v>64</v>
      </c>
      <c r="C25" s="5" t="s">
        <v>64</v>
      </c>
      <c r="D25" s="31" t="s">
        <v>67</v>
      </c>
    </row>
  </sheetData>
  <mergeCells count="4">
    <mergeCell ref="A5:D5"/>
    <mergeCell ref="A7:D7"/>
    <mergeCell ref="A9:D9"/>
    <mergeCell ref="A3:F3"/>
  </mergeCells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4"/>
  <sheetViews>
    <sheetView workbookViewId="0">
      <selection activeCell="E4" sqref="E4"/>
    </sheetView>
  </sheetViews>
  <sheetFormatPr defaultColWidth="9.109375" defaultRowHeight="14.4" x14ac:dyDescent="0.3"/>
  <cols>
    <col min="1" max="1" width="7.44140625" style="5" bestFit="1" customWidth="1"/>
    <col min="2" max="2" width="8.44140625" style="5" bestFit="1" customWidth="1"/>
    <col min="3" max="6" width="25.33203125" style="5" customWidth="1"/>
    <col min="7" max="8" width="8.6640625" style="184" customWidth="1"/>
    <col min="9" max="16384" width="9.109375" style="5"/>
  </cols>
  <sheetData>
    <row r="1" spans="1:8" s="1" customFormat="1" ht="18" customHeight="1" x14ac:dyDescent="0.3">
      <c r="A1" s="1" t="s">
        <v>140</v>
      </c>
      <c r="D1" s="2"/>
      <c r="E1" s="2"/>
      <c r="F1" s="2"/>
      <c r="G1" s="184"/>
      <c r="H1" s="184"/>
    </row>
    <row r="2" spans="1:8" x14ac:dyDescent="0.3">
      <c r="D2" s="31"/>
      <c r="E2" s="31"/>
      <c r="F2" s="31"/>
    </row>
    <row r="3" spans="1:8" ht="42" customHeight="1" x14ac:dyDescent="0.3">
      <c r="A3" s="204" t="s">
        <v>209</v>
      </c>
      <c r="B3" s="204"/>
      <c r="C3" s="204"/>
      <c r="D3" s="204"/>
      <c r="E3" s="204"/>
      <c r="F3" s="204"/>
    </row>
    <row r="4" spans="1:8" ht="18" customHeight="1" x14ac:dyDescent="0.3">
      <c r="A4" s="33"/>
      <c r="B4" s="33"/>
      <c r="C4" s="33"/>
      <c r="D4" s="33"/>
      <c r="E4" s="33"/>
      <c r="F4" s="33"/>
      <c r="G4" s="185"/>
      <c r="H4" s="185"/>
    </row>
    <row r="5" spans="1:8" ht="15.75" customHeight="1" x14ac:dyDescent="0.3">
      <c r="A5" s="224" t="s">
        <v>18</v>
      </c>
      <c r="B5" s="224"/>
      <c r="C5" s="224"/>
      <c r="D5" s="224"/>
      <c r="E5" s="224"/>
      <c r="F5" s="224"/>
    </row>
    <row r="6" spans="1:8" ht="18" x14ac:dyDescent="0.3">
      <c r="A6" s="33"/>
      <c r="B6" s="33"/>
      <c r="C6" s="33"/>
      <c r="D6" s="33"/>
      <c r="E6" s="33"/>
      <c r="F6" s="33"/>
      <c r="G6" s="185"/>
      <c r="H6" s="185"/>
    </row>
    <row r="7" spans="1:8" ht="18" customHeight="1" x14ac:dyDescent="0.3">
      <c r="A7" s="224" t="s">
        <v>48</v>
      </c>
      <c r="B7" s="224"/>
      <c r="C7" s="224"/>
      <c r="D7" s="224"/>
      <c r="E7" s="224"/>
      <c r="F7" s="224"/>
    </row>
    <row r="8" spans="1:8" ht="18" x14ac:dyDescent="0.3">
      <c r="A8" s="33"/>
      <c r="B8" s="33"/>
      <c r="C8" s="33"/>
      <c r="D8" s="33"/>
      <c r="E8" s="33"/>
      <c r="F8" s="33"/>
      <c r="G8" s="185"/>
      <c r="H8" s="185"/>
    </row>
    <row r="9" spans="1:8" ht="27.6" x14ac:dyDescent="0.3">
      <c r="A9" s="35" t="s">
        <v>5</v>
      </c>
      <c r="B9" s="36" t="s">
        <v>6</v>
      </c>
      <c r="C9" s="36" t="s">
        <v>30</v>
      </c>
      <c r="D9" s="35" t="s">
        <v>208</v>
      </c>
      <c r="E9" s="36" t="s">
        <v>215</v>
      </c>
      <c r="F9" s="35" t="s">
        <v>207</v>
      </c>
      <c r="G9" s="186" t="s">
        <v>206</v>
      </c>
      <c r="H9" s="186" t="s">
        <v>206</v>
      </c>
    </row>
    <row r="10" spans="1:8" s="121" customFormat="1" ht="15" customHeight="1" x14ac:dyDescent="0.25">
      <c r="A10" s="221">
        <v>1</v>
      </c>
      <c r="B10" s="222"/>
      <c r="C10" s="223"/>
      <c r="D10" s="147">
        <v>2</v>
      </c>
      <c r="E10" s="147">
        <v>3</v>
      </c>
      <c r="F10" s="147">
        <v>4</v>
      </c>
      <c r="G10" s="187" t="s">
        <v>213</v>
      </c>
      <c r="H10" s="187" t="s">
        <v>214</v>
      </c>
    </row>
    <row r="11" spans="1:8" ht="18" customHeight="1" x14ac:dyDescent="0.3">
      <c r="A11" s="95"/>
      <c r="B11" s="96"/>
      <c r="C11" s="97" t="s">
        <v>50</v>
      </c>
      <c r="D11" s="95"/>
      <c r="E11" s="95"/>
      <c r="F11" s="95"/>
      <c r="G11" s="188">
        <v>0</v>
      </c>
      <c r="H11" s="188">
        <v>0</v>
      </c>
    </row>
    <row r="12" spans="1:8" ht="27.6" x14ac:dyDescent="0.3">
      <c r="A12" s="84">
        <v>8</v>
      </c>
      <c r="B12" s="84"/>
      <c r="C12" s="84" t="s">
        <v>15</v>
      </c>
      <c r="D12" s="98"/>
      <c r="E12" s="98"/>
      <c r="F12" s="98"/>
      <c r="G12" s="170">
        <v>0</v>
      </c>
      <c r="H12" s="170">
        <v>0</v>
      </c>
    </row>
    <row r="13" spans="1:8" ht="18" customHeight="1" x14ac:dyDescent="0.3">
      <c r="A13" s="73"/>
      <c r="B13" s="74">
        <v>84</v>
      </c>
      <c r="C13" s="74" t="s">
        <v>22</v>
      </c>
      <c r="D13" s="56"/>
      <c r="E13" s="56"/>
      <c r="F13" s="56"/>
      <c r="G13" s="172">
        <v>0</v>
      </c>
      <c r="H13" s="172">
        <v>0</v>
      </c>
    </row>
    <row r="14" spans="1:8" ht="18" customHeight="1" x14ac:dyDescent="0.3">
      <c r="A14" s="73"/>
      <c r="B14" s="74"/>
      <c r="C14" s="75"/>
      <c r="D14" s="56"/>
      <c r="E14" s="56"/>
      <c r="F14" s="56"/>
      <c r="G14" s="172">
        <v>0</v>
      </c>
      <c r="H14" s="172">
        <v>0</v>
      </c>
    </row>
    <row r="15" spans="1:8" ht="18" customHeight="1" x14ac:dyDescent="0.3">
      <c r="A15" s="95"/>
      <c r="B15" s="96"/>
      <c r="C15" s="97" t="s">
        <v>53</v>
      </c>
      <c r="D15" s="95"/>
      <c r="E15" s="95"/>
      <c r="F15" s="95"/>
      <c r="G15" s="188">
        <v>0</v>
      </c>
      <c r="H15" s="188">
        <v>0</v>
      </c>
    </row>
    <row r="16" spans="1:8" ht="27.6" x14ac:dyDescent="0.3">
      <c r="A16" s="84">
        <v>5</v>
      </c>
      <c r="B16" s="84"/>
      <c r="C16" s="84" t="s">
        <v>16</v>
      </c>
      <c r="D16" s="98"/>
      <c r="E16" s="98"/>
      <c r="F16" s="98"/>
      <c r="G16" s="170">
        <v>0</v>
      </c>
      <c r="H16" s="170">
        <v>0</v>
      </c>
    </row>
    <row r="17" spans="1:8" ht="27.6" x14ac:dyDescent="0.3">
      <c r="A17" s="74"/>
      <c r="B17" s="74">
        <v>54</v>
      </c>
      <c r="C17" s="76" t="s">
        <v>23</v>
      </c>
      <c r="D17" s="56"/>
      <c r="E17" s="56"/>
      <c r="F17" s="56"/>
      <c r="G17" s="172">
        <v>0</v>
      </c>
      <c r="H17" s="172">
        <v>0</v>
      </c>
    </row>
    <row r="20" spans="1:8" x14ac:dyDescent="0.3">
      <c r="A20" s="5" t="s">
        <v>231</v>
      </c>
    </row>
    <row r="23" spans="1:8" x14ac:dyDescent="0.3">
      <c r="A23" s="201" t="s">
        <v>63</v>
      </c>
      <c r="B23" s="201"/>
      <c r="C23" s="201"/>
      <c r="D23" s="5" t="s">
        <v>64</v>
      </c>
      <c r="E23" s="5" t="s">
        <v>64</v>
      </c>
      <c r="F23" s="5" t="s">
        <v>65</v>
      </c>
    </row>
    <row r="24" spans="1:8" x14ac:dyDescent="0.3">
      <c r="A24" s="5" t="s">
        <v>66</v>
      </c>
      <c r="C24" s="5" t="s">
        <v>64</v>
      </c>
      <c r="D24" s="5" t="s">
        <v>64</v>
      </c>
      <c r="E24" s="5" t="s">
        <v>64</v>
      </c>
      <c r="F24" s="5" t="s">
        <v>67</v>
      </c>
    </row>
  </sheetData>
  <mergeCells count="5">
    <mergeCell ref="A5:F5"/>
    <mergeCell ref="A7:F7"/>
    <mergeCell ref="A23:C23"/>
    <mergeCell ref="A3:F3"/>
    <mergeCell ref="A10:C10"/>
  </mergeCells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workbookViewId="0">
      <selection activeCell="A2" sqref="A2"/>
    </sheetView>
  </sheetViews>
  <sheetFormatPr defaultColWidth="8.88671875" defaultRowHeight="14.4" x14ac:dyDescent="0.3"/>
  <cols>
    <col min="1" max="1" width="27.88671875" style="5" customWidth="1"/>
    <col min="2" max="4" width="25.33203125" style="5" customWidth="1"/>
    <col min="5" max="6" width="8.6640625" style="32" customWidth="1"/>
    <col min="7" max="16384" width="8.88671875" style="5"/>
  </cols>
  <sheetData>
    <row r="1" spans="1:6" s="1" customFormat="1" ht="18" customHeight="1" x14ac:dyDescent="0.3">
      <c r="A1" s="1" t="s">
        <v>140</v>
      </c>
      <c r="E1" s="32"/>
      <c r="F1" s="32"/>
    </row>
    <row r="3" spans="1:6" ht="42" customHeight="1" x14ac:dyDescent="0.3">
      <c r="A3" s="204" t="s">
        <v>209</v>
      </c>
      <c r="B3" s="204"/>
      <c r="C3" s="204"/>
      <c r="D3" s="204"/>
      <c r="E3" s="204"/>
      <c r="F3" s="204"/>
    </row>
    <row r="4" spans="1:6" ht="18" customHeight="1" x14ac:dyDescent="0.3">
      <c r="A4" s="33"/>
      <c r="B4" s="33"/>
      <c r="C4" s="33"/>
      <c r="D4" s="33"/>
    </row>
    <row r="5" spans="1:6" ht="15.75" customHeight="1" x14ac:dyDescent="0.3">
      <c r="A5" s="224" t="s">
        <v>18</v>
      </c>
      <c r="B5" s="224"/>
      <c r="C5" s="224"/>
      <c r="D5" s="224"/>
    </row>
    <row r="6" spans="1:6" ht="18" x14ac:dyDescent="0.3">
      <c r="A6" s="33"/>
      <c r="B6" s="33"/>
      <c r="C6" s="33"/>
      <c r="D6" s="33"/>
    </row>
    <row r="7" spans="1:6" ht="18" customHeight="1" x14ac:dyDescent="0.3">
      <c r="A7" s="224" t="s">
        <v>49</v>
      </c>
      <c r="B7" s="224"/>
      <c r="C7" s="224"/>
      <c r="D7" s="224"/>
    </row>
    <row r="8" spans="1:6" ht="18" x14ac:dyDescent="0.3">
      <c r="A8" s="33"/>
      <c r="B8" s="33"/>
      <c r="C8" s="33"/>
      <c r="D8" s="33"/>
    </row>
    <row r="9" spans="1:6" ht="27.6" x14ac:dyDescent="0.3">
      <c r="A9" s="36" t="s">
        <v>41</v>
      </c>
      <c r="B9" s="35" t="s">
        <v>208</v>
      </c>
      <c r="C9" s="36" t="s">
        <v>215</v>
      </c>
      <c r="D9" s="35" t="s">
        <v>207</v>
      </c>
      <c r="E9" s="177" t="s">
        <v>206</v>
      </c>
      <c r="F9" s="177" t="s">
        <v>206</v>
      </c>
    </row>
    <row r="10" spans="1:6" x14ac:dyDescent="0.3">
      <c r="A10" s="120">
        <v>1</v>
      </c>
      <c r="B10" s="147">
        <v>2</v>
      </c>
      <c r="C10" s="147">
        <v>3</v>
      </c>
      <c r="D10" s="147">
        <v>4</v>
      </c>
      <c r="E10" s="187" t="s">
        <v>213</v>
      </c>
      <c r="F10" s="187" t="s">
        <v>214</v>
      </c>
    </row>
    <row r="11" spans="1:6" ht="18" customHeight="1" x14ac:dyDescent="0.3">
      <c r="A11" s="81" t="s">
        <v>50</v>
      </c>
      <c r="B11" s="99"/>
      <c r="C11" s="99"/>
      <c r="D11" s="99"/>
      <c r="E11" s="183">
        <v>0</v>
      </c>
      <c r="F11" s="183">
        <v>0</v>
      </c>
    </row>
    <row r="12" spans="1:6" ht="27.6" x14ac:dyDescent="0.3">
      <c r="A12" s="84" t="s">
        <v>51</v>
      </c>
      <c r="B12" s="98"/>
      <c r="C12" s="98"/>
      <c r="D12" s="98"/>
      <c r="E12" s="189">
        <v>0</v>
      </c>
      <c r="F12" s="189">
        <v>0</v>
      </c>
    </row>
    <row r="13" spans="1:6" ht="27.6" x14ac:dyDescent="0.3">
      <c r="A13" s="80" t="s">
        <v>52</v>
      </c>
      <c r="B13" s="56"/>
      <c r="C13" s="56"/>
      <c r="D13" s="56"/>
      <c r="E13" s="190">
        <v>0</v>
      </c>
      <c r="F13" s="190">
        <v>0</v>
      </c>
    </row>
    <row r="14" spans="1:6" ht="18" customHeight="1" x14ac:dyDescent="0.3">
      <c r="A14" s="81" t="s">
        <v>53</v>
      </c>
      <c r="B14" s="99"/>
      <c r="C14" s="99"/>
      <c r="D14" s="99"/>
      <c r="E14" s="188">
        <v>0</v>
      </c>
      <c r="F14" s="188">
        <v>0</v>
      </c>
    </row>
    <row r="15" spans="1:6" ht="18" customHeight="1" x14ac:dyDescent="0.3">
      <c r="A15" s="100" t="s">
        <v>44</v>
      </c>
      <c r="B15" s="98"/>
      <c r="C15" s="98"/>
      <c r="D15" s="98"/>
      <c r="E15" s="189">
        <v>0</v>
      </c>
      <c r="F15" s="189">
        <v>0</v>
      </c>
    </row>
    <row r="16" spans="1:6" ht="18" customHeight="1" x14ac:dyDescent="0.3">
      <c r="A16" s="78" t="s">
        <v>45</v>
      </c>
      <c r="B16" s="56"/>
      <c r="C16" s="56"/>
      <c r="D16" s="56"/>
      <c r="E16" s="190">
        <v>0</v>
      </c>
      <c r="F16" s="190">
        <v>0</v>
      </c>
    </row>
    <row r="17" spans="1:6" ht="18" customHeight="1" x14ac:dyDescent="0.3">
      <c r="A17" s="100" t="s">
        <v>46</v>
      </c>
      <c r="B17" s="98"/>
      <c r="C17" s="98"/>
      <c r="D17" s="98"/>
      <c r="E17" s="189">
        <v>0</v>
      </c>
      <c r="F17" s="189">
        <v>0</v>
      </c>
    </row>
    <row r="18" spans="1:6" ht="18" customHeight="1" x14ac:dyDescent="0.3">
      <c r="A18" s="78" t="s">
        <v>47</v>
      </c>
      <c r="B18" s="56"/>
      <c r="C18" s="56"/>
      <c r="D18" s="56"/>
      <c r="E18" s="190">
        <v>0</v>
      </c>
      <c r="F18" s="190">
        <v>0</v>
      </c>
    </row>
    <row r="21" spans="1:6" x14ac:dyDescent="0.3">
      <c r="A21" s="5" t="s">
        <v>231</v>
      </c>
    </row>
    <row r="24" spans="1:6" x14ac:dyDescent="0.3">
      <c r="A24" s="145" t="s">
        <v>63</v>
      </c>
      <c r="B24" s="5" t="s">
        <v>64</v>
      </c>
      <c r="C24" s="5" t="s">
        <v>64</v>
      </c>
      <c r="D24" s="5" t="s">
        <v>65</v>
      </c>
      <c r="F24" s="32" t="s">
        <v>64</v>
      </c>
    </row>
    <row r="25" spans="1:6" x14ac:dyDescent="0.3">
      <c r="A25" s="5" t="s">
        <v>66</v>
      </c>
      <c r="B25" s="5" t="s">
        <v>64</v>
      </c>
      <c r="C25" s="5" t="s">
        <v>64</v>
      </c>
      <c r="D25" s="5" t="s">
        <v>67</v>
      </c>
      <c r="F25" s="32" t="s">
        <v>64</v>
      </c>
    </row>
  </sheetData>
  <mergeCells count="3">
    <mergeCell ref="A5:D5"/>
    <mergeCell ref="A7:D7"/>
    <mergeCell ref="A3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46"/>
  <sheetViews>
    <sheetView zoomScaleNormal="100" workbookViewId="0">
      <selection sqref="A1:A2"/>
    </sheetView>
  </sheetViews>
  <sheetFormatPr defaultColWidth="9.109375" defaultRowHeight="14.4" x14ac:dyDescent="0.3"/>
  <cols>
    <col min="1" max="1" width="7.44140625" style="5" bestFit="1" customWidth="1"/>
    <col min="2" max="2" width="8.44140625" style="5" bestFit="1" customWidth="1"/>
    <col min="3" max="3" width="5.88671875" style="5" customWidth="1"/>
    <col min="4" max="4" width="51.88671875" style="5" customWidth="1"/>
    <col min="5" max="5" width="22" style="31" customWidth="1"/>
    <col min="6" max="6" width="22" style="68" customWidth="1"/>
    <col min="7" max="7" width="22" style="31" customWidth="1"/>
    <col min="8" max="9" width="8.88671875" style="69" customWidth="1"/>
    <col min="10" max="16384" width="9.109375" style="5"/>
  </cols>
  <sheetData>
    <row r="1" spans="1:9" s="1" customFormat="1" ht="18" customHeight="1" x14ac:dyDescent="0.3">
      <c r="A1" s="1" t="s">
        <v>140</v>
      </c>
      <c r="E1" s="2"/>
      <c r="F1" s="123"/>
      <c r="G1" s="2"/>
      <c r="H1" s="69"/>
      <c r="I1" s="69"/>
    </row>
    <row r="3" spans="1:9" ht="42" customHeight="1" x14ac:dyDescent="0.3">
      <c r="A3" s="204" t="s">
        <v>209</v>
      </c>
      <c r="B3" s="204"/>
      <c r="C3" s="204"/>
      <c r="D3" s="204"/>
      <c r="E3" s="204"/>
      <c r="F3" s="204"/>
    </row>
    <row r="4" spans="1:9" ht="13.5" customHeight="1" x14ac:dyDescent="0.3">
      <c r="A4" s="33"/>
      <c r="B4" s="33"/>
      <c r="C4" s="33"/>
      <c r="D4" s="33"/>
      <c r="E4" s="34"/>
      <c r="F4" s="124"/>
      <c r="G4" s="34"/>
      <c r="H4" s="191"/>
      <c r="I4" s="191"/>
    </row>
    <row r="5" spans="1:9" ht="18" customHeight="1" x14ac:dyDescent="0.3">
      <c r="A5" s="224" t="s">
        <v>17</v>
      </c>
      <c r="B5" s="206"/>
      <c r="C5" s="206"/>
      <c r="D5" s="206"/>
      <c r="E5" s="206"/>
      <c r="F5" s="206"/>
      <c r="G5" s="206"/>
    </row>
    <row r="6" spans="1:9" ht="17.25" customHeight="1" x14ac:dyDescent="0.3">
      <c r="A6" s="33"/>
      <c r="B6" s="33"/>
      <c r="C6" s="33"/>
      <c r="D6" s="33"/>
      <c r="E6" s="34"/>
      <c r="F6" s="124"/>
      <c r="G6" s="34"/>
      <c r="H6" s="191"/>
      <c r="I6" s="191"/>
    </row>
    <row r="7" spans="1:9" ht="27.6" x14ac:dyDescent="0.3">
      <c r="A7" s="242" t="s">
        <v>19</v>
      </c>
      <c r="B7" s="243"/>
      <c r="C7" s="244"/>
      <c r="D7" s="36" t="s">
        <v>20</v>
      </c>
      <c r="E7" s="77" t="s">
        <v>208</v>
      </c>
      <c r="F7" s="125" t="s">
        <v>215</v>
      </c>
      <c r="G7" s="77" t="s">
        <v>207</v>
      </c>
      <c r="H7" s="192" t="s">
        <v>206</v>
      </c>
      <c r="I7" s="192" t="s">
        <v>206</v>
      </c>
    </row>
    <row r="8" spans="1:9" x14ac:dyDescent="0.3">
      <c r="A8" s="221">
        <v>1</v>
      </c>
      <c r="B8" s="222"/>
      <c r="C8" s="222"/>
      <c r="D8" s="223"/>
      <c r="E8" s="151">
        <v>2</v>
      </c>
      <c r="F8" s="126">
        <v>3</v>
      </c>
      <c r="G8" s="151">
        <v>4</v>
      </c>
      <c r="H8" s="187" t="s">
        <v>213</v>
      </c>
      <c r="I8" s="187" t="s">
        <v>214</v>
      </c>
    </row>
    <row r="9" spans="1:9" x14ac:dyDescent="0.3">
      <c r="A9" s="245" t="s">
        <v>139</v>
      </c>
      <c r="B9" s="246"/>
      <c r="C9" s="247"/>
      <c r="D9" s="156" t="s">
        <v>140</v>
      </c>
      <c r="E9" s="79"/>
      <c r="F9" s="127"/>
      <c r="G9" s="79"/>
      <c r="H9" s="193" t="s">
        <v>64</v>
      </c>
      <c r="I9" s="193" t="s">
        <v>64</v>
      </c>
    </row>
    <row r="10" spans="1:9" x14ac:dyDescent="0.3">
      <c r="A10" s="245" t="s">
        <v>141</v>
      </c>
      <c r="B10" s="246"/>
      <c r="C10" s="247"/>
      <c r="D10" s="156" t="s">
        <v>24</v>
      </c>
      <c r="E10" s="51"/>
      <c r="F10" s="52"/>
      <c r="G10" s="51"/>
      <c r="H10" s="193" t="s">
        <v>64</v>
      </c>
      <c r="I10" s="193" t="s">
        <v>64</v>
      </c>
    </row>
    <row r="11" spans="1:9" ht="25.5" customHeight="1" x14ac:dyDescent="0.3">
      <c r="A11" s="236" t="s">
        <v>142</v>
      </c>
      <c r="B11" s="237"/>
      <c r="C11" s="238"/>
      <c r="D11" s="154" t="s">
        <v>143</v>
      </c>
      <c r="E11" s="103"/>
      <c r="F11" s="128"/>
      <c r="G11" s="103"/>
      <c r="H11" s="168" t="s">
        <v>64</v>
      </c>
      <c r="I11" s="168" t="s">
        <v>64</v>
      </c>
    </row>
    <row r="12" spans="1:9" x14ac:dyDescent="0.3">
      <c r="A12" s="233" t="s">
        <v>144</v>
      </c>
      <c r="B12" s="234"/>
      <c r="C12" s="235"/>
      <c r="D12" s="105" t="s">
        <v>145</v>
      </c>
      <c r="E12" s="104"/>
      <c r="F12" s="129"/>
      <c r="G12" s="104"/>
      <c r="H12" s="194" t="s">
        <v>64</v>
      </c>
      <c r="I12" s="194" t="s">
        <v>64</v>
      </c>
    </row>
    <row r="13" spans="1:9" x14ac:dyDescent="0.3">
      <c r="A13" s="152">
        <v>3</v>
      </c>
      <c r="B13" s="153"/>
      <c r="C13" s="154"/>
      <c r="D13" s="154" t="s">
        <v>10</v>
      </c>
      <c r="E13" s="44">
        <f>E14+E38</f>
        <v>48355.71</v>
      </c>
      <c r="F13" s="45">
        <f t="shared" ref="F13:G13" si="0">F14+F38</f>
        <v>94635</v>
      </c>
      <c r="G13" s="44">
        <f t="shared" si="0"/>
        <v>56974.37</v>
      </c>
      <c r="H13" s="168">
        <f t="shared" ref="H13:H15" si="1">G13/E13*100</f>
        <v>117.82345869805242</v>
      </c>
      <c r="I13" s="168">
        <f t="shared" ref="I13:I14" si="2">G13/F13*100</f>
        <v>60.20433243514556</v>
      </c>
    </row>
    <row r="14" spans="1:9" x14ac:dyDescent="0.3">
      <c r="A14" s="239">
        <v>32</v>
      </c>
      <c r="B14" s="240"/>
      <c r="C14" s="241"/>
      <c r="D14" s="155" t="s">
        <v>21</v>
      </c>
      <c r="E14" s="47">
        <f>E15+E19+E25+E34</f>
        <v>47596.74</v>
      </c>
      <c r="F14" s="48">
        <v>93935</v>
      </c>
      <c r="G14" s="47">
        <f t="shared" ref="G14" si="3">G15+G19+G25+G34</f>
        <v>56237.22</v>
      </c>
      <c r="H14" s="169">
        <f t="shared" si="1"/>
        <v>118.15351219432256</v>
      </c>
      <c r="I14" s="169">
        <f t="shared" si="2"/>
        <v>59.868228030020767</v>
      </c>
    </row>
    <row r="15" spans="1:9" x14ac:dyDescent="0.3">
      <c r="A15" s="207">
        <v>321</v>
      </c>
      <c r="B15" s="219"/>
      <c r="C15" s="220"/>
      <c r="D15" s="150" t="s">
        <v>93</v>
      </c>
      <c r="E15" s="17">
        <f>SUM(E16:E18)</f>
        <v>5752.97</v>
      </c>
      <c r="F15" s="18">
        <v>0</v>
      </c>
      <c r="G15" s="17">
        <f t="shared" ref="G15" si="4">SUM(G16:G18)</f>
        <v>6514.3499999999995</v>
      </c>
      <c r="H15" s="170">
        <f t="shared" si="1"/>
        <v>113.2345553687921</v>
      </c>
      <c r="I15" s="170">
        <v>0</v>
      </c>
    </row>
    <row r="16" spans="1:9" x14ac:dyDescent="0.3">
      <c r="A16" s="106">
        <v>3211</v>
      </c>
      <c r="B16" s="107"/>
      <c r="C16" s="108"/>
      <c r="D16" s="50" t="s">
        <v>94</v>
      </c>
      <c r="E16" s="51">
        <v>5064.97</v>
      </c>
      <c r="F16" s="52">
        <v>0</v>
      </c>
      <c r="G16" s="51">
        <v>5064.1499999999996</v>
      </c>
      <c r="H16" s="171">
        <f t="shared" ref="H16:H39" si="5">G16/E16*100</f>
        <v>99.983810368077201</v>
      </c>
      <c r="I16" s="171">
        <v>0</v>
      </c>
    </row>
    <row r="17" spans="1:9" x14ac:dyDescent="0.3">
      <c r="A17" s="106">
        <v>3213</v>
      </c>
      <c r="B17" s="107"/>
      <c r="C17" s="108"/>
      <c r="D17" s="50" t="s">
        <v>96</v>
      </c>
      <c r="E17" s="51">
        <v>223.6</v>
      </c>
      <c r="F17" s="52">
        <v>0</v>
      </c>
      <c r="G17" s="51">
        <v>620.20000000000005</v>
      </c>
      <c r="H17" s="171">
        <f t="shared" si="5"/>
        <v>277.37030411449018</v>
      </c>
      <c r="I17" s="171">
        <v>0</v>
      </c>
    </row>
    <row r="18" spans="1:9" x14ac:dyDescent="0.3">
      <c r="A18" s="106">
        <v>3214</v>
      </c>
      <c r="B18" s="107"/>
      <c r="C18" s="108"/>
      <c r="D18" s="50" t="s">
        <v>97</v>
      </c>
      <c r="E18" s="51">
        <v>464.4</v>
      </c>
      <c r="F18" s="52">
        <v>0</v>
      </c>
      <c r="G18" s="51">
        <v>830</v>
      </c>
      <c r="H18" s="171">
        <f t="shared" si="5"/>
        <v>178.72523686477174</v>
      </c>
      <c r="I18" s="171">
        <v>0</v>
      </c>
    </row>
    <row r="19" spans="1:9" x14ac:dyDescent="0.3">
      <c r="A19" s="109">
        <v>322</v>
      </c>
      <c r="B19" s="110"/>
      <c r="C19" s="111"/>
      <c r="D19" s="150" t="s">
        <v>98</v>
      </c>
      <c r="E19" s="101">
        <f>SUM(E20:E24)</f>
        <v>29168.379999999997</v>
      </c>
      <c r="F19" s="130">
        <v>0</v>
      </c>
      <c r="G19" s="101">
        <f t="shared" ref="G19" si="6">SUM(G20:G24)</f>
        <v>38018.770000000004</v>
      </c>
      <c r="H19" s="195">
        <f t="shared" si="5"/>
        <v>130.34241188574754</v>
      </c>
      <c r="I19" s="195">
        <v>0</v>
      </c>
    </row>
    <row r="20" spans="1:9" x14ac:dyDescent="0.3">
      <c r="A20" s="106">
        <v>3221</v>
      </c>
      <c r="B20" s="107"/>
      <c r="C20" s="108"/>
      <c r="D20" s="50" t="s">
        <v>99</v>
      </c>
      <c r="E20" s="51">
        <v>4681.8</v>
      </c>
      <c r="F20" s="52">
        <v>0</v>
      </c>
      <c r="G20" s="51">
        <v>5229.2299999999996</v>
      </c>
      <c r="H20" s="171">
        <f t="shared" si="5"/>
        <v>111.69272502029133</v>
      </c>
      <c r="I20" s="171">
        <v>0</v>
      </c>
    </row>
    <row r="21" spans="1:9" x14ac:dyDescent="0.3">
      <c r="A21" s="106">
        <v>3223</v>
      </c>
      <c r="B21" s="107"/>
      <c r="C21" s="108"/>
      <c r="D21" s="50" t="s">
        <v>101</v>
      </c>
      <c r="E21" s="51">
        <v>21940.59</v>
      </c>
      <c r="F21" s="52">
        <v>0</v>
      </c>
      <c r="G21" s="51">
        <v>29098.29</v>
      </c>
      <c r="H21" s="171">
        <f t="shared" si="5"/>
        <v>132.62309719109652</v>
      </c>
      <c r="I21" s="171">
        <v>0</v>
      </c>
    </row>
    <row r="22" spans="1:9" x14ac:dyDescent="0.3">
      <c r="A22" s="106">
        <v>3224</v>
      </c>
      <c r="B22" s="107"/>
      <c r="C22" s="108"/>
      <c r="D22" s="50" t="s">
        <v>102</v>
      </c>
      <c r="E22" s="51">
        <v>1109.69</v>
      </c>
      <c r="F22" s="52">
        <v>0</v>
      </c>
      <c r="G22" s="51">
        <v>1030.69</v>
      </c>
      <c r="H22" s="171">
        <f t="shared" si="5"/>
        <v>92.880894664275601</v>
      </c>
      <c r="I22" s="171">
        <v>0</v>
      </c>
    </row>
    <row r="23" spans="1:9" x14ac:dyDescent="0.3">
      <c r="A23" s="106">
        <v>3225</v>
      </c>
      <c r="B23" s="107"/>
      <c r="C23" s="108"/>
      <c r="D23" s="50" t="s">
        <v>103</v>
      </c>
      <c r="E23" s="51">
        <v>1406.07</v>
      </c>
      <c r="F23" s="52">
        <v>0</v>
      </c>
      <c r="G23" s="51">
        <v>2121.46</v>
      </c>
      <c r="H23" s="171">
        <f t="shared" si="5"/>
        <v>150.87869025012981</v>
      </c>
      <c r="I23" s="171">
        <v>0</v>
      </c>
    </row>
    <row r="24" spans="1:9" x14ac:dyDescent="0.3">
      <c r="A24" s="106">
        <v>3227</v>
      </c>
      <c r="B24" s="107"/>
      <c r="C24" s="108"/>
      <c r="D24" s="50" t="s">
        <v>104</v>
      </c>
      <c r="E24" s="51">
        <v>30.23</v>
      </c>
      <c r="F24" s="52">
        <v>0</v>
      </c>
      <c r="G24" s="51">
        <v>539.1</v>
      </c>
      <c r="H24" s="171">
        <f t="shared" si="5"/>
        <v>1783.3278200463117</v>
      </c>
      <c r="I24" s="171">
        <v>0</v>
      </c>
    </row>
    <row r="25" spans="1:9" x14ac:dyDescent="0.3">
      <c r="A25" s="109">
        <v>323</v>
      </c>
      <c r="B25" s="110"/>
      <c r="C25" s="111"/>
      <c r="D25" s="150" t="s">
        <v>105</v>
      </c>
      <c r="E25" s="101">
        <f>SUM(E26:E33)</f>
        <v>11556.199999999997</v>
      </c>
      <c r="F25" s="130">
        <v>0</v>
      </c>
      <c r="G25" s="101">
        <f t="shared" ref="G25" si="7">SUM(G26:G33)</f>
        <v>9835.3799999999992</v>
      </c>
      <c r="H25" s="195">
        <f t="shared" si="5"/>
        <v>85.109118914522085</v>
      </c>
      <c r="I25" s="195">
        <v>0</v>
      </c>
    </row>
    <row r="26" spans="1:9" x14ac:dyDescent="0.3">
      <c r="A26" s="106">
        <v>3231</v>
      </c>
      <c r="B26" s="107"/>
      <c r="C26" s="108"/>
      <c r="D26" s="50" t="s">
        <v>106</v>
      </c>
      <c r="E26" s="51">
        <v>1008.85</v>
      </c>
      <c r="F26" s="52">
        <v>0</v>
      </c>
      <c r="G26" s="51">
        <v>797.19</v>
      </c>
      <c r="H26" s="171">
        <f t="shared" si="5"/>
        <v>79.019675868563226</v>
      </c>
      <c r="I26" s="171">
        <v>0</v>
      </c>
    </row>
    <row r="27" spans="1:9" x14ac:dyDescent="0.3">
      <c r="A27" s="106">
        <v>3232</v>
      </c>
      <c r="B27" s="107"/>
      <c r="C27" s="108"/>
      <c r="D27" s="50" t="s">
        <v>107</v>
      </c>
      <c r="E27" s="51">
        <v>2775.5</v>
      </c>
      <c r="F27" s="52">
        <v>0</v>
      </c>
      <c r="G27" s="51">
        <v>2388.7399999999998</v>
      </c>
      <c r="H27" s="171">
        <f t="shared" si="5"/>
        <v>86.065213475049532</v>
      </c>
      <c r="I27" s="171">
        <v>0</v>
      </c>
    </row>
    <row r="28" spans="1:9" x14ac:dyDescent="0.3">
      <c r="A28" s="106">
        <v>3233</v>
      </c>
      <c r="B28" s="107"/>
      <c r="C28" s="108"/>
      <c r="D28" s="50" t="s">
        <v>108</v>
      </c>
      <c r="E28" s="51">
        <v>53.8</v>
      </c>
      <c r="F28" s="52">
        <v>0</v>
      </c>
      <c r="G28" s="51">
        <v>29.2</v>
      </c>
      <c r="H28" s="171">
        <f t="shared" si="5"/>
        <v>54.27509293680297</v>
      </c>
      <c r="I28" s="171">
        <v>0</v>
      </c>
    </row>
    <row r="29" spans="1:9" x14ac:dyDescent="0.3">
      <c r="A29" s="106">
        <v>3234</v>
      </c>
      <c r="B29" s="107"/>
      <c r="C29" s="108"/>
      <c r="D29" s="50" t="s">
        <v>109</v>
      </c>
      <c r="E29" s="51">
        <v>3972.02</v>
      </c>
      <c r="F29" s="52">
        <v>0</v>
      </c>
      <c r="G29" s="51">
        <v>3320.51</v>
      </c>
      <c r="H29" s="171">
        <f t="shared" si="5"/>
        <v>83.597514614730045</v>
      </c>
      <c r="I29" s="171">
        <v>0</v>
      </c>
    </row>
    <row r="30" spans="1:9" x14ac:dyDescent="0.3">
      <c r="A30" s="106">
        <v>3236</v>
      </c>
      <c r="B30" s="107"/>
      <c r="C30" s="108"/>
      <c r="D30" s="50" t="s">
        <v>110</v>
      </c>
      <c r="E30" s="51">
        <v>582.29</v>
      </c>
      <c r="F30" s="52">
        <v>0</v>
      </c>
      <c r="G30" s="51">
        <v>701.04</v>
      </c>
      <c r="H30" s="171">
        <f t="shared" si="5"/>
        <v>120.39361830015972</v>
      </c>
      <c r="I30" s="171">
        <v>0</v>
      </c>
    </row>
    <row r="31" spans="1:9" x14ac:dyDescent="0.3">
      <c r="A31" s="106">
        <v>3237</v>
      </c>
      <c r="B31" s="107"/>
      <c r="C31" s="108"/>
      <c r="D31" s="50" t="s">
        <v>111</v>
      </c>
      <c r="E31" s="51">
        <v>203.56</v>
      </c>
      <c r="F31" s="52">
        <v>0</v>
      </c>
      <c r="G31" s="51">
        <v>305.69</v>
      </c>
      <c r="H31" s="171">
        <f t="shared" si="5"/>
        <v>150.17193947730399</v>
      </c>
      <c r="I31" s="171">
        <v>0</v>
      </c>
    </row>
    <row r="32" spans="1:9" x14ac:dyDescent="0.3">
      <c r="A32" s="106">
        <v>3238</v>
      </c>
      <c r="B32" s="107"/>
      <c r="C32" s="108"/>
      <c r="D32" s="50" t="s">
        <v>112</v>
      </c>
      <c r="E32" s="51">
        <v>213.8</v>
      </c>
      <c r="F32" s="52">
        <v>0</v>
      </c>
      <c r="G32" s="51">
        <v>466.08</v>
      </c>
      <c r="H32" s="171">
        <f t="shared" si="5"/>
        <v>217.9981290926099</v>
      </c>
      <c r="I32" s="171">
        <v>0</v>
      </c>
    </row>
    <row r="33" spans="1:9" x14ac:dyDescent="0.3">
      <c r="A33" s="106">
        <v>3239</v>
      </c>
      <c r="B33" s="107"/>
      <c r="C33" s="108"/>
      <c r="D33" s="50" t="s">
        <v>113</v>
      </c>
      <c r="E33" s="51">
        <v>2746.38</v>
      </c>
      <c r="F33" s="52">
        <v>0</v>
      </c>
      <c r="G33" s="51">
        <v>1826.93</v>
      </c>
      <c r="H33" s="171">
        <f t="shared" si="5"/>
        <v>66.521384513432224</v>
      </c>
      <c r="I33" s="171">
        <v>0</v>
      </c>
    </row>
    <row r="34" spans="1:9" x14ac:dyDescent="0.3">
      <c r="A34" s="109">
        <v>329</v>
      </c>
      <c r="B34" s="110"/>
      <c r="C34" s="111"/>
      <c r="D34" s="150" t="s">
        <v>114</v>
      </c>
      <c r="E34" s="101">
        <f>SUM(E35:E37)</f>
        <v>1119.19</v>
      </c>
      <c r="F34" s="130">
        <v>0</v>
      </c>
      <c r="G34" s="101">
        <f t="shared" ref="G34" si="8">SUM(G35:G37)</f>
        <v>1868.72</v>
      </c>
      <c r="H34" s="195">
        <f t="shared" si="5"/>
        <v>166.97075563577229</v>
      </c>
      <c r="I34" s="195">
        <v>0</v>
      </c>
    </row>
    <row r="35" spans="1:9" x14ac:dyDescent="0.3">
      <c r="A35" s="106">
        <v>3294</v>
      </c>
      <c r="B35" s="107"/>
      <c r="C35" s="108"/>
      <c r="D35" s="50" t="s">
        <v>116</v>
      </c>
      <c r="E35" s="51">
        <v>108.09</v>
      </c>
      <c r="F35" s="52">
        <v>0</v>
      </c>
      <c r="G35" s="51">
        <v>108.09</v>
      </c>
      <c r="H35" s="171">
        <f t="shared" si="5"/>
        <v>100</v>
      </c>
      <c r="I35" s="171">
        <v>0</v>
      </c>
    </row>
    <row r="36" spans="1:9" x14ac:dyDescent="0.3">
      <c r="A36" s="106">
        <v>3295</v>
      </c>
      <c r="B36" s="107"/>
      <c r="C36" s="108"/>
      <c r="D36" s="50" t="s">
        <v>117</v>
      </c>
      <c r="E36" s="51">
        <v>6.64</v>
      </c>
      <c r="F36" s="52">
        <v>0</v>
      </c>
      <c r="G36" s="51">
        <v>0</v>
      </c>
      <c r="H36" s="171">
        <f t="shared" si="5"/>
        <v>0</v>
      </c>
      <c r="I36" s="171">
        <v>0</v>
      </c>
    </row>
    <row r="37" spans="1:9" x14ac:dyDescent="0.3">
      <c r="A37" s="106">
        <v>3299</v>
      </c>
      <c r="B37" s="107"/>
      <c r="C37" s="108"/>
      <c r="D37" s="50" t="s">
        <v>119</v>
      </c>
      <c r="E37" s="51">
        <v>1004.46</v>
      </c>
      <c r="F37" s="52">
        <v>0</v>
      </c>
      <c r="G37" s="51">
        <v>1760.63</v>
      </c>
      <c r="H37" s="171">
        <f t="shared" si="5"/>
        <v>175.28124564442587</v>
      </c>
      <c r="I37" s="171">
        <v>0</v>
      </c>
    </row>
    <row r="38" spans="1:9" x14ac:dyDescent="0.3">
      <c r="A38" s="112">
        <v>34</v>
      </c>
      <c r="B38" s="113"/>
      <c r="C38" s="114"/>
      <c r="D38" s="115" t="s">
        <v>120</v>
      </c>
      <c r="E38" s="102">
        <f>SUM(E39)</f>
        <v>758.97</v>
      </c>
      <c r="F38" s="131">
        <v>700</v>
      </c>
      <c r="G38" s="102">
        <f t="shared" ref="G38" si="9">SUM(G39)</f>
        <v>737.15</v>
      </c>
      <c r="H38" s="196">
        <f t="shared" si="5"/>
        <v>97.125051056036455</v>
      </c>
      <c r="I38" s="196">
        <f t="shared" ref="I38" si="10">G38/F38*100</f>
        <v>105.30714285714285</v>
      </c>
    </row>
    <row r="39" spans="1:9" x14ac:dyDescent="0.3">
      <c r="A39" s="109">
        <v>343</v>
      </c>
      <c r="B39" s="110"/>
      <c r="C39" s="111"/>
      <c r="D39" s="150" t="s">
        <v>121</v>
      </c>
      <c r="E39" s="101">
        <f t="shared" ref="E39" si="11">SUM(E40:E41)</f>
        <v>758.97</v>
      </c>
      <c r="F39" s="130">
        <v>0</v>
      </c>
      <c r="G39" s="101">
        <f t="shared" ref="G39" si="12">SUM(G40:G41)</f>
        <v>737.15</v>
      </c>
      <c r="H39" s="195">
        <f t="shared" si="5"/>
        <v>97.125051056036455</v>
      </c>
      <c r="I39" s="195">
        <v>0</v>
      </c>
    </row>
    <row r="40" spans="1:9" x14ac:dyDescent="0.3">
      <c r="A40" s="106">
        <v>3431</v>
      </c>
      <c r="B40" s="107"/>
      <c r="C40" s="108"/>
      <c r="D40" s="50" t="s">
        <v>122</v>
      </c>
      <c r="E40" s="51">
        <v>758.1</v>
      </c>
      <c r="F40" s="52">
        <v>0</v>
      </c>
      <c r="G40" s="51">
        <v>734.68</v>
      </c>
      <c r="H40" s="171">
        <f t="shared" ref="H40:H60" si="13">G40/E40*100</f>
        <v>96.910697797124385</v>
      </c>
      <c r="I40" s="171">
        <v>0</v>
      </c>
    </row>
    <row r="41" spans="1:9" x14ac:dyDescent="0.3">
      <c r="A41" s="106">
        <v>3433</v>
      </c>
      <c r="B41" s="107"/>
      <c r="C41" s="108"/>
      <c r="D41" s="50" t="s">
        <v>123</v>
      </c>
      <c r="E41" s="51">
        <v>0.87</v>
      </c>
      <c r="F41" s="52">
        <v>0</v>
      </c>
      <c r="G41" s="51">
        <v>2.4700000000000002</v>
      </c>
      <c r="H41" s="171">
        <f t="shared" si="13"/>
        <v>283.90804597701151</v>
      </c>
      <c r="I41" s="171">
        <v>0</v>
      </c>
    </row>
    <row r="42" spans="1:9" ht="25.5" customHeight="1" x14ac:dyDescent="0.3">
      <c r="A42" s="236" t="s">
        <v>146</v>
      </c>
      <c r="B42" s="237"/>
      <c r="C42" s="238"/>
      <c r="D42" s="154" t="s">
        <v>147</v>
      </c>
      <c r="E42" s="103"/>
      <c r="F42" s="128"/>
      <c r="G42" s="103"/>
      <c r="H42" s="168" t="s">
        <v>64</v>
      </c>
      <c r="I42" s="168" t="s">
        <v>64</v>
      </c>
    </row>
    <row r="43" spans="1:9" x14ac:dyDescent="0.3">
      <c r="A43" s="233" t="s">
        <v>148</v>
      </c>
      <c r="B43" s="234"/>
      <c r="C43" s="235"/>
      <c r="D43" s="105" t="s">
        <v>149</v>
      </c>
      <c r="E43" s="104"/>
      <c r="F43" s="129"/>
      <c r="G43" s="104"/>
      <c r="H43" s="194" t="s">
        <v>64</v>
      </c>
      <c r="I43" s="194" t="s">
        <v>64</v>
      </c>
    </row>
    <row r="44" spans="1:9" x14ac:dyDescent="0.3">
      <c r="A44" s="152">
        <v>3</v>
      </c>
      <c r="B44" s="153"/>
      <c r="C44" s="154"/>
      <c r="D44" s="154" t="s">
        <v>10</v>
      </c>
      <c r="E44" s="44">
        <f t="shared" ref="E44:G44" si="14">E45</f>
        <v>1016.6</v>
      </c>
      <c r="F44" s="45">
        <f t="shared" si="14"/>
        <v>1000</v>
      </c>
      <c r="G44" s="44">
        <f t="shared" si="14"/>
        <v>0</v>
      </c>
      <c r="H44" s="168">
        <f t="shared" si="13"/>
        <v>0</v>
      </c>
      <c r="I44" s="168">
        <f t="shared" ref="I44:I63" si="15">G44/F44*100</f>
        <v>0</v>
      </c>
    </row>
    <row r="45" spans="1:9" x14ac:dyDescent="0.3">
      <c r="A45" s="112">
        <v>32</v>
      </c>
      <c r="B45" s="113"/>
      <c r="C45" s="114"/>
      <c r="D45" s="115" t="s">
        <v>21</v>
      </c>
      <c r="E45" s="102">
        <f t="shared" ref="E45" si="16">E46+E49+E52</f>
        <v>1016.6</v>
      </c>
      <c r="F45" s="131">
        <v>1000</v>
      </c>
      <c r="G45" s="102">
        <f t="shared" ref="G45" si="17">G46+G49+G52</f>
        <v>0</v>
      </c>
      <c r="H45" s="196">
        <f t="shared" si="13"/>
        <v>0</v>
      </c>
      <c r="I45" s="196">
        <f t="shared" si="15"/>
        <v>0</v>
      </c>
    </row>
    <row r="46" spans="1:9" x14ac:dyDescent="0.3">
      <c r="A46" s="109">
        <v>322</v>
      </c>
      <c r="B46" s="110"/>
      <c r="C46" s="111"/>
      <c r="D46" s="150" t="s">
        <v>98</v>
      </c>
      <c r="E46" s="101">
        <f>E47+E48</f>
        <v>282.5</v>
      </c>
      <c r="F46" s="130">
        <v>0</v>
      </c>
      <c r="G46" s="101">
        <f t="shared" ref="G46" si="18">G47+G48</f>
        <v>0</v>
      </c>
      <c r="H46" s="195">
        <f t="shared" si="13"/>
        <v>0</v>
      </c>
      <c r="I46" s="195">
        <v>0</v>
      </c>
    </row>
    <row r="47" spans="1:9" x14ac:dyDescent="0.3">
      <c r="A47" s="106">
        <v>3221</v>
      </c>
      <c r="B47" s="107"/>
      <c r="C47" s="108"/>
      <c r="D47" s="50" t="s">
        <v>99</v>
      </c>
      <c r="E47" s="51">
        <v>0</v>
      </c>
      <c r="F47" s="52">
        <v>0</v>
      </c>
      <c r="G47" s="51">
        <v>0</v>
      </c>
      <c r="H47" s="171">
        <v>0</v>
      </c>
      <c r="I47" s="171">
        <v>0</v>
      </c>
    </row>
    <row r="48" spans="1:9" x14ac:dyDescent="0.3">
      <c r="A48" s="106">
        <v>3222</v>
      </c>
      <c r="B48" s="107"/>
      <c r="C48" s="108"/>
      <c r="D48" s="50" t="s">
        <v>100</v>
      </c>
      <c r="E48" s="51">
        <v>282.5</v>
      </c>
      <c r="F48" s="52">
        <v>0</v>
      </c>
      <c r="G48" s="51">
        <v>0</v>
      </c>
      <c r="H48" s="171">
        <f t="shared" si="13"/>
        <v>0</v>
      </c>
      <c r="I48" s="171">
        <v>0</v>
      </c>
    </row>
    <row r="49" spans="1:9" x14ac:dyDescent="0.3">
      <c r="A49" s="116">
        <v>323</v>
      </c>
      <c r="B49" s="117"/>
      <c r="C49" s="118"/>
      <c r="D49" s="156" t="s">
        <v>105</v>
      </c>
      <c r="E49" s="79">
        <f t="shared" ref="E49" si="19">SUM(E50:E51)</f>
        <v>624.11</v>
      </c>
      <c r="F49" s="127">
        <v>0</v>
      </c>
      <c r="G49" s="79">
        <f t="shared" ref="G49" si="20">SUM(G50:G51)</f>
        <v>0</v>
      </c>
      <c r="H49" s="171">
        <f t="shared" si="13"/>
        <v>0</v>
      </c>
      <c r="I49" s="171">
        <v>0</v>
      </c>
    </row>
    <row r="50" spans="1:9" x14ac:dyDescent="0.3">
      <c r="A50" s="106">
        <v>3237</v>
      </c>
      <c r="B50" s="107"/>
      <c r="C50" s="108"/>
      <c r="D50" s="50" t="s">
        <v>111</v>
      </c>
      <c r="E50" s="51">
        <v>410</v>
      </c>
      <c r="F50" s="52">
        <v>0</v>
      </c>
      <c r="G50" s="51">
        <v>0</v>
      </c>
      <c r="H50" s="171">
        <f t="shared" si="13"/>
        <v>0</v>
      </c>
      <c r="I50" s="171">
        <v>0</v>
      </c>
    </row>
    <row r="51" spans="1:9" x14ac:dyDescent="0.3">
      <c r="A51" s="106">
        <v>3239</v>
      </c>
      <c r="B51" s="107"/>
      <c r="C51" s="108"/>
      <c r="D51" s="50" t="s">
        <v>113</v>
      </c>
      <c r="E51" s="51">
        <v>214.11</v>
      </c>
      <c r="F51" s="52">
        <v>0</v>
      </c>
      <c r="G51" s="51">
        <v>0</v>
      </c>
      <c r="H51" s="171">
        <f t="shared" si="13"/>
        <v>0</v>
      </c>
      <c r="I51" s="171">
        <v>0</v>
      </c>
    </row>
    <row r="52" spans="1:9" x14ac:dyDescent="0.3">
      <c r="A52" s="109">
        <v>329</v>
      </c>
      <c r="B52" s="110"/>
      <c r="C52" s="111"/>
      <c r="D52" s="150" t="s">
        <v>119</v>
      </c>
      <c r="E52" s="101">
        <f t="shared" ref="E52" si="21">SUM(E53:E54)</f>
        <v>109.99</v>
      </c>
      <c r="F52" s="130">
        <v>0</v>
      </c>
      <c r="G52" s="101">
        <f t="shared" ref="G52" si="22">SUM(G53:G54)</f>
        <v>0</v>
      </c>
      <c r="H52" s="195">
        <f t="shared" si="13"/>
        <v>0</v>
      </c>
      <c r="I52" s="195">
        <v>0</v>
      </c>
    </row>
    <row r="53" spans="1:9" x14ac:dyDescent="0.3">
      <c r="A53" s="106">
        <v>3291</v>
      </c>
      <c r="B53" s="107"/>
      <c r="C53" s="108"/>
      <c r="D53" s="50" t="s">
        <v>150</v>
      </c>
      <c r="E53" s="51">
        <v>109.99</v>
      </c>
      <c r="F53" s="52">
        <v>0</v>
      </c>
      <c r="G53" s="51">
        <v>0</v>
      </c>
      <c r="H53" s="171">
        <f t="shared" si="13"/>
        <v>0</v>
      </c>
      <c r="I53" s="171">
        <v>0</v>
      </c>
    </row>
    <row r="54" spans="1:9" x14ac:dyDescent="0.3">
      <c r="A54" s="106">
        <v>3299</v>
      </c>
      <c r="B54" s="107"/>
      <c r="C54" s="108"/>
      <c r="D54" s="50" t="s">
        <v>119</v>
      </c>
      <c r="E54" s="51">
        <v>0</v>
      </c>
      <c r="F54" s="52">
        <v>0</v>
      </c>
      <c r="G54" s="51">
        <v>0</v>
      </c>
      <c r="H54" s="171">
        <v>0</v>
      </c>
      <c r="I54" s="171">
        <v>0</v>
      </c>
    </row>
    <row r="55" spans="1:9" ht="25.5" customHeight="1" x14ac:dyDescent="0.3">
      <c r="A55" s="236" t="s">
        <v>151</v>
      </c>
      <c r="B55" s="237"/>
      <c r="C55" s="238"/>
      <c r="D55" s="154" t="s">
        <v>152</v>
      </c>
      <c r="E55" s="103"/>
      <c r="F55" s="128"/>
      <c r="G55" s="103"/>
      <c r="H55" s="168" t="s">
        <v>64</v>
      </c>
      <c r="I55" s="168" t="s">
        <v>64</v>
      </c>
    </row>
    <row r="56" spans="1:9" x14ac:dyDescent="0.3">
      <c r="A56" s="233" t="s">
        <v>148</v>
      </c>
      <c r="B56" s="234"/>
      <c r="C56" s="235"/>
      <c r="D56" s="105" t="s">
        <v>149</v>
      </c>
      <c r="E56" s="104"/>
      <c r="F56" s="129"/>
      <c r="G56" s="104"/>
      <c r="H56" s="194" t="s">
        <v>64</v>
      </c>
      <c r="I56" s="194" t="s">
        <v>64</v>
      </c>
    </row>
    <row r="57" spans="1:9" x14ac:dyDescent="0.3">
      <c r="A57" s="152">
        <v>3</v>
      </c>
      <c r="B57" s="153"/>
      <c r="C57" s="154"/>
      <c r="D57" s="154" t="s">
        <v>10</v>
      </c>
      <c r="E57" s="44">
        <f t="shared" ref="E57:G57" si="23">E58</f>
        <v>637.08000000000004</v>
      </c>
      <c r="F57" s="45">
        <f t="shared" si="23"/>
        <v>0</v>
      </c>
      <c r="G57" s="44">
        <f t="shared" si="23"/>
        <v>0</v>
      </c>
      <c r="H57" s="168">
        <f t="shared" si="13"/>
        <v>0</v>
      </c>
      <c r="I57" s="168">
        <v>0</v>
      </c>
    </row>
    <row r="58" spans="1:9" x14ac:dyDescent="0.3">
      <c r="A58" s="112">
        <v>31</v>
      </c>
      <c r="B58" s="113"/>
      <c r="C58" s="114"/>
      <c r="D58" s="115" t="s">
        <v>11</v>
      </c>
      <c r="E58" s="102">
        <f>E59</f>
        <v>637.08000000000004</v>
      </c>
      <c r="F58" s="131">
        <f>F59</f>
        <v>0</v>
      </c>
      <c r="G58" s="102">
        <f>G59</f>
        <v>0</v>
      </c>
      <c r="H58" s="196">
        <f t="shared" si="13"/>
        <v>0</v>
      </c>
      <c r="I58" s="196">
        <v>0</v>
      </c>
    </row>
    <row r="59" spans="1:9" x14ac:dyDescent="0.3">
      <c r="A59" s="109">
        <v>312</v>
      </c>
      <c r="B59" s="110"/>
      <c r="C59" s="111"/>
      <c r="D59" s="150" t="s">
        <v>88</v>
      </c>
      <c r="E59" s="101">
        <f t="shared" ref="E59:G59" si="24">SUM(E60)</f>
        <v>637.08000000000004</v>
      </c>
      <c r="F59" s="130">
        <f t="shared" si="24"/>
        <v>0</v>
      </c>
      <c r="G59" s="101">
        <f t="shared" si="24"/>
        <v>0</v>
      </c>
      <c r="H59" s="195">
        <f t="shared" si="13"/>
        <v>0</v>
      </c>
      <c r="I59" s="195">
        <v>0</v>
      </c>
    </row>
    <row r="60" spans="1:9" x14ac:dyDescent="0.3">
      <c r="A60" s="106">
        <v>3121</v>
      </c>
      <c r="B60" s="107"/>
      <c r="C60" s="108"/>
      <c r="D60" s="50" t="s">
        <v>89</v>
      </c>
      <c r="E60" s="51">
        <v>637.08000000000004</v>
      </c>
      <c r="F60" s="52">
        <v>0</v>
      </c>
      <c r="G60" s="51">
        <v>0</v>
      </c>
      <c r="H60" s="171">
        <f t="shared" si="13"/>
        <v>0</v>
      </c>
      <c r="I60" s="171">
        <v>0</v>
      </c>
    </row>
    <row r="61" spans="1:9" ht="25.5" customHeight="1" x14ac:dyDescent="0.3">
      <c r="A61" s="236" t="s">
        <v>153</v>
      </c>
      <c r="B61" s="237"/>
      <c r="C61" s="238"/>
      <c r="D61" s="154" t="s">
        <v>154</v>
      </c>
      <c r="E61" s="103"/>
      <c r="F61" s="128"/>
      <c r="G61" s="103"/>
      <c r="H61" s="168" t="s">
        <v>64</v>
      </c>
      <c r="I61" s="168" t="s">
        <v>64</v>
      </c>
    </row>
    <row r="62" spans="1:9" x14ac:dyDescent="0.3">
      <c r="A62" s="233" t="s">
        <v>148</v>
      </c>
      <c r="B62" s="234"/>
      <c r="C62" s="235"/>
      <c r="D62" s="105" t="s">
        <v>149</v>
      </c>
      <c r="E62" s="104"/>
      <c r="F62" s="129"/>
      <c r="G62" s="104"/>
      <c r="H62" s="194" t="s">
        <v>64</v>
      </c>
      <c r="I62" s="194" t="s">
        <v>64</v>
      </c>
    </row>
    <row r="63" spans="1:9" x14ac:dyDescent="0.3">
      <c r="A63" s="152">
        <v>3</v>
      </c>
      <c r="B63" s="153"/>
      <c r="C63" s="154"/>
      <c r="D63" s="154" t="s">
        <v>10</v>
      </c>
      <c r="E63" s="44">
        <f t="shared" ref="E63:G64" si="25">E64</f>
        <v>0</v>
      </c>
      <c r="F63" s="45">
        <f t="shared" si="25"/>
        <v>980</v>
      </c>
      <c r="G63" s="44">
        <f t="shared" si="25"/>
        <v>616</v>
      </c>
      <c r="H63" s="168">
        <v>0</v>
      </c>
      <c r="I63" s="168">
        <f t="shared" si="15"/>
        <v>62.857142857142854</v>
      </c>
    </row>
    <row r="64" spans="1:9" x14ac:dyDescent="0.3">
      <c r="A64" s="112">
        <v>31</v>
      </c>
      <c r="B64" s="113"/>
      <c r="C64" s="114"/>
      <c r="D64" s="115" t="s">
        <v>11</v>
      </c>
      <c r="E64" s="102">
        <f t="shared" si="25"/>
        <v>0</v>
      </c>
      <c r="F64" s="131">
        <v>980</v>
      </c>
      <c r="G64" s="102">
        <f t="shared" si="25"/>
        <v>616</v>
      </c>
      <c r="H64" s="196">
        <v>0</v>
      </c>
      <c r="I64" s="196">
        <f t="shared" ref="I64:I121" si="26">G64/F64*100</f>
        <v>62.857142857142854</v>
      </c>
    </row>
    <row r="65" spans="1:9" x14ac:dyDescent="0.3">
      <c r="A65" s="109">
        <v>312</v>
      </c>
      <c r="B65" s="110"/>
      <c r="C65" s="111"/>
      <c r="D65" s="150" t="s">
        <v>88</v>
      </c>
      <c r="E65" s="101">
        <f t="shared" ref="E65:G65" si="27">SUM(E66)</f>
        <v>0</v>
      </c>
      <c r="F65" s="130">
        <v>0</v>
      </c>
      <c r="G65" s="101">
        <f t="shared" si="27"/>
        <v>616</v>
      </c>
      <c r="H65" s="195">
        <v>0</v>
      </c>
      <c r="I65" s="195">
        <v>0</v>
      </c>
    </row>
    <row r="66" spans="1:9" x14ac:dyDescent="0.3">
      <c r="A66" s="106">
        <v>3121</v>
      </c>
      <c r="B66" s="107"/>
      <c r="C66" s="108"/>
      <c r="D66" s="50" t="s">
        <v>89</v>
      </c>
      <c r="E66" s="51">
        <v>0</v>
      </c>
      <c r="F66" s="52">
        <v>0</v>
      </c>
      <c r="G66" s="51">
        <v>616</v>
      </c>
      <c r="H66" s="171">
        <v>0</v>
      </c>
      <c r="I66" s="171">
        <v>0</v>
      </c>
    </row>
    <row r="67" spans="1:9" ht="25.5" customHeight="1" x14ac:dyDescent="0.3">
      <c r="A67" s="236" t="s">
        <v>155</v>
      </c>
      <c r="B67" s="237"/>
      <c r="C67" s="238"/>
      <c r="D67" s="154" t="s">
        <v>156</v>
      </c>
      <c r="E67" s="103"/>
      <c r="F67" s="128"/>
      <c r="G67" s="103"/>
      <c r="H67" s="168" t="s">
        <v>64</v>
      </c>
      <c r="I67" s="168" t="s">
        <v>64</v>
      </c>
    </row>
    <row r="68" spans="1:9" x14ac:dyDescent="0.3">
      <c r="A68" s="233" t="s">
        <v>157</v>
      </c>
      <c r="B68" s="234"/>
      <c r="C68" s="235"/>
      <c r="D68" s="105" t="s">
        <v>158</v>
      </c>
      <c r="E68" s="104"/>
      <c r="F68" s="129"/>
      <c r="G68" s="104"/>
      <c r="H68" s="194" t="s">
        <v>64</v>
      </c>
      <c r="I68" s="194" t="s">
        <v>64</v>
      </c>
    </row>
    <row r="69" spans="1:9" x14ac:dyDescent="0.3">
      <c r="A69" s="152">
        <v>3</v>
      </c>
      <c r="B69" s="153"/>
      <c r="C69" s="154"/>
      <c r="D69" s="154" t="s">
        <v>10</v>
      </c>
      <c r="E69" s="44">
        <f t="shared" ref="E69:G71" si="28">E70</f>
        <v>3590.6</v>
      </c>
      <c r="F69" s="45">
        <f t="shared" si="28"/>
        <v>0</v>
      </c>
      <c r="G69" s="44">
        <f t="shared" si="28"/>
        <v>0</v>
      </c>
      <c r="H69" s="168">
        <f t="shared" ref="H69:H124" si="29">G69/E69*100</f>
        <v>0</v>
      </c>
      <c r="I69" s="168">
        <v>0</v>
      </c>
    </row>
    <row r="70" spans="1:9" x14ac:dyDescent="0.3">
      <c r="A70" s="112">
        <v>32</v>
      </c>
      <c r="B70" s="113"/>
      <c r="C70" s="114"/>
      <c r="D70" s="115" t="s">
        <v>21</v>
      </c>
      <c r="E70" s="102">
        <f t="shared" si="28"/>
        <v>3590.6</v>
      </c>
      <c r="F70" s="131">
        <f t="shared" si="28"/>
        <v>0</v>
      </c>
      <c r="G70" s="102">
        <f t="shared" si="28"/>
        <v>0</v>
      </c>
      <c r="H70" s="196">
        <f t="shared" si="29"/>
        <v>0</v>
      </c>
      <c r="I70" s="196">
        <v>0</v>
      </c>
    </row>
    <row r="71" spans="1:9" x14ac:dyDescent="0.3">
      <c r="A71" s="109">
        <v>322</v>
      </c>
      <c r="B71" s="110"/>
      <c r="C71" s="111"/>
      <c r="D71" s="150" t="s">
        <v>98</v>
      </c>
      <c r="E71" s="101">
        <f t="shared" si="28"/>
        <v>3590.6</v>
      </c>
      <c r="F71" s="130">
        <f t="shared" si="28"/>
        <v>0</v>
      </c>
      <c r="G71" s="101">
        <f t="shared" si="28"/>
        <v>0</v>
      </c>
      <c r="H71" s="195">
        <f t="shared" si="29"/>
        <v>0</v>
      </c>
      <c r="I71" s="195">
        <v>0</v>
      </c>
    </row>
    <row r="72" spans="1:9" x14ac:dyDescent="0.3">
      <c r="A72" s="106">
        <v>3222</v>
      </c>
      <c r="B72" s="107"/>
      <c r="C72" s="108"/>
      <c r="D72" s="50" t="s">
        <v>100</v>
      </c>
      <c r="E72" s="51">
        <v>3590.6</v>
      </c>
      <c r="F72" s="52">
        <v>0</v>
      </c>
      <c r="G72" s="51">
        <v>0</v>
      </c>
      <c r="H72" s="171">
        <f t="shared" si="29"/>
        <v>0</v>
      </c>
      <c r="I72" s="171">
        <v>0</v>
      </c>
    </row>
    <row r="73" spans="1:9" ht="25.5" customHeight="1" x14ac:dyDescent="0.3">
      <c r="A73" s="236" t="s">
        <v>159</v>
      </c>
      <c r="B73" s="237"/>
      <c r="C73" s="238"/>
      <c r="D73" s="154" t="s">
        <v>160</v>
      </c>
      <c r="E73" s="103"/>
      <c r="F73" s="128"/>
      <c r="G73" s="103"/>
      <c r="H73" s="168" t="s">
        <v>64</v>
      </c>
      <c r="I73" s="168" t="s">
        <v>64</v>
      </c>
    </row>
    <row r="74" spans="1:9" x14ac:dyDescent="0.3">
      <c r="A74" s="233" t="s">
        <v>157</v>
      </c>
      <c r="B74" s="234"/>
      <c r="C74" s="235"/>
      <c r="D74" s="105" t="s">
        <v>158</v>
      </c>
      <c r="E74" s="104"/>
      <c r="F74" s="129"/>
      <c r="G74" s="104"/>
      <c r="H74" s="194" t="s">
        <v>64</v>
      </c>
      <c r="I74" s="194" t="s">
        <v>64</v>
      </c>
    </row>
    <row r="75" spans="1:9" x14ac:dyDescent="0.3">
      <c r="A75" s="152">
        <v>3</v>
      </c>
      <c r="B75" s="153"/>
      <c r="C75" s="154"/>
      <c r="D75" s="154" t="s">
        <v>10</v>
      </c>
      <c r="E75" s="44">
        <f t="shared" ref="E75:G77" si="30">E76</f>
        <v>1229.1099999999999</v>
      </c>
      <c r="F75" s="45">
        <f t="shared" si="30"/>
        <v>0</v>
      </c>
      <c r="G75" s="44">
        <f t="shared" si="30"/>
        <v>0</v>
      </c>
      <c r="H75" s="168">
        <f t="shared" si="29"/>
        <v>0</v>
      </c>
      <c r="I75" s="168">
        <v>0</v>
      </c>
    </row>
    <row r="76" spans="1:9" x14ac:dyDescent="0.3">
      <c r="A76" s="112">
        <v>32</v>
      </c>
      <c r="B76" s="113"/>
      <c r="C76" s="114"/>
      <c r="D76" s="115" t="s">
        <v>21</v>
      </c>
      <c r="E76" s="102">
        <f t="shared" si="30"/>
        <v>1229.1099999999999</v>
      </c>
      <c r="F76" s="131">
        <f t="shared" si="30"/>
        <v>0</v>
      </c>
      <c r="G76" s="102">
        <f t="shared" si="30"/>
        <v>0</v>
      </c>
      <c r="H76" s="196">
        <f t="shared" si="29"/>
        <v>0</v>
      </c>
      <c r="I76" s="196">
        <v>0</v>
      </c>
    </row>
    <row r="77" spans="1:9" x14ac:dyDescent="0.3">
      <c r="A77" s="109">
        <v>322</v>
      </c>
      <c r="B77" s="110"/>
      <c r="C77" s="111"/>
      <c r="D77" s="150" t="s">
        <v>98</v>
      </c>
      <c r="E77" s="101">
        <f t="shared" si="30"/>
        <v>1229.1099999999999</v>
      </c>
      <c r="F77" s="130">
        <f t="shared" si="30"/>
        <v>0</v>
      </c>
      <c r="G77" s="101">
        <f t="shared" si="30"/>
        <v>0</v>
      </c>
      <c r="H77" s="195">
        <f t="shared" si="29"/>
        <v>0</v>
      </c>
      <c r="I77" s="195">
        <v>0</v>
      </c>
    </row>
    <row r="78" spans="1:9" x14ac:dyDescent="0.3">
      <c r="A78" s="106">
        <v>3222</v>
      </c>
      <c r="B78" s="107"/>
      <c r="C78" s="108"/>
      <c r="D78" s="50" t="s">
        <v>100</v>
      </c>
      <c r="E78" s="51">
        <v>1229.1099999999999</v>
      </c>
      <c r="F78" s="52">
        <v>0</v>
      </c>
      <c r="G78" s="51">
        <v>0</v>
      </c>
      <c r="H78" s="171">
        <f t="shared" si="29"/>
        <v>0</v>
      </c>
      <c r="I78" s="171">
        <v>0</v>
      </c>
    </row>
    <row r="79" spans="1:9" ht="25.5" customHeight="1" x14ac:dyDescent="0.3">
      <c r="A79" s="236" t="s">
        <v>161</v>
      </c>
      <c r="B79" s="237"/>
      <c r="C79" s="238"/>
      <c r="D79" s="154" t="s">
        <v>162</v>
      </c>
      <c r="E79" s="103"/>
      <c r="F79" s="128"/>
      <c r="G79" s="103"/>
      <c r="H79" s="168" t="s">
        <v>64</v>
      </c>
      <c r="I79" s="168" t="s">
        <v>64</v>
      </c>
    </row>
    <row r="80" spans="1:9" x14ac:dyDescent="0.3">
      <c r="A80" s="233" t="s">
        <v>148</v>
      </c>
      <c r="B80" s="234"/>
      <c r="C80" s="235"/>
      <c r="D80" s="105" t="s">
        <v>163</v>
      </c>
      <c r="E80" s="104"/>
      <c r="F80" s="129"/>
      <c r="G80" s="104"/>
      <c r="H80" s="194" t="s">
        <v>64</v>
      </c>
      <c r="I80" s="194" t="s">
        <v>64</v>
      </c>
    </row>
    <row r="81" spans="1:9" x14ac:dyDescent="0.3">
      <c r="A81" s="152">
        <v>3</v>
      </c>
      <c r="B81" s="153"/>
      <c r="C81" s="154"/>
      <c r="D81" s="154" t="s">
        <v>10</v>
      </c>
      <c r="E81" s="44">
        <f>E82+E89</f>
        <v>3328.53</v>
      </c>
      <c r="F81" s="45">
        <f t="shared" ref="F81:G81" si="31">F82+F89</f>
        <v>5301</v>
      </c>
      <c r="G81" s="44">
        <f t="shared" si="31"/>
        <v>6002.83</v>
      </c>
      <c r="H81" s="168">
        <f t="shared" si="29"/>
        <v>180.3447768234025</v>
      </c>
      <c r="I81" s="168">
        <f t="shared" si="26"/>
        <v>113.2395774382192</v>
      </c>
    </row>
    <row r="82" spans="1:9" x14ac:dyDescent="0.3">
      <c r="A82" s="112">
        <v>31</v>
      </c>
      <c r="B82" s="113"/>
      <c r="C82" s="114"/>
      <c r="D82" s="115" t="s">
        <v>11</v>
      </c>
      <c r="E82" s="102">
        <f>SUM(E83+E85+E87)</f>
        <v>3198.6400000000003</v>
      </c>
      <c r="F82" s="131">
        <v>5055</v>
      </c>
      <c r="G82" s="102">
        <f t="shared" ref="G82" si="32">SUM(G83+G85+G87)</f>
        <v>5854.14</v>
      </c>
      <c r="H82" s="196">
        <f t="shared" si="29"/>
        <v>183.01965835480078</v>
      </c>
      <c r="I82" s="196">
        <f t="shared" si="26"/>
        <v>115.80890207715133</v>
      </c>
    </row>
    <row r="83" spans="1:9" x14ac:dyDescent="0.3">
      <c r="A83" s="109">
        <v>311</v>
      </c>
      <c r="B83" s="110"/>
      <c r="C83" s="111"/>
      <c r="D83" s="150" t="s">
        <v>84</v>
      </c>
      <c r="E83" s="101">
        <f t="shared" ref="E83:G83" si="33">SUM(E84:E84)</f>
        <v>1088.3699999999999</v>
      </c>
      <c r="F83" s="130">
        <f t="shared" si="33"/>
        <v>0</v>
      </c>
      <c r="G83" s="101">
        <f t="shared" si="33"/>
        <v>2645.84</v>
      </c>
      <c r="H83" s="195">
        <f t="shared" si="29"/>
        <v>243.10115126289779</v>
      </c>
      <c r="I83" s="195">
        <v>0</v>
      </c>
    </row>
    <row r="84" spans="1:9" x14ac:dyDescent="0.3">
      <c r="A84" s="106">
        <v>3111</v>
      </c>
      <c r="B84" s="107"/>
      <c r="C84" s="108"/>
      <c r="D84" s="50" t="s">
        <v>85</v>
      </c>
      <c r="E84" s="51">
        <v>1088.3699999999999</v>
      </c>
      <c r="F84" s="52">
        <v>0</v>
      </c>
      <c r="G84" s="51">
        <v>2645.84</v>
      </c>
      <c r="H84" s="171">
        <f t="shared" si="29"/>
        <v>243.10115126289779</v>
      </c>
      <c r="I84" s="171">
        <v>0</v>
      </c>
    </row>
    <row r="85" spans="1:9" x14ac:dyDescent="0.3">
      <c r="A85" s="109">
        <v>312</v>
      </c>
      <c r="B85" s="110"/>
      <c r="C85" s="111"/>
      <c r="D85" s="150" t="s">
        <v>88</v>
      </c>
      <c r="E85" s="101">
        <f t="shared" ref="E85:G85" si="34">SUM(E86)</f>
        <v>1992.64</v>
      </c>
      <c r="F85" s="130">
        <f t="shared" si="34"/>
        <v>0</v>
      </c>
      <c r="G85" s="101">
        <f t="shared" si="34"/>
        <v>2800</v>
      </c>
      <c r="H85" s="195">
        <f t="shared" si="29"/>
        <v>140.51710293881484</v>
      </c>
      <c r="I85" s="195">
        <v>0</v>
      </c>
    </row>
    <row r="86" spans="1:9" x14ac:dyDescent="0.3">
      <c r="A86" s="106">
        <v>3121</v>
      </c>
      <c r="B86" s="107"/>
      <c r="C86" s="108"/>
      <c r="D86" s="50" t="s">
        <v>89</v>
      </c>
      <c r="E86" s="51">
        <v>1992.64</v>
      </c>
      <c r="F86" s="52">
        <v>0</v>
      </c>
      <c r="G86" s="51">
        <v>2800</v>
      </c>
      <c r="H86" s="171">
        <f t="shared" si="29"/>
        <v>140.51710293881484</v>
      </c>
      <c r="I86" s="171">
        <v>0</v>
      </c>
    </row>
    <row r="87" spans="1:9" x14ac:dyDescent="0.3">
      <c r="A87" s="109">
        <v>313</v>
      </c>
      <c r="B87" s="110"/>
      <c r="C87" s="111"/>
      <c r="D87" s="150" t="s">
        <v>90</v>
      </c>
      <c r="E87" s="101">
        <f t="shared" ref="E87:G87" si="35">E88</f>
        <v>117.63</v>
      </c>
      <c r="F87" s="130">
        <f t="shared" si="35"/>
        <v>0</v>
      </c>
      <c r="G87" s="101">
        <f t="shared" si="35"/>
        <v>408.3</v>
      </c>
      <c r="H87" s="195">
        <f t="shared" si="29"/>
        <v>347.1053302728896</v>
      </c>
      <c r="I87" s="195">
        <v>0</v>
      </c>
    </row>
    <row r="88" spans="1:9" x14ac:dyDescent="0.3">
      <c r="A88" s="106">
        <v>3132</v>
      </c>
      <c r="B88" s="107"/>
      <c r="C88" s="108"/>
      <c r="D88" s="50" t="s">
        <v>91</v>
      </c>
      <c r="E88" s="51">
        <v>117.63</v>
      </c>
      <c r="F88" s="52">
        <v>0</v>
      </c>
      <c r="G88" s="51">
        <v>408.3</v>
      </c>
      <c r="H88" s="171">
        <f t="shared" si="29"/>
        <v>347.1053302728896</v>
      </c>
      <c r="I88" s="171">
        <v>0</v>
      </c>
    </row>
    <row r="89" spans="1:9" x14ac:dyDescent="0.3">
      <c r="A89" s="112">
        <v>32</v>
      </c>
      <c r="B89" s="113"/>
      <c r="C89" s="114"/>
      <c r="D89" s="115" t="s">
        <v>21</v>
      </c>
      <c r="E89" s="102">
        <f>E90+E93</f>
        <v>129.89000000000001</v>
      </c>
      <c r="F89" s="131">
        <v>246</v>
      </c>
      <c r="G89" s="102">
        <f t="shared" ref="G89" si="36">G90+G93</f>
        <v>148.69</v>
      </c>
      <c r="H89" s="196">
        <f t="shared" si="29"/>
        <v>114.47378551081684</v>
      </c>
      <c r="I89" s="196">
        <f t="shared" si="26"/>
        <v>60.443089430894304</v>
      </c>
    </row>
    <row r="90" spans="1:9" x14ac:dyDescent="0.3">
      <c r="A90" s="109">
        <v>321</v>
      </c>
      <c r="B90" s="110"/>
      <c r="C90" s="111"/>
      <c r="D90" s="150" t="s">
        <v>93</v>
      </c>
      <c r="E90" s="101">
        <f>SUM(E91:E92)</f>
        <v>129.89000000000001</v>
      </c>
      <c r="F90" s="130">
        <f t="shared" ref="F90:G90" si="37">SUM(F91:F92)</f>
        <v>0</v>
      </c>
      <c r="G90" s="101">
        <f t="shared" si="37"/>
        <v>148.69</v>
      </c>
      <c r="H90" s="195">
        <f t="shared" si="29"/>
        <v>114.47378551081684</v>
      </c>
      <c r="I90" s="195">
        <v>0</v>
      </c>
    </row>
    <row r="91" spans="1:9" x14ac:dyDescent="0.3">
      <c r="A91" s="106">
        <v>3211</v>
      </c>
      <c r="B91" s="107"/>
      <c r="C91" s="108"/>
      <c r="D91" s="50" t="s">
        <v>94</v>
      </c>
      <c r="E91" s="51">
        <v>6.52</v>
      </c>
      <c r="F91" s="52">
        <v>0</v>
      </c>
      <c r="G91" s="51">
        <v>9</v>
      </c>
      <c r="H91" s="171">
        <f t="shared" si="29"/>
        <v>138.03680981595093</v>
      </c>
      <c r="I91" s="171">
        <v>0</v>
      </c>
    </row>
    <row r="92" spans="1:9" x14ac:dyDescent="0.3">
      <c r="A92" s="106">
        <v>3212</v>
      </c>
      <c r="B92" s="107"/>
      <c r="C92" s="108"/>
      <c r="D92" s="50" t="s">
        <v>95</v>
      </c>
      <c r="E92" s="51">
        <v>123.37</v>
      </c>
      <c r="F92" s="52">
        <v>0</v>
      </c>
      <c r="G92" s="51">
        <v>139.69</v>
      </c>
      <c r="H92" s="171">
        <f t="shared" si="29"/>
        <v>113.22849963524358</v>
      </c>
      <c r="I92" s="171">
        <v>0</v>
      </c>
    </row>
    <row r="93" spans="1:9" x14ac:dyDescent="0.3">
      <c r="A93" s="109">
        <v>323</v>
      </c>
      <c r="B93" s="110"/>
      <c r="C93" s="111"/>
      <c r="D93" s="150" t="s">
        <v>105</v>
      </c>
      <c r="E93" s="101">
        <f>SUM(E94:E94)</f>
        <v>0</v>
      </c>
      <c r="F93" s="130">
        <f t="shared" ref="F93:G93" si="38">SUM(F94:F94)</f>
        <v>0</v>
      </c>
      <c r="G93" s="101">
        <f t="shared" si="38"/>
        <v>0</v>
      </c>
      <c r="H93" s="195">
        <v>0</v>
      </c>
      <c r="I93" s="195">
        <v>0</v>
      </c>
    </row>
    <row r="94" spans="1:9" x14ac:dyDescent="0.3">
      <c r="A94" s="106">
        <v>3239</v>
      </c>
      <c r="B94" s="107"/>
      <c r="C94" s="108"/>
      <c r="D94" s="50" t="s">
        <v>113</v>
      </c>
      <c r="E94" s="51">
        <v>0</v>
      </c>
      <c r="F94" s="52">
        <v>0</v>
      </c>
      <c r="G94" s="51">
        <v>0</v>
      </c>
      <c r="H94" s="171">
        <v>0</v>
      </c>
      <c r="I94" s="171">
        <v>0</v>
      </c>
    </row>
    <row r="95" spans="1:9" ht="25.5" customHeight="1" x14ac:dyDescent="0.3">
      <c r="A95" s="236" t="s">
        <v>161</v>
      </c>
      <c r="B95" s="237"/>
      <c r="C95" s="238"/>
      <c r="D95" s="154" t="s">
        <v>162</v>
      </c>
      <c r="E95" s="103"/>
      <c r="F95" s="128"/>
      <c r="G95" s="103"/>
      <c r="H95" s="168" t="s">
        <v>64</v>
      </c>
      <c r="I95" s="168" t="s">
        <v>64</v>
      </c>
    </row>
    <row r="96" spans="1:9" x14ac:dyDescent="0.3">
      <c r="A96" s="233" t="s">
        <v>157</v>
      </c>
      <c r="B96" s="234"/>
      <c r="C96" s="235"/>
      <c r="D96" s="105" t="s">
        <v>164</v>
      </c>
      <c r="E96" s="104"/>
      <c r="F96" s="129"/>
      <c r="G96" s="104"/>
      <c r="H96" s="194" t="s">
        <v>64</v>
      </c>
      <c r="I96" s="194" t="s">
        <v>64</v>
      </c>
    </row>
    <row r="97" spans="1:9" x14ac:dyDescent="0.3">
      <c r="A97" s="152">
        <v>3</v>
      </c>
      <c r="B97" s="153"/>
      <c r="C97" s="154"/>
      <c r="D97" s="154" t="s">
        <v>10</v>
      </c>
      <c r="E97" s="44">
        <f>E98+E105</f>
        <v>12642.399999999998</v>
      </c>
      <c r="F97" s="45">
        <f t="shared" ref="F97:G97" si="39">F98+F105</f>
        <v>47709</v>
      </c>
      <c r="G97" s="44">
        <f t="shared" si="39"/>
        <v>28825.53</v>
      </c>
      <c r="H97" s="168">
        <f t="shared" si="29"/>
        <v>228.0067866860723</v>
      </c>
      <c r="I97" s="168">
        <f t="shared" si="26"/>
        <v>60.419480601144436</v>
      </c>
    </row>
    <row r="98" spans="1:9" x14ac:dyDescent="0.3">
      <c r="A98" s="112">
        <v>31</v>
      </c>
      <c r="B98" s="113"/>
      <c r="C98" s="114"/>
      <c r="D98" s="115" t="s">
        <v>11</v>
      </c>
      <c r="E98" s="102">
        <f>SUM(E99+E101+E103)</f>
        <v>11473.439999999999</v>
      </c>
      <c r="F98" s="131">
        <v>45495</v>
      </c>
      <c r="G98" s="102">
        <f t="shared" ref="G98" si="40">SUM(G99+G101+G103)</f>
        <v>27487.32</v>
      </c>
      <c r="H98" s="196">
        <f t="shared" si="29"/>
        <v>239.57348449985361</v>
      </c>
      <c r="I98" s="196">
        <f t="shared" si="26"/>
        <v>60.418331684800528</v>
      </c>
    </row>
    <row r="99" spans="1:9" x14ac:dyDescent="0.3">
      <c r="A99" s="109">
        <v>311</v>
      </c>
      <c r="B99" s="110"/>
      <c r="C99" s="111"/>
      <c r="D99" s="150" t="s">
        <v>84</v>
      </c>
      <c r="E99" s="101">
        <f t="shared" ref="E99:G99" si="41">SUM(E100:E100)</f>
        <v>9795.23</v>
      </c>
      <c r="F99" s="130">
        <f t="shared" si="41"/>
        <v>0</v>
      </c>
      <c r="G99" s="101">
        <f t="shared" si="41"/>
        <v>23812.77</v>
      </c>
      <c r="H99" s="195">
        <f t="shared" si="29"/>
        <v>243.10577699553764</v>
      </c>
      <c r="I99" s="195">
        <v>0</v>
      </c>
    </row>
    <row r="100" spans="1:9" x14ac:dyDescent="0.3">
      <c r="A100" s="106">
        <v>3111</v>
      </c>
      <c r="B100" s="107"/>
      <c r="C100" s="108"/>
      <c r="D100" s="50" t="s">
        <v>85</v>
      </c>
      <c r="E100" s="51">
        <v>9795.23</v>
      </c>
      <c r="F100" s="52">
        <v>0</v>
      </c>
      <c r="G100" s="51">
        <v>23812.77</v>
      </c>
      <c r="H100" s="171">
        <f t="shared" si="29"/>
        <v>243.10577699553764</v>
      </c>
      <c r="I100" s="171">
        <v>0</v>
      </c>
    </row>
    <row r="101" spans="1:9" x14ac:dyDescent="0.3">
      <c r="A101" s="109">
        <v>312</v>
      </c>
      <c r="B101" s="110"/>
      <c r="C101" s="111"/>
      <c r="D101" s="150" t="s">
        <v>88</v>
      </c>
      <c r="E101" s="101">
        <f t="shared" ref="E101:G101" si="42">SUM(E102)</f>
        <v>0</v>
      </c>
      <c r="F101" s="130">
        <f t="shared" si="42"/>
        <v>0</v>
      </c>
      <c r="G101" s="101">
        <f t="shared" si="42"/>
        <v>0</v>
      </c>
      <c r="H101" s="195">
        <v>0</v>
      </c>
      <c r="I101" s="195">
        <v>0</v>
      </c>
    </row>
    <row r="102" spans="1:9" x14ac:dyDescent="0.3">
      <c r="A102" s="106">
        <v>3121</v>
      </c>
      <c r="B102" s="107"/>
      <c r="C102" s="108"/>
      <c r="D102" s="50" t="s">
        <v>89</v>
      </c>
      <c r="E102" s="51">
        <v>0</v>
      </c>
      <c r="F102" s="52">
        <v>0</v>
      </c>
      <c r="G102" s="51">
        <v>0</v>
      </c>
      <c r="H102" s="171">
        <v>0</v>
      </c>
      <c r="I102" s="171">
        <v>0</v>
      </c>
    </row>
    <row r="103" spans="1:9" x14ac:dyDescent="0.3">
      <c r="A103" s="109">
        <v>313</v>
      </c>
      <c r="B103" s="110"/>
      <c r="C103" s="111"/>
      <c r="D103" s="150" t="s">
        <v>90</v>
      </c>
      <c r="E103" s="101">
        <f t="shared" ref="E103:G103" si="43">E104</f>
        <v>1678.21</v>
      </c>
      <c r="F103" s="130">
        <f t="shared" si="43"/>
        <v>0</v>
      </c>
      <c r="G103" s="101">
        <f t="shared" si="43"/>
        <v>3674.55</v>
      </c>
      <c r="H103" s="195">
        <f t="shared" si="29"/>
        <v>218.95650723091867</v>
      </c>
      <c r="I103" s="195">
        <v>0</v>
      </c>
    </row>
    <row r="104" spans="1:9" x14ac:dyDescent="0.3">
      <c r="A104" s="106">
        <v>3132</v>
      </c>
      <c r="B104" s="107"/>
      <c r="C104" s="108"/>
      <c r="D104" s="50" t="s">
        <v>91</v>
      </c>
      <c r="E104" s="51">
        <v>1678.21</v>
      </c>
      <c r="F104" s="52">
        <v>0</v>
      </c>
      <c r="G104" s="51">
        <v>3674.55</v>
      </c>
      <c r="H104" s="171">
        <f t="shared" si="29"/>
        <v>218.95650723091867</v>
      </c>
      <c r="I104" s="171">
        <v>0</v>
      </c>
    </row>
    <row r="105" spans="1:9" x14ac:dyDescent="0.3">
      <c r="A105" s="112">
        <v>32</v>
      </c>
      <c r="B105" s="113"/>
      <c r="C105" s="114"/>
      <c r="D105" s="115" t="s">
        <v>21</v>
      </c>
      <c r="E105" s="102">
        <f t="shared" ref="E105" si="44">E106+E109</f>
        <v>1168.96</v>
      </c>
      <c r="F105" s="131">
        <v>2214</v>
      </c>
      <c r="G105" s="102">
        <f t="shared" ref="G105" si="45">G106+G109</f>
        <v>1338.21</v>
      </c>
      <c r="H105" s="196">
        <f t="shared" si="29"/>
        <v>114.47868190528332</v>
      </c>
      <c r="I105" s="196">
        <f t="shared" si="26"/>
        <v>60.443089430894318</v>
      </c>
    </row>
    <row r="106" spans="1:9" x14ac:dyDescent="0.3">
      <c r="A106" s="109">
        <v>321</v>
      </c>
      <c r="B106" s="110"/>
      <c r="C106" s="111"/>
      <c r="D106" s="150" t="s">
        <v>93</v>
      </c>
      <c r="E106" s="101">
        <f>SUM(E107:E108)</f>
        <v>1168.96</v>
      </c>
      <c r="F106" s="130">
        <f t="shared" ref="F106:G106" si="46">SUM(F107:F108)</f>
        <v>0</v>
      </c>
      <c r="G106" s="101">
        <f t="shared" si="46"/>
        <v>1338.21</v>
      </c>
      <c r="H106" s="195">
        <f t="shared" si="29"/>
        <v>114.47868190528332</v>
      </c>
      <c r="I106" s="195">
        <v>0</v>
      </c>
    </row>
    <row r="107" spans="1:9" x14ac:dyDescent="0.3">
      <c r="A107" s="106">
        <v>3211</v>
      </c>
      <c r="B107" s="107"/>
      <c r="C107" s="108"/>
      <c r="D107" s="50" t="s">
        <v>94</v>
      </c>
      <c r="E107" s="51">
        <v>58.7</v>
      </c>
      <c r="F107" s="52">
        <v>0</v>
      </c>
      <c r="G107" s="51">
        <v>81</v>
      </c>
      <c r="H107" s="171">
        <f t="shared" si="29"/>
        <v>137.98977853492335</v>
      </c>
      <c r="I107" s="171">
        <v>0</v>
      </c>
    </row>
    <row r="108" spans="1:9" x14ac:dyDescent="0.3">
      <c r="A108" s="106">
        <v>3212</v>
      </c>
      <c r="B108" s="107"/>
      <c r="C108" s="108"/>
      <c r="D108" s="50" t="s">
        <v>95</v>
      </c>
      <c r="E108" s="51">
        <v>1110.26</v>
      </c>
      <c r="F108" s="52">
        <v>0</v>
      </c>
      <c r="G108" s="51">
        <v>1257.21</v>
      </c>
      <c r="H108" s="171">
        <f t="shared" si="29"/>
        <v>113.23563849909031</v>
      </c>
      <c r="I108" s="171">
        <v>0</v>
      </c>
    </row>
    <row r="109" spans="1:9" x14ac:dyDescent="0.3">
      <c r="A109" s="109">
        <v>323</v>
      </c>
      <c r="B109" s="110"/>
      <c r="C109" s="111"/>
      <c r="D109" s="150" t="s">
        <v>105</v>
      </c>
      <c r="E109" s="101">
        <f>SUM(E110:E110)</f>
        <v>0</v>
      </c>
      <c r="F109" s="130">
        <f t="shared" ref="F109:G109" si="47">SUM(F110:F110)</f>
        <v>0</v>
      </c>
      <c r="G109" s="101">
        <f t="shared" si="47"/>
        <v>0</v>
      </c>
      <c r="H109" s="195">
        <v>0</v>
      </c>
      <c r="I109" s="195">
        <v>0</v>
      </c>
    </row>
    <row r="110" spans="1:9" x14ac:dyDescent="0.3">
      <c r="A110" s="106">
        <v>3239</v>
      </c>
      <c r="B110" s="107"/>
      <c r="C110" s="108"/>
      <c r="D110" s="50" t="s">
        <v>113</v>
      </c>
      <c r="E110" s="51">
        <v>0</v>
      </c>
      <c r="F110" s="52">
        <v>0</v>
      </c>
      <c r="G110" s="51">
        <v>0</v>
      </c>
      <c r="H110" s="171">
        <v>0</v>
      </c>
      <c r="I110" s="171">
        <v>0</v>
      </c>
    </row>
    <row r="111" spans="1:9" ht="25.5" customHeight="1" x14ac:dyDescent="0.3">
      <c r="A111" s="236" t="s">
        <v>165</v>
      </c>
      <c r="B111" s="237"/>
      <c r="C111" s="238"/>
      <c r="D111" s="154" t="s">
        <v>166</v>
      </c>
      <c r="E111" s="103"/>
      <c r="F111" s="128"/>
      <c r="G111" s="103"/>
      <c r="H111" s="168" t="s">
        <v>64</v>
      </c>
      <c r="I111" s="168" t="s">
        <v>64</v>
      </c>
    </row>
    <row r="112" spans="1:9" x14ac:dyDescent="0.3">
      <c r="A112" s="233" t="s">
        <v>148</v>
      </c>
      <c r="B112" s="234"/>
      <c r="C112" s="235"/>
      <c r="D112" s="105" t="s">
        <v>149</v>
      </c>
      <c r="E112" s="104"/>
      <c r="F112" s="129"/>
      <c r="G112" s="104"/>
      <c r="H112" s="194" t="s">
        <v>64</v>
      </c>
      <c r="I112" s="194" t="s">
        <v>64</v>
      </c>
    </row>
    <row r="113" spans="1:9" x14ac:dyDescent="0.3">
      <c r="A113" s="152">
        <v>3</v>
      </c>
      <c r="B113" s="153"/>
      <c r="C113" s="154"/>
      <c r="D113" s="154" t="s">
        <v>10</v>
      </c>
      <c r="E113" s="44">
        <f>E114+E121</f>
        <v>2084.5100000000002</v>
      </c>
      <c r="F113" s="45">
        <f t="shared" ref="F113:G113" si="48">F114+F121</f>
        <v>4270</v>
      </c>
      <c r="G113" s="44">
        <f t="shared" si="48"/>
        <v>2627.6600000000003</v>
      </c>
      <c r="H113" s="168">
        <f t="shared" si="29"/>
        <v>126.05648329823316</v>
      </c>
      <c r="I113" s="168">
        <f t="shared" si="26"/>
        <v>61.537704918032802</v>
      </c>
    </row>
    <row r="114" spans="1:9" x14ac:dyDescent="0.3">
      <c r="A114" s="112">
        <v>31</v>
      </c>
      <c r="B114" s="113"/>
      <c r="C114" s="114"/>
      <c r="D114" s="115" t="s">
        <v>11</v>
      </c>
      <c r="E114" s="102">
        <f t="shared" ref="E114" si="49">SUM(E115+E117+E119)</f>
        <v>2011.0700000000002</v>
      </c>
      <c r="F114" s="131">
        <v>4085</v>
      </c>
      <c r="G114" s="102">
        <f t="shared" ref="G114" si="50">SUM(G115+G117+G119)</f>
        <v>2558.9</v>
      </c>
      <c r="H114" s="196">
        <f t="shared" si="29"/>
        <v>127.24072260040676</v>
      </c>
      <c r="I114" s="196">
        <f t="shared" si="26"/>
        <v>62.641370869033054</v>
      </c>
    </row>
    <row r="115" spans="1:9" x14ac:dyDescent="0.3">
      <c r="A115" s="109">
        <v>311</v>
      </c>
      <c r="B115" s="110"/>
      <c r="C115" s="111"/>
      <c r="D115" s="150" t="s">
        <v>84</v>
      </c>
      <c r="E115" s="101">
        <f t="shared" ref="E115:G115" si="51">SUM(E116:E116)</f>
        <v>1298.6300000000001</v>
      </c>
      <c r="F115" s="130">
        <f t="shared" si="51"/>
        <v>0</v>
      </c>
      <c r="G115" s="101">
        <f t="shared" si="51"/>
        <v>1853.13</v>
      </c>
      <c r="H115" s="195">
        <f t="shared" si="29"/>
        <v>142.69884416654475</v>
      </c>
      <c r="I115" s="195">
        <v>0</v>
      </c>
    </row>
    <row r="116" spans="1:9" x14ac:dyDescent="0.3">
      <c r="A116" s="106">
        <v>3111</v>
      </c>
      <c r="B116" s="107"/>
      <c r="C116" s="108"/>
      <c r="D116" s="50" t="s">
        <v>85</v>
      </c>
      <c r="E116" s="51">
        <v>1298.6300000000001</v>
      </c>
      <c r="F116" s="52">
        <v>0</v>
      </c>
      <c r="G116" s="51">
        <v>1853.13</v>
      </c>
      <c r="H116" s="171">
        <f t="shared" si="29"/>
        <v>142.69884416654475</v>
      </c>
      <c r="I116" s="171">
        <v>0</v>
      </c>
    </row>
    <row r="117" spans="1:9" x14ac:dyDescent="0.3">
      <c r="A117" s="109">
        <v>312</v>
      </c>
      <c r="B117" s="110"/>
      <c r="C117" s="111"/>
      <c r="D117" s="150" t="s">
        <v>88</v>
      </c>
      <c r="E117" s="101">
        <f t="shared" ref="E117:G117" si="52">SUM(E118)</f>
        <v>498.16</v>
      </c>
      <c r="F117" s="130">
        <f t="shared" si="52"/>
        <v>0</v>
      </c>
      <c r="G117" s="101">
        <f t="shared" si="52"/>
        <v>400</v>
      </c>
      <c r="H117" s="195">
        <f t="shared" si="29"/>
        <v>80.295487393608482</v>
      </c>
      <c r="I117" s="195">
        <v>0</v>
      </c>
    </row>
    <row r="118" spans="1:9" x14ac:dyDescent="0.3">
      <c r="A118" s="106">
        <v>3121</v>
      </c>
      <c r="B118" s="107"/>
      <c r="C118" s="108"/>
      <c r="D118" s="50" t="s">
        <v>89</v>
      </c>
      <c r="E118" s="51">
        <v>498.16</v>
      </c>
      <c r="F118" s="52">
        <v>0</v>
      </c>
      <c r="G118" s="51">
        <v>400</v>
      </c>
      <c r="H118" s="171">
        <f t="shared" si="29"/>
        <v>80.295487393608482</v>
      </c>
      <c r="I118" s="171">
        <v>0</v>
      </c>
    </row>
    <row r="119" spans="1:9" x14ac:dyDescent="0.3">
      <c r="A119" s="109">
        <v>313</v>
      </c>
      <c r="B119" s="110"/>
      <c r="C119" s="111"/>
      <c r="D119" s="150" t="s">
        <v>90</v>
      </c>
      <c r="E119" s="101">
        <f t="shared" ref="E119:G119" si="53">E120</f>
        <v>214.28</v>
      </c>
      <c r="F119" s="130">
        <f t="shared" si="53"/>
        <v>0</v>
      </c>
      <c r="G119" s="101">
        <f t="shared" si="53"/>
        <v>305.77</v>
      </c>
      <c r="H119" s="195">
        <f t="shared" si="29"/>
        <v>142.69647190591746</v>
      </c>
      <c r="I119" s="195">
        <v>0</v>
      </c>
    </row>
    <row r="120" spans="1:9" x14ac:dyDescent="0.3">
      <c r="A120" s="106">
        <v>3132</v>
      </c>
      <c r="B120" s="107"/>
      <c r="C120" s="108"/>
      <c r="D120" s="50" t="s">
        <v>91</v>
      </c>
      <c r="E120" s="51">
        <v>214.28</v>
      </c>
      <c r="F120" s="52">
        <v>0</v>
      </c>
      <c r="G120" s="51">
        <v>305.77</v>
      </c>
      <c r="H120" s="171">
        <f t="shared" si="29"/>
        <v>142.69647190591746</v>
      </c>
      <c r="I120" s="171">
        <v>0</v>
      </c>
    </row>
    <row r="121" spans="1:9" x14ac:dyDescent="0.3">
      <c r="A121" s="112">
        <v>32</v>
      </c>
      <c r="B121" s="113"/>
      <c r="C121" s="114"/>
      <c r="D121" s="115" t="s">
        <v>21</v>
      </c>
      <c r="E121" s="102">
        <f t="shared" ref="E121" si="54">E122+E127+E130</f>
        <v>73.44</v>
      </c>
      <c r="F121" s="131">
        <v>185</v>
      </c>
      <c r="G121" s="102">
        <f t="shared" ref="G121" si="55">G122+G127+G130</f>
        <v>68.760000000000005</v>
      </c>
      <c r="H121" s="196">
        <f t="shared" si="29"/>
        <v>93.627450980392169</v>
      </c>
      <c r="I121" s="196">
        <f t="shared" si="26"/>
        <v>37.167567567567573</v>
      </c>
    </row>
    <row r="122" spans="1:9" x14ac:dyDescent="0.3">
      <c r="A122" s="109">
        <v>321</v>
      </c>
      <c r="B122" s="110"/>
      <c r="C122" s="111"/>
      <c r="D122" s="150" t="s">
        <v>93</v>
      </c>
      <c r="E122" s="101">
        <f t="shared" ref="E122" si="56">SUM(E123:E126)</f>
        <v>73.44</v>
      </c>
      <c r="F122" s="130">
        <f t="shared" ref="F122:G122" si="57">SUM(F123:F126)</f>
        <v>0</v>
      </c>
      <c r="G122" s="101">
        <f t="shared" si="57"/>
        <v>68.760000000000005</v>
      </c>
      <c r="H122" s="195">
        <f t="shared" si="29"/>
        <v>93.627450980392169</v>
      </c>
      <c r="I122" s="195">
        <v>0</v>
      </c>
    </row>
    <row r="123" spans="1:9" x14ac:dyDescent="0.3">
      <c r="A123" s="106">
        <v>3211</v>
      </c>
      <c r="B123" s="107"/>
      <c r="C123" s="108"/>
      <c r="D123" s="50" t="s">
        <v>94</v>
      </c>
      <c r="E123" s="51">
        <v>0</v>
      </c>
      <c r="F123" s="52">
        <v>0</v>
      </c>
      <c r="G123" s="51">
        <v>0</v>
      </c>
      <c r="H123" s="171">
        <v>0</v>
      </c>
      <c r="I123" s="171">
        <v>0</v>
      </c>
    </row>
    <row r="124" spans="1:9" x14ac:dyDescent="0.3">
      <c r="A124" s="106">
        <v>3212</v>
      </c>
      <c r="B124" s="107"/>
      <c r="C124" s="108"/>
      <c r="D124" s="50" t="s">
        <v>95</v>
      </c>
      <c r="E124" s="51">
        <v>73.44</v>
      </c>
      <c r="F124" s="52">
        <v>0</v>
      </c>
      <c r="G124" s="51">
        <v>68.760000000000005</v>
      </c>
      <c r="H124" s="171">
        <f t="shared" si="29"/>
        <v>93.627450980392169</v>
      </c>
      <c r="I124" s="171">
        <v>0</v>
      </c>
    </row>
    <row r="125" spans="1:9" x14ac:dyDescent="0.3">
      <c r="A125" s="106">
        <v>3213</v>
      </c>
      <c r="B125" s="107"/>
      <c r="C125" s="108"/>
      <c r="D125" s="50" t="s">
        <v>96</v>
      </c>
      <c r="E125" s="51"/>
      <c r="F125" s="52"/>
      <c r="G125" s="51"/>
      <c r="H125" s="171">
        <v>0</v>
      </c>
      <c r="I125" s="171">
        <v>0</v>
      </c>
    </row>
    <row r="126" spans="1:9" x14ac:dyDescent="0.3">
      <c r="A126" s="106">
        <v>3214</v>
      </c>
      <c r="B126" s="107"/>
      <c r="C126" s="108"/>
      <c r="D126" s="50" t="s">
        <v>97</v>
      </c>
      <c r="E126" s="51"/>
      <c r="F126" s="52"/>
      <c r="G126" s="51"/>
      <c r="H126" s="171">
        <v>0</v>
      </c>
      <c r="I126" s="171">
        <v>0</v>
      </c>
    </row>
    <row r="127" spans="1:9" x14ac:dyDescent="0.3">
      <c r="A127" s="109">
        <v>323</v>
      </c>
      <c r="B127" s="110"/>
      <c r="C127" s="111"/>
      <c r="D127" s="150" t="s">
        <v>105</v>
      </c>
      <c r="E127" s="101">
        <f t="shared" ref="E127" si="58">SUM(E128:E129)</f>
        <v>0</v>
      </c>
      <c r="F127" s="130">
        <f t="shared" ref="F127:G127" si="59">SUM(F128:F129)</f>
        <v>0</v>
      </c>
      <c r="G127" s="101">
        <f t="shared" si="59"/>
        <v>0</v>
      </c>
      <c r="H127" s="195">
        <v>0</v>
      </c>
      <c r="I127" s="195">
        <v>0</v>
      </c>
    </row>
    <row r="128" spans="1:9" x14ac:dyDescent="0.3">
      <c r="A128" s="106">
        <v>3236</v>
      </c>
      <c r="B128" s="107"/>
      <c r="C128" s="108"/>
      <c r="D128" s="50" t="s">
        <v>110</v>
      </c>
      <c r="E128" s="51"/>
      <c r="F128" s="52"/>
      <c r="G128" s="51"/>
      <c r="H128" s="171">
        <v>0</v>
      </c>
      <c r="I128" s="171">
        <v>0</v>
      </c>
    </row>
    <row r="129" spans="1:9" x14ac:dyDescent="0.3">
      <c r="A129" s="106">
        <v>3239</v>
      </c>
      <c r="B129" s="107"/>
      <c r="C129" s="108"/>
      <c r="D129" s="50" t="s">
        <v>113</v>
      </c>
      <c r="E129" s="51">
        <v>0</v>
      </c>
      <c r="F129" s="52">
        <v>0</v>
      </c>
      <c r="G129" s="51">
        <v>0</v>
      </c>
      <c r="H129" s="171">
        <v>0</v>
      </c>
      <c r="I129" s="171">
        <v>0</v>
      </c>
    </row>
    <row r="130" spans="1:9" x14ac:dyDescent="0.3">
      <c r="A130" s="109">
        <v>329</v>
      </c>
      <c r="B130" s="110"/>
      <c r="C130" s="111"/>
      <c r="D130" s="150" t="s">
        <v>114</v>
      </c>
      <c r="E130" s="101">
        <f t="shared" ref="E130:G130" si="60">SUM(E131:E131)</f>
        <v>0</v>
      </c>
      <c r="F130" s="130">
        <f t="shared" si="60"/>
        <v>0</v>
      </c>
      <c r="G130" s="101">
        <f t="shared" si="60"/>
        <v>0</v>
      </c>
      <c r="H130" s="195">
        <v>0</v>
      </c>
      <c r="I130" s="195">
        <v>0</v>
      </c>
    </row>
    <row r="131" spans="1:9" x14ac:dyDescent="0.3">
      <c r="A131" s="106">
        <v>3299</v>
      </c>
      <c r="B131" s="107"/>
      <c r="C131" s="108"/>
      <c r="D131" s="50" t="s">
        <v>119</v>
      </c>
      <c r="E131" s="51"/>
      <c r="F131" s="52"/>
      <c r="G131" s="51"/>
      <c r="H131" s="171">
        <v>0</v>
      </c>
      <c r="I131" s="171">
        <v>0</v>
      </c>
    </row>
    <row r="132" spans="1:9" ht="25.5" customHeight="1" x14ac:dyDescent="0.3">
      <c r="A132" s="236" t="s">
        <v>165</v>
      </c>
      <c r="B132" s="237"/>
      <c r="C132" s="238"/>
      <c r="D132" s="154" t="s">
        <v>216</v>
      </c>
      <c r="E132" s="103"/>
      <c r="F132" s="128"/>
      <c r="G132" s="103"/>
      <c r="H132" s="168" t="s">
        <v>64</v>
      </c>
      <c r="I132" s="168" t="s">
        <v>64</v>
      </c>
    </row>
    <row r="133" spans="1:9" x14ac:dyDescent="0.3">
      <c r="A133" s="233" t="s">
        <v>167</v>
      </c>
      <c r="B133" s="234"/>
      <c r="C133" s="235"/>
      <c r="D133" s="105" t="s">
        <v>168</v>
      </c>
      <c r="E133" s="104"/>
      <c r="F133" s="129"/>
      <c r="G133" s="104"/>
      <c r="H133" s="194" t="s">
        <v>64</v>
      </c>
      <c r="I133" s="194" t="s">
        <v>64</v>
      </c>
    </row>
    <row r="134" spans="1:9" x14ac:dyDescent="0.3">
      <c r="A134" s="152">
        <v>3</v>
      </c>
      <c r="B134" s="153"/>
      <c r="C134" s="154"/>
      <c r="D134" s="154" t="s">
        <v>10</v>
      </c>
      <c r="E134" s="44">
        <f>E135+E142</f>
        <v>1586.34</v>
      </c>
      <c r="F134" s="45">
        <f t="shared" ref="F134:G134" si="61">F135+F142</f>
        <v>4270</v>
      </c>
      <c r="G134" s="44">
        <f t="shared" si="61"/>
        <v>2227.6400000000003</v>
      </c>
      <c r="H134" s="168">
        <f t="shared" ref="H134:H202" si="62">G134/E134*100</f>
        <v>140.42639030724814</v>
      </c>
      <c r="I134" s="168">
        <f t="shared" ref="I134:I198" si="63">G134/F134*100</f>
        <v>52.169555035128809</v>
      </c>
    </row>
    <row r="135" spans="1:9" x14ac:dyDescent="0.3">
      <c r="A135" s="112">
        <v>31</v>
      </c>
      <c r="B135" s="113"/>
      <c r="C135" s="114"/>
      <c r="D135" s="115" t="s">
        <v>11</v>
      </c>
      <c r="E135" s="102">
        <f t="shared" ref="E135" si="64">SUM(E136+E138+E140)</f>
        <v>1512.8999999999999</v>
      </c>
      <c r="F135" s="131">
        <v>4085</v>
      </c>
      <c r="G135" s="102">
        <f t="shared" ref="G135" si="65">SUM(G136+G138+G140)</f>
        <v>2158.88</v>
      </c>
      <c r="H135" s="196">
        <f t="shared" si="62"/>
        <v>142.69812942031862</v>
      </c>
      <c r="I135" s="196">
        <f t="shared" si="63"/>
        <v>52.848959608323135</v>
      </c>
    </row>
    <row r="136" spans="1:9" x14ac:dyDescent="0.3">
      <c r="A136" s="109">
        <v>311</v>
      </c>
      <c r="B136" s="110"/>
      <c r="C136" s="111"/>
      <c r="D136" s="150" t="s">
        <v>84</v>
      </c>
      <c r="E136" s="101">
        <f t="shared" ref="E136:G136" si="66">SUM(E137:E137)</f>
        <v>1298.6199999999999</v>
      </c>
      <c r="F136" s="130">
        <f t="shared" si="66"/>
        <v>0</v>
      </c>
      <c r="G136" s="101">
        <f t="shared" si="66"/>
        <v>1853.12</v>
      </c>
      <c r="H136" s="195">
        <f t="shared" si="62"/>
        <v>142.6991729682278</v>
      </c>
      <c r="I136" s="195">
        <v>0</v>
      </c>
    </row>
    <row r="137" spans="1:9" x14ac:dyDescent="0.3">
      <c r="A137" s="106">
        <v>3111</v>
      </c>
      <c r="B137" s="107"/>
      <c r="C137" s="108"/>
      <c r="D137" s="50" t="s">
        <v>85</v>
      </c>
      <c r="E137" s="51">
        <v>1298.6199999999999</v>
      </c>
      <c r="F137" s="52">
        <v>0</v>
      </c>
      <c r="G137" s="51">
        <v>1853.12</v>
      </c>
      <c r="H137" s="171">
        <f t="shared" si="62"/>
        <v>142.6991729682278</v>
      </c>
      <c r="I137" s="171">
        <v>0</v>
      </c>
    </row>
    <row r="138" spans="1:9" x14ac:dyDescent="0.3">
      <c r="A138" s="109">
        <v>312</v>
      </c>
      <c r="B138" s="110"/>
      <c r="C138" s="111"/>
      <c r="D138" s="150" t="s">
        <v>88</v>
      </c>
      <c r="E138" s="101">
        <f t="shared" ref="E138:G138" si="67">SUM(E139)</f>
        <v>0</v>
      </c>
      <c r="F138" s="130">
        <f t="shared" si="67"/>
        <v>0</v>
      </c>
      <c r="G138" s="101">
        <f t="shared" si="67"/>
        <v>0</v>
      </c>
      <c r="H138" s="195">
        <v>0</v>
      </c>
      <c r="I138" s="195">
        <v>0</v>
      </c>
    </row>
    <row r="139" spans="1:9" x14ac:dyDescent="0.3">
      <c r="A139" s="106">
        <v>3121</v>
      </c>
      <c r="B139" s="107"/>
      <c r="C139" s="108"/>
      <c r="D139" s="50" t="s">
        <v>89</v>
      </c>
      <c r="E139" s="51">
        <v>0</v>
      </c>
      <c r="F139" s="52">
        <v>0</v>
      </c>
      <c r="G139" s="51">
        <v>0</v>
      </c>
      <c r="H139" s="171">
        <v>0</v>
      </c>
      <c r="I139" s="171">
        <v>0</v>
      </c>
    </row>
    <row r="140" spans="1:9" x14ac:dyDescent="0.3">
      <c r="A140" s="109">
        <v>313</v>
      </c>
      <c r="B140" s="110"/>
      <c r="C140" s="111"/>
      <c r="D140" s="150" t="s">
        <v>90</v>
      </c>
      <c r="E140" s="101">
        <f t="shared" ref="E140:G140" si="68">E141</f>
        <v>214.28</v>
      </c>
      <c r="F140" s="130">
        <f t="shared" si="68"/>
        <v>0</v>
      </c>
      <c r="G140" s="101">
        <f t="shared" si="68"/>
        <v>305.76</v>
      </c>
      <c r="H140" s="195">
        <f t="shared" si="62"/>
        <v>142.69180511480306</v>
      </c>
      <c r="I140" s="195">
        <v>0</v>
      </c>
    </row>
    <row r="141" spans="1:9" x14ac:dyDescent="0.3">
      <c r="A141" s="106">
        <v>3132</v>
      </c>
      <c r="B141" s="107"/>
      <c r="C141" s="108"/>
      <c r="D141" s="50" t="s">
        <v>91</v>
      </c>
      <c r="E141" s="51">
        <v>214.28</v>
      </c>
      <c r="F141" s="52">
        <v>0</v>
      </c>
      <c r="G141" s="51">
        <v>305.76</v>
      </c>
      <c r="H141" s="171">
        <f t="shared" si="62"/>
        <v>142.69180511480306</v>
      </c>
      <c r="I141" s="171">
        <v>0</v>
      </c>
    </row>
    <row r="142" spans="1:9" x14ac:dyDescent="0.3">
      <c r="A142" s="112">
        <v>32</v>
      </c>
      <c r="B142" s="113"/>
      <c r="C142" s="114"/>
      <c r="D142" s="115" t="s">
        <v>21</v>
      </c>
      <c r="E142" s="102">
        <f>E143+E146+E148</f>
        <v>73.44</v>
      </c>
      <c r="F142" s="131">
        <v>185</v>
      </c>
      <c r="G142" s="102">
        <f t="shared" ref="G142" si="69">G143+G146+G148</f>
        <v>68.760000000000005</v>
      </c>
      <c r="H142" s="196">
        <f t="shared" si="62"/>
        <v>93.627450980392169</v>
      </c>
      <c r="I142" s="196">
        <f t="shared" si="63"/>
        <v>37.167567567567573</v>
      </c>
    </row>
    <row r="143" spans="1:9" x14ac:dyDescent="0.3">
      <c r="A143" s="109">
        <v>321</v>
      </c>
      <c r="B143" s="110"/>
      <c r="C143" s="111"/>
      <c r="D143" s="150" t="s">
        <v>93</v>
      </c>
      <c r="E143" s="101">
        <f>SUM(E144:E145)</f>
        <v>73.44</v>
      </c>
      <c r="F143" s="130">
        <f t="shared" ref="F143:G143" si="70">SUM(F144:F145)</f>
        <v>0</v>
      </c>
      <c r="G143" s="101">
        <f t="shared" si="70"/>
        <v>68.760000000000005</v>
      </c>
      <c r="H143" s="195">
        <f t="shared" si="62"/>
        <v>93.627450980392169</v>
      </c>
      <c r="I143" s="195">
        <v>0</v>
      </c>
    </row>
    <row r="144" spans="1:9" x14ac:dyDescent="0.3">
      <c r="A144" s="106">
        <v>3211</v>
      </c>
      <c r="B144" s="107"/>
      <c r="C144" s="108"/>
      <c r="D144" s="50" t="s">
        <v>94</v>
      </c>
      <c r="E144" s="51">
        <v>0</v>
      </c>
      <c r="F144" s="52">
        <v>0</v>
      </c>
      <c r="G144" s="51">
        <v>0</v>
      </c>
      <c r="H144" s="171">
        <v>0</v>
      </c>
      <c r="I144" s="171">
        <v>0</v>
      </c>
    </row>
    <row r="145" spans="1:9" x14ac:dyDescent="0.3">
      <c r="A145" s="106">
        <v>3212</v>
      </c>
      <c r="B145" s="107"/>
      <c r="C145" s="108"/>
      <c r="D145" s="50" t="s">
        <v>95</v>
      </c>
      <c r="E145" s="51">
        <v>73.44</v>
      </c>
      <c r="F145" s="52">
        <v>0</v>
      </c>
      <c r="G145" s="51">
        <v>68.760000000000005</v>
      </c>
      <c r="H145" s="171">
        <f t="shared" si="62"/>
        <v>93.627450980392169</v>
      </c>
      <c r="I145" s="171">
        <v>0</v>
      </c>
    </row>
    <row r="146" spans="1:9" x14ac:dyDescent="0.3">
      <c r="A146" s="109">
        <v>323</v>
      </c>
      <c r="B146" s="110"/>
      <c r="C146" s="111"/>
      <c r="D146" s="150" t="s">
        <v>105</v>
      </c>
      <c r="E146" s="101">
        <f>SUM(E147:E147)</f>
        <v>0</v>
      </c>
      <c r="F146" s="130">
        <f t="shared" ref="F146:G146" si="71">SUM(F147:F147)</f>
        <v>0</v>
      </c>
      <c r="G146" s="101">
        <f t="shared" si="71"/>
        <v>0</v>
      </c>
      <c r="H146" s="195">
        <v>0</v>
      </c>
      <c r="I146" s="195">
        <v>0</v>
      </c>
    </row>
    <row r="147" spans="1:9" x14ac:dyDescent="0.3">
      <c r="A147" s="106">
        <v>3239</v>
      </c>
      <c r="B147" s="107"/>
      <c r="C147" s="108"/>
      <c r="D147" s="50" t="s">
        <v>113</v>
      </c>
      <c r="E147" s="51">
        <v>0</v>
      </c>
      <c r="F147" s="52">
        <v>0</v>
      </c>
      <c r="G147" s="51">
        <v>0</v>
      </c>
      <c r="H147" s="171">
        <v>0</v>
      </c>
      <c r="I147" s="171">
        <v>0</v>
      </c>
    </row>
    <row r="148" spans="1:9" x14ac:dyDescent="0.3">
      <c r="A148" s="109">
        <v>329</v>
      </c>
      <c r="B148" s="110"/>
      <c r="C148" s="111"/>
      <c r="D148" s="150" t="s">
        <v>114</v>
      </c>
      <c r="E148" s="101">
        <f t="shared" ref="E148:G148" si="72">SUM(E149:E149)</f>
        <v>0</v>
      </c>
      <c r="F148" s="130">
        <f t="shared" si="72"/>
        <v>0</v>
      </c>
      <c r="G148" s="101">
        <f t="shared" si="72"/>
        <v>0</v>
      </c>
      <c r="H148" s="195">
        <v>0</v>
      </c>
      <c r="I148" s="195">
        <v>0</v>
      </c>
    </row>
    <row r="149" spans="1:9" x14ac:dyDescent="0.3">
      <c r="A149" s="106">
        <v>3299</v>
      </c>
      <c r="B149" s="107"/>
      <c r="C149" s="108"/>
      <c r="D149" s="50" t="s">
        <v>119</v>
      </c>
      <c r="E149" s="51"/>
      <c r="F149" s="52"/>
      <c r="G149" s="51"/>
      <c r="H149" s="171">
        <v>0</v>
      </c>
      <c r="I149" s="171">
        <v>0</v>
      </c>
    </row>
    <row r="150" spans="1:9" ht="25.5" customHeight="1" x14ac:dyDescent="0.3">
      <c r="A150" s="236" t="s">
        <v>169</v>
      </c>
      <c r="B150" s="237"/>
      <c r="C150" s="238"/>
      <c r="D150" s="154" t="s">
        <v>170</v>
      </c>
      <c r="E150" s="103"/>
      <c r="F150" s="128"/>
      <c r="G150" s="103"/>
      <c r="H150" s="168" t="s">
        <v>64</v>
      </c>
      <c r="I150" s="168" t="s">
        <v>64</v>
      </c>
    </row>
    <row r="151" spans="1:9" x14ac:dyDescent="0.3">
      <c r="A151" s="233" t="s">
        <v>171</v>
      </c>
      <c r="B151" s="234"/>
      <c r="C151" s="235"/>
      <c r="D151" s="105" t="s">
        <v>172</v>
      </c>
      <c r="E151" s="104"/>
      <c r="F151" s="129"/>
      <c r="G151" s="104"/>
      <c r="H151" s="194" t="s">
        <v>64</v>
      </c>
      <c r="I151" s="194" t="s">
        <v>64</v>
      </c>
    </row>
    <row r="152" spans="1:9" x14ac:dyDescent="0.3">
      <c r="A152" s="152">
        <v>3</v>
      </c>
      <c r="B152" s="153"/>
      <c r="C152" s="154"/>
      <c r="D152" s="154" t="s">
        <v>10</v>
      </c>
      <c r="E152" s="44">
        <f>E153+E162+E178+E181+E184</f>
        <v>2022.79</v>
      </c>
      <c r="F152" s="45">
        <f>F153+F162+F178+F181+F184</f>
        <v>33550</v>
      </c>
      <c r="G152" s="44">
        <f>G153+G162+G178+G181+G184</f>
        <v>9897.57</v>
      </c>
      <c r="H152" s="168">
        <f t="shared" si="62"/>
        <v>489.30289352824559</v>
      </c>
      <c r="I152" s="168">
        <f t="shared" si="63"/>
        <v>29.500953800298063</v>
      </c>
    </row>
    <row r="153" spans="1:9" x14ac:dyDescent="0.3">
      <c r="A153" s="112">
        <v>31</v>
      </c>
      <c r="B153" s="113"/>
      <c r="C153" s="114"/>
      <c r="D153" s="115" t="s">
        <v>11</v>
      </c>
      <c r="E153" s="102">
        <f>E158+E154+E160</f>
        <v>1361.56</v>
      </c>
      <c r="F153" s="131">
        <v>3000</v>
      </c>
      <c r="G153" s="102">
        <f>G158+G154+G160</f>
        <v>4160.55</v>
      </c>
      <c r="H153" s="196">
        <f t="shared" si="62"/>
        <v>305.57228473221898</v>
      </c>
      <c r="I153" s="196">
        <f t="shared" si="63"/>
        <v>138.685</v>
      </c>
    </row>
    <row r="154" spans="1:9" x14ac:dyDescent="0.3">
      <c r="A154" s="109">
        <v>311</v>
      </c>
      <c r="B154" s="110"/>
      <c r="C154" s="111"/>
      <c r="D154" s="150" t="s">
        <v>84</v>
      </c>
      <c r="E154" s="101">
        <f>SUM(E155:E157)</f>
        <v>0</v>
      </c>
      <c r="F154" s="130">
        <f t="shared" ref="F154:G154" si="73">SUM(F155:F157)</f>
        <v>0</v>
      </c>
      <c r="G154" s="101">
        <f t="shared" si="73"/>
        <v>1716.3</v>
      </c>
      <c r="H154" s="195">
        <v>0</v>
      </c>
      <c r="I154" s="195">
        <v>0</v>
      </c>
    </row>
    <row r="155" spans="1:9" x14ac:dyDescent="0.3">
      <c r="A155" s="106">
        <v>3111</v>
      </c>
      <c r="B155" s="107"/>
      <c r="C155" s="108"/>
      <c r="D155" s="50" t="s">
        <v>85</v>
      </c>
      <c r="E155" s="51">
        <v>0</v>
      </c>
      <c r="F155" s="52">
        <v>0</v>
      </c>
      <c r="G155" s="51">
        <v>1716.3</v>
      </c>
      <c r="H155" s="171">
        <v>0</v>
      </c>
      <c r="I155" s="171">
        <v>0</v>
      </c>
    </row>
    <row r="156" spans="1:9" x14ac:dyDescent="0.3">
      <c r="A156" s="106">
        <v>3113</v>
      </c>
      <c r="B156" s="107"/>
      <c r="C156" s="108"/>
      <c r="D156" s="50" t="s">
        <v>86</v>
      </c>
      <c r="E156" s="51">
        <v>0</v>
      </c>
      <c r="F156" s="52">
        <v>0</v>
      </c>
      <c r="G156" s="51">
        <v>0</v>
      </c>
      <c r="H156" s="171">
        <v>0</v>
      </c>
      <c r="I156" s="171">
        <v>0</v>
      </c>
    </row>
    <row r="157" spans="1:9" x14ac:dyDescent="0.3">
      <c r="A157" s="106">
        <v>3114</v>
      </c>
      <c r="B157" s="107"/>
      <c r="C157" s="108"/>
      <c r="D157" s="50" t="s">
        <v>87</v>
      </c>
      <c r="E157" s="51">
        <v>0</v>
      </c>
      <c r="F157" s="52">
        <v>0</v>
      </c>
      <c r="G157" s="51">
        <v>0</v>
      </c>
      <c r="H157" s="171">
        <v>0</v>
      </c>
      <c r="I157" s="171">
        <v>0</v>
      </c>
    </row>
    <row r="158" spans="1:9" x14ac:dyDescent="0.3">
      <c r="A158" s="109">
        <v>312</v>
      </c>
      <c r="B158" s="110"/>
      <c r="C158" s="111"/>
      <c r="D158" s="150" t="s">
        <v>88</v>
      </c>
      <c r="E158" s="101">
        <f t="shared" ref="E158:G158" si="74">SUM(E159)</f>
        <v>1361.56</v>
      </c>
      <c r="F158" s="130">
        <f t="shared" si="74"/>
        <v>0</v>
      </c>
      <c r="G158" s="101">
        <f t="shared" si="74"/>
        <v>2161.0500000000002</v>
      </c>
      <c r="H158" s="195">
        <f t="shared" si="62"/>
        <v>158.7186756367696</v>
      </c>
      <c r="I158" s="195">
        <v>0</v>
      </c>
    </row>
    <row r="159" spans="1:9" x14ac:dyDescent="0.3">
      <c r="A159" s="106">
        <v>3121</v>
      </c>
      <c r="B159" s="107"/>
      <c r="C159" s="108"/>
      <c r="D159" s="50" t="s">
        <v>89</v>
      </c>
      <c r="E159" s="51">
        <v>1361.56</v>
      </c>
      <c r="F159" s="52">
        <v>0</v>
      </c>
      <c r="G159" s="51">
        <v>2161.0500000000002</v>
      </c>
      <c r="H159" s="171">
        <f t="shared" si="62"/>
        <v>158.7186756367696</v>
      </c>
      <c r="I159" s="171">
        <v>0</v>
      </c>
    </row>
    <row r="160" spans="1:9" x14ac:dyDescent="0.3">
      <c r="A160" s="109">
        <v>313</v>
      </c>
      <c r="B160" s="110"/>
      <c r="C160" s="111"/>
      <c r="D160" s="150" t="s">
        <v>90</v>
      </c>
      <c r="E160" s="101">
        <f>SUM(E161:E161)</f>
        <v>0</v>
      </c>
      <c r="F160" s="130">
        <f>SUM(F161:F161)</f>
        <v>0</v>
      </c>
      <c r="G160" s="101">
        <f>SUM(G161:G161)</f>
        <v>283.2</v>
      </c>
      <c r="H160" s="195">
        <v>0</v>
      </c>
      <c r="I160" s="195">
        <v>0</v>
      </c>
    </row>
    <row r="161" spans="1:9" x14ac:dyDescent="0.3">
      <c r="A161" s="106">
        <v>3132</v>
      </c>
      <c r="B161" s="107"/>
      <c r="C161" s="108"/>
      <c r="D161" s="50" t="s">
        <v>91</v>
      </c>
      <c r="E161" s="51">
        <v>0</v>
      </c>
      <c r="F161" s="52">
        <v>0</v>
      </c>
      <c r="G161" s="51">
        <v>283.2</v>
      </c>
      <c r="H161" s="171">
        <v>0</v>
      </c>
      <c r="I161" s="171">
        <v>0</v>
      </c>
    </row>
    <row r="162" spans="1:9" x14ac:dyDescent="0.3">
      <c r="A162" s="112">
        <v>32</v>
      </c>
      <c r="B162" s="113"/>
      <c r="C162" s="114"/>
      <c r="D162" s="115" t="s">
        <v>21</v>
      </c>
      <c r="E162" s="102">
        <f t="shared" ref="E162" si="75">E163+E165+E170+E176</f>
        <v>647.43999999999994</v>
      </c>
      <c r="F162" s="131">
        <v>30500</v>
      </c>
      <c r="G162" s="102">
        <f t="shared" ref="G162" si="76">G163+G165+G170+G176</f>
        <v>5417.78</v>
      </c>
      <c r="H162" s="196">
        <f t="shared" si="62"/>
        <v>836.80032126529102</v>
      </c>
      <c r="I162" s="196">
        <f t="shared" si="63"/>
        <v>17.763213114754098</v>
      </c>
    </row>
    <row r="163" spans="1:9" x14ac:dyDescent="0.3">
      <c r="A163" s="109">
        <v>321</v>
      </c>
      <c r="B163" s="110"/>
      <c r="C163" s="111"/>
      <c r="D163" s="150" t="s">
        <v>93</v>
      </c>
      <c r="E163" s="101">
        <f>SUM(E164:E164)</f>
        <v>0</v>
      </c>
      <c r="F163" s="130">
        <f t="shared" ref="F163:G163" si="77">SUM(F164:F164)</f>
        <v>0</v>
      </c>
      <c r="G163" s="101">
        <f t="shared" si="77"/>
        <v>0</v>
      </c>
      <c r="H163" s="195">
        <v>0</v>
      </c>
      <c r="I163" s="195">
        <v>0</v>
      </c>
    </row>
    <row r="164" spans="1:9" x14ac:dyDescent="0.3">
      <c r="A164" s="106">
        <v>3212</v>
      </c>
      <c r="B164" s="107"/>
      <c r="C164" s="108"/>
      <c r="D164" s="50" t="s">
        <v>95</v>
      </c>
      <c r="E164" s="51">
        <v>0</v>
      </c>
      <c r="F164" s="52">
        <v>0</v>
      </c>
      <c r="G164" s="51">
        <v>0</v>
      </c>
      <c r="H164" s="171">
        <v>0</v>
      </c>
      <c r="I164" s="171">
        <v>0</v>
      </c>
    </row>
    <row r="165" spans="1:9" x14ac:dyDescent="0.3">
      <c r="A165" s="109">
        <v>322</v>
      </c>
      <c r="B165" s="110"/>
      <c r="C165" s="111"/>
      <c r="D165" s="150" t="s">
        <v>98</v>
      </c>
      <c r="E165" s="101">
        <f>SUM(E166:E169)</f>
        <v>74.17</v>
      </c>
      <c r="F165" s="130">
        <f t="shared" ref="F165:G165" si="78">SUM(F166:F169)</f>
        <v>0</v>
      </c>
      <c r="G165" s="101">
        <f t="shared" si="78"/>
        <v>3082.4900000000002</v>
      </c>
      <c r="H165" s="195">
        <f t="shared" si="62"/>
        <v>4155.9795065390317</v>
      </c>
      <c r="I165" s="195">
        <v>0</v>
      </c>
    </row>
    <row r="166" spans="1:9" x14ac:dyDescent="0.3">
      <c r="A166" s="106">
        <v>3221</v>
      </c>
      <c r="B166" s="107"/>
      <c r="C166" s="108"/>
      <c r="D166" s="50" t="s">
        <v>99</v>
      </c>
      <c r="E166" s="51">
        <v>74.17</v>
      </c>
      <c r="F166" s="52">
        <v>0</v>
      </c>
      <c r="G166" s="51">
        <v>27.02</v>
      </c>
      <c r="H166" s="171">
        <f t="shared" si="62"/>
        <v>36.429823378724549</v>
      </c>
      <c r="I166" s="171">
        <v>0</v>
      </c>
    </row>
    <row r="167" spans="1:9" x14ac:dyDescent="0.3">
      <c r="A167" s="106">
        <v>3222</v>
      </c>
      <c r="B167" s="107"/>
      <c r="C167" s="108"/>
      <c r="D167" s="50" t="s">
        <v>100</v>
      </c>
      <c r="E167" s="51">
        <v>0</v>
      </c>
      <c r="F167" s="52">
        <v>0</v>
      </c>
      <c r="G167" s="51">
        <v>2170.96</v>
      </c>
      <c r="H167" s="171">
        <v>0</v>
      </c>
      <c r="I167" s="171">
        <v>0</v>
      </c>
    </row>
    <row r="168" spans="1:9" x14ac:dyDescent="0.3">
      <c r="A168" s="106">
        <v>3224</v>
      </c>
      <c r="B168" s="107"/>
      <c r="C168" s="108"/>
      <c r="D168" s="50" t="s">
        <v>102</v>
      </c>
      <c r="E168" s="51">
        <v>0</v>
      </c>
      <c r="F168" s="52">
        <v>0</v>
      </c>
      <c r="G168" s="51">
        <v>405.96</v>
      </c>
      <c r="H168" s="171">
        <v>0</v>
      </c>
      <c r="I168" s="171">
        <v>0</v>
      </c>
    </row>
    <row r="169" spans="1:9" x14ac:dyDescent="0.3">
      <c r="A169" s="106">
        <v>3225</v>
      </c>
      <c r="B169" s="107"/>
      <c r="C169" s="108"/>
      <c r="D169" s="50" t="s">
        <v>103</v>
      </c>
      <c r="E169" s="51">
        <v>0</v>
      </c>
      <c r="F169" s="52">
        <v>0</v>
      </c>
      <c r="G169" s="51">
        <v>478.55</v>
      </c>
      <c r="H169" s="171">
        <v>0</v>
      </c>
      <c r="I169" s="171">
        <v>0</v>
      </c>
    </row>
    <row r="170" spans="1:9" x14ac:dyDescent="0.3">
      <c r="A170" s="109">
        <v>323</v>
      </c>
      <c r="B170" s="110"/>
      <c r="C170" s="111"/>
      <c r="D170" s="150" t="s">
        <v>105</v>
      </c>
      <c r="E170" s="101">
        <f>SUM(E171:E175)</f>
        <v>15</v>
      </c>
      <c r="F170" s="130">
        <f t="shared" ref="F170:G170" si="79">SUM(F171:F175)</f>
        <v>0</v>
      </c>
      <c r="G170" s="101">
        <f t="shared" si="79"/>
        <v>2140.16</v>
      </c>
      <c r="H170" s="195">
        <f t="shared" si="62"/>
        <v>14267.733333333334</v>
      </c>
      <c r="I170" s="195">
        <v>0</v>
      </c>
    </row>
    <row r="171" spans="1:9" x14ac:dyDescent="0.3">
      <c r="A171" s="106">
        <v>3231</v>
      </c>
      <c r="B171" s="107"/>
      <c r="C171" s="108"/>
      <c r="D171" s="50" t="s">
        <v>106</v>
      </c>
      <c r="E171" s="51">
        <v>0</v>
      </c>
      <c r="F171" s="52">
        <v>0</v>
      </c>
      <c r="G171" s="51">
        <v>0</v>
      </c>
      <c r="H171" s="171">
        <v>0</v>
      </c>
      <c r="I171" s="171">
        <v>0</v>
      </c>
    </row>
    <row r="172" spans="1:9" x14ac:dyDescent="0.3">
      <c r="A172" s="106">
        <v>3232</v>
      </c>
      <c r="B172" s="107"/>
      <c r="C172" s="108"/>
      <c r="D172" s="50" t="s">
        <v>107</v>
      </c>
      <c r="E172" s="51">
        <v>0</v>
      </c>
      <c r="F172" s="52">
        <v>0</v>
      </c>
      <c r="G172" s="51">
        <v>1423.6</v>
      </c>
      <c r="H172" s="171">
        <v>0</v>
      </c>
      <c r="I172" s="171">
        <v>0</v>
      </c>
    </row>
    <row r="173" spans="1:9" x14ac:dyDescent="0.3">
      <c r="A173" s="106">
        <v>3234</v>
      </c>
      <c r="B173" s="107"/>
      <c r="C173" s="108"/>
      <c r="D173" s="50" t="s">
        <v>109</v>
      </c>
      <c r="E173" s="51">
        <v>0</v>
      </c>
      <c r="F173" s="52">
        <v>0</v>
      </c>
      <c r="G173" s="51">
        <v>716.56</v>
      </c>
      <c r="H173" s="171">
        <v>0</v>
      </c>
      <c r="I173" s="171">
        <v>0</v>
      </c>
    </row>
    <row r="174" spans="1:9" x14ac:dyDescent="0.3">
      <c r="A174" s="106">
        <v>3236</v>
      </c>
      <c r="B174" s="107"/>
      <c r="C174" s="108"/>
      <c r="D174" s="50" t="s">
        <v>110</v>
      </c>
      <c r="E174" s="51">
        <v>0</v>
      </c>
      <c r="F174" s="52">
        <v>0</v>
      </c>
      <c r="G174" s="51">
        <v>0</v>
      </c>
      <c r="H174" s="171">
        <v>0</v>
      </c>
      <c r="I174" s="171">
        <v>0</v>
      </c>
    </row>
    <row r="175" spans="1:9" x14ac:dyDescent="0.3">
      <c r="A175" s="106">
        <v>3239</v>
      </c>
      <c r="B175" s="107"/>
      <c r="C175" s="108"/>
      <c r="D175" s="50" t="s">
        <v>113</v>
      </c>
      <c r="E175" s="51">
        <v>15</v>
      </c>
      <c r="F175" s="52">
        <v>0</v>
      </c>
      <c r="G175" s="51">
        <v>0</v>
      </c>
      <c r="H175" s="171">
        <f t="shared" si="62"/>
        <v>0</v>
      </c>
      <c r="I175" s="171">
        <v>0</v>
      </c>
    </row>
    <row r="176" spans="1:9" x14ac:dyDescent="0.3">
      <c r="A176" s="109">
        <v>329</v>
      </c>
      <c r="B176" s="110"/>
      <c r="C176" s="111"/>
      <c r="D176" s="150" t="s">
        <v>114</v>
      </c>
      <c r="E176" s="101">
        <f>SUM(E177:E177)</f>
        <v>558.27</v>
      </c>
      <c r="F176" s="130">
        <f t="shared" ref="F176:G176" si="80">SUM(F177:F177)</f>
        <v>0</v>
      </c>
      <c r="G176" s="101">
        <f t="shared" si="80"/>
        <v>195.13</v>
      </c>
      <c r="H176" s="195">
        <f t="shared" si="62"/>
        <v>34.952621491393053</v>
      </c>
      <c r="I176" s="195">
        <v>0</v>
      </c>
    </row>
    <row r="177" spans="1:9" x14ac:dyDescent="0.3">
      <c r="A177" s="106">
        <v>3299</v>
      </c>
      <c r="B177" s="107"/>
      <c r="C177" s="108"/>
      <c r="D177" s="50" t="s">
        <v>119</v>
      </c>
      <c r="E177" s="51">
        <v>558.27</v>
      </c>
      <c r="F177" s="52">
        <v>0</v>
      </c>
      <c r="G177" s="51">
        <v>195.13</v>
      </c>
      <c r="H177" s="171">
        <f t="shared" si="62"/>
        <v>34.952621491393053</v>
      </c>
      <c r="I177" s="171">
        <v>0</v>
      </c>
    </row>
    <row r="178" spans="1:9" x14ac:dyDescent="0.3">
      <c r="A178" s="112">
        <v>34</v>
      </c>
      <c r="B178" s="113"/>
      <c r="C178" s="114"/>
      <c r="D178" s="115" t="s">
        <v>120</v>
      </c>
      <c r="E178" s="102">
        <f t="shared" ref="E178:G178" si="81">SUM(E179)</f>
        <v>9.19</v>
      </c>
      <c r="F178" s="131">
        <v>50</v>
      </c>
      <c r="G178" s="102">
        <f t="shared" si="81"/>
        <v>35.39</v>
      </c>
      <c r="H178" s="196">
        <f t="shared" si="62"/>
        <v>385.09249183895543</v>
      </c>
      <c r="I178" s="196">
        <f t="shared" si="63"/>
        <v>70.78</v>
      </c>
    </row>
    <row r="179" spans="1:9" x14ac:dyDescent="0.3">
      <c r="A179" s="109">
        <v>343</v>
      </c>
      <c r="B179" s="110"/>
      <c r="C179" s="111"/>
      <c r="D179" s="150" t="s">
        <v>121</v>
      </c>
      <c r="E179" s="101">
        <f>SUM(E180:E180)</f>
        <v>9.19</v>
      </c>
      <c r="F179" s="130">
        <f t="shared" ref="F179:G179" si="82">SUM(F180:F180)</f>
        <v>0</v>
      </c>
      <c r="G179" s="101">
        <f t="shared" si="82"/>
        <v>35.39</v>
      </c>
      <c r="H179" s="195">
        <f t="shared" si="62"/>
        <v>385.09249183895543</v>
      </c>
      <c r="I179" s="195">
        <v>0</v>
      </c>
    </row>
    <row r="180" spans="1:9" x14ac:dyDescent="0.3">
      <c r="A180" s="106">
        <v>3431</v>
      </c>
      <c r="B180" s="107"/>
      <c r="C180" s="108"/>
      <c r="D180" s="50" t="s">
        <v>122</v>
      </c>
      <c r="E180" s="51">
        <v>9.19</v>
      </c>
      <c r="F180" s="52">
        <v>0</v>
      </c>
      <c r="G180" s="51">
        <v>35.39</v>
      </c>
      <c r="H180" s="171">
        <f t="shared" si="62"/>
        <v>385.09249183895543</v>
      </c>
      <c r="I180" s="171">
        <v>0</v>
      </c>
    </row>
    <row r="181" spans="1:9" ht="27.6" x14ac:dyDescent="0.3">
      <c r="A181" s="112">
        <v>37</v>
      </c>
      <c r="B181" s="113"/>
      <c r="C181" s="114"/>
      <c r="D181" s="115" t="s">
        <v>124</v>
      </c>
      <c r="E181" s="102">
        <f t="shared" ref="E181:G181" si="83">SUM(E182)</f>
        <v>0</v>
      </c>
      <c r="F181" s="131">
        <f t="shared" si="83"/>
        <v>0</v>
      </c>
      <c r="G181" s="102">
        <f t="shared" si="83"/>
        <v>280</v>
      </c>
      <c r="H181" s="196">
        <v>0</v>
      </c>
      <c r="I181" s="196">
        <v>0</v>
      </c>
    </row>
    <row r="182" spans="1:9" x14ac:dyDescent="0.3">
      <c r="A182" s="109">
        <v>372</v>
      </c>
      <c r="B182" s="110"/>
      <c r="C182" s="111"/>
      <c r="D182" s="150" t="s">
        <v>125</v>
      </c>
      <c r="E182" s="101">
        <f t="shared" ref="E182:G182" si="84">E183</f>
        <v>0</v>
      </c>
      <c r="F182" s="130">
        <f t="shared" si="84"/>
        <v>0</v>
      </c>
      <c r="G182" s="101">
        <f t="shared" si="84"/>
        <v>280</v>
      </c>
      <c r="H182" s="195">
        <v>0</v>
      </c>
      <c r="I182" s="195">
        <v>0</v>
      </c>
    </row>
    <row r="183" spans="1:9" x14ac:dyDescent="0.3">
      <c r="A183" s="106">
        <v>3721</v>
      </c>
      <c r="B183" s="107"/>
      <c r="C183" s="108"/>
      <c r="D183" s="50" t="s">
        <v>126</v>
      </c>
      <c r="E183" s="51">
        <v>0</v>
      </c>
      <c r="F183" s="52">
        <v>0</v>
      </c>
      <c r="G183" s="51">
        <v>280</v>
      </c>
      <c r="H183" s="171">
        <v>0</v>
      </c>
      <c r="I183" s="171">
        <v>0</v>
      </c>
    </row>
    <row r="184" spans="1:9" x14ac:dyDescent="0.3">
      <c r="A184" s="112">
        <v>38</v>
      </c>
      <c r="B184" s="113"/>
      <c r="C184" s="114"/>
      <c r="D184" s="115" t="s">
        <v>210</v>
      </c>
      <c r="E184" s="102">
        <f t="shared" ref="E184:G184" si="85">SUM(E185)</f>
        <v>4.5999999999999996</v>
      </c>
      <c r="F184" s="131">
        <f t="shared" si="85"/>
        <v>0</v>
      </c>
      <c r="G184" s="102">
        <f t="shared" si="85"/>
        <v>3.85</v>
      </c>
      <c r="H184" s="196">
        <f t="shared" ref="H184:H186" si="86">G184/E184*100</f>
        <v>83.695652173913047</v>
      </c>
      <c r="I184" s="196">
        <v>0</v>
      </c>
    </row>
    <row r="185" spans="1:9" x14ac:dyDescent="0.3">
      <c r="A185" s="109">
        <v>381</v>
      </c>
      <c r="B185" s="110"/>
      <c r="C185" s="111"/>
      <c r="D185" s="150" t="s">
        <v>78</v>
      </c>
      <c r="E185" s="101">
        <f t="shared" ref="E185:G185" si="87">E186</f>
        <v>4.5999999999999996</v>
      </c>
      <c r="F185" s="130">
        <f t="shared" si="87"/>
        <v>0</v>
      </c>
      <c r="G185" s="101">
        <f t="shared" si="87"/>
        <v>3.85</v>
      </c>
      <c r="H185" s="195">
        <f t="shared" si="86"/>
        <v>83.695652173913047</v>
      </c>
      <c r="I185" s="195">
        <v>0</v>
      </c>
    </row>
    <row r="186" spans="1:9" x14ac:dyDescent="0.3">
      <c r="A186" s="106">
        <v>3812</v>
      </c>
      <c r="B186" s="107"/>
      <c r="C186" s="108"/>
      <c r="D186" s="50" t="s">
        <v>211</v>
      </c>
      <c r="E186" s="51">
        <v>4.5999999999999996</v>
      </c>
      <c r="F186" s="52">
        <v>0</v>
      </c>
      <c r="G186" s="51">
        <v>3.85</v>
      </c>
      <c r="H186" s="171">
        <f t="shared" si="86"/>
        <v>83.695652173913047</v>
      </c>
      <c r="I186" s="171">
        <v>0</v>
      </c>
    </row>
    <row r="187" spans="1:9" ht="17.25" customHeight="1" x14ac:dyDescent="0.3">
      <c r="A187" s="152">
        <v>4</v>
      </c>
      <c r="B187" s="153"/>
      <c r="C187" s="154"/>
      <c r="D187" s="154" t="s">
        <v>29</v>
      </c>
      <c r="E187" s="44">
        <f t="shared" ref="E187:G187" si="88">SUM(E188)</f>
        <v>229.58</v>
      </c>
      <c r="F187" s="45">
        <f t="shared" si="88"/>
        <v>5000</v>
      </c>
      <c r="G187" s="44">
        <f t="shared" si="88"/>
        <v>103.17</v>
      </c>
      <c r="H187" s="168">
        <f t="shared" si="62"/>
        <v>44.938583500304901</v>
      </c>
      <c r="I187" s="168">
        <f t="shared" si="63"/>
        <v>2.0634000000000001</v>
      </c>
    </row>
    <row r="188" spans="1:9" ht="16.5" customHeight="1" x14ac:dyDescent="0.3">
      <c r="A188" s="112">
        <v>42</v>
      </c>
      <c r="B188" s="113"/>
      <c r="C188" s="114"/>
      <c r="D188" s="115" t="s">
        <v>29</v>
      </c>
      <c r="E188" s="102">
        <f>SUM(E189+E193)</f>
        <v>229.58</v>
      </c>
      <c r="F188" s="131">
        <v>5000</v>
      </c>
      <c r="G188" s="102">
        <f t="shared" ref="G188" si="89">SUM(G189+G193)</f>
        <v>103.17</v>
      </c>
      <c r="H188" s="196">
        <f t="shared" si="62"/>
        <v>44.938583500304901</v>
      </c>
      <c r="I188" s="196">
        <f t="shared" si="63"/>
        <v>2.0634000000000001</v>
      </c>
    </row>
    <row r="189" spans="1:9" x14ac:dyDescent="0.3">
      <c r="A189" s="109">
        <v>422</v>
      </c>
      <c r="B189" s="110"/>
      <c r="C189" s="111"/>
      <c r="D189" s="150" t="s">
        <v>128</v>
      </c>
      <c r="E189" s="101">
        <f>SUM(E190:E192)</f>
        <v>229.58</v>
      </c>
      <c r="F189" s="130">
        <f t="shared" ref="F189:G189" si="90">SUM(F190:F192)</f>
        <v>0</v>
      </c>
      <c r="G189" s="101">
        <f t="shared" si="90"/>
        <v>0</v>
      </c>
      <c r="H189" s="195">
        <f t="shared" si="62"/>
        <v>0</v>
      </c>
      <c r="I189" s="195">
        <v>0</v>
      </c>
    </row>
    <row r="190" spans="1:9" x14ac:dyDescent="0.3">
      <c r="A190" s="106">
        <v>4221</v>
      </c>
      <c r="B190" s="107"/>
      <c r="C190" s="108"/>
      <c r="D190" s="50" t="s">
        <v>130</v>
      </c>
      <c r="E190" s="51">
        <v>229.58</v>
      </c>
      <c r="F190" s="52">
        <v>0</v>
      </c>
      <c r="G190" s="51">
        <v>0</v>
      </c>
      <c r="H190" s="171">
        <f t="shared" si="62"/>
        <v>0</v>
      </c>
      <c r="I190" s="171">
        <v>0</v>
      </c>
    </row>
    <row r="191" spans="1:9" x14ac:dyDescent="0.3">
      <c r="A191" s="106">
        <v>4226</v>
      </c>
      <c r="B191" s="107"/>
      <c r="C191" s="108"/>
      <c r="D191" s="50" t="s">
        <v>131</v>
      </c>
      <c r="E191" s="51">
        <v>0</v>
      </c>
      <c r="F191" s="52">
        <v>0</v>
      </c>
      <c r="G191" s="51">
        <v>0</v>
      </c>
      <c r="H191" s="171">
        <v>0</v>
      </c>
      <c r="I191" s="171">
        <v>0</v>
      </c>
    </row>
    <row r="192" spans="1:9" x14ac:dyDescent="0.3">
      <c r="A192" s="106">
        <v>4227</v>
      </c>
      <c r="B192" s="107"/>
      <c r="C192" s="108"/>
      <c r="D192" s="50" t="s">
        <v>132</v>
      </c>
      <c r="E192" s="51">
        <v>0</v>
      </c>
      <c r="F192" s="52">
        <v>0</v>
      </c>
      <c r="G192" s="51">
        <v>0</v>
      </c>
      <c r="H192" s="171">
        <v>0</v>
      </c>
      <c r="I192" s="171">
        <v>0</v>
      </c>
    </row>
    <row r="193" spans="1:9" ht="20.25" customHeight="1" x14ac:dyDescent="0.3">
      <c r="A193" s="109">
        <v>424</v>
      </c>
      <c r="B193" s="110"/>
      <c r="C193" s="111"/>
      <c r="D193" s="150" t="s">
        <v>133</v>
      </c>
      <c r="E193" s="101">
        <f t="shared" ref="E193:G193" si="91">SUM(E194)</f>
        <v>0</v>
      </c>
      <c r="F193" s="130">
        <f t="shared" si="91"/>
        <v>0</v>
      </c>
      <c r="G193" s="101">
        <f t="shared" si="91"/>
        <v>103.17</v>
      </c>
      <c r="H193" s="195">
        <v>0</v>
      </c>
      <c r="I193" s="195">
        <v>0</v>
      </c>
    </row>
    <row r="194" spans="1:9" x14ac:dyDescent="0.3">
      <c r="A194" s="106">
        <v>4241</v>
      </c>
      <c r="B194" s="107"/>
      <c r="C194" s="108"/>
      <c r="D194" s="50" t="s">
        <v>134</v>
      </c>
      <c r="E194" s="51">
        <v>0</v>
      </c>
      <c r="F194" s="52">
        <v>0</v>
      </c>
      <c r="G194" s="51">
        <v>103.17</v>
      </c>
      <c r="H194" s="171">
        <v>0</v>
      </c>
      <c r="I194" s="171">
        <v>0</v>
      </c>
    </row>
    <row r="195" spans="1:9" ht="25.5" customHeight="1" x14ac:dyDescent="0.3">
      <c r="A195" s="236" t="s">
        <v>169</v>
      </c>
      <c r="B195" s="237"/>
      <c r="C195" s="238"/>
      <c r="D195" s="154" t="s">
        <v>170</v>
      </c>
      <c r="E195" s="103"/>
      <c r="F195" s="128"/>
      <c r="G195" s="103"/>
      <c r="H195" s="168" t="s">
        <v>64</v>
      </c>
      <c r="I195" s="168" t="s">
        <v>64</v>
      </c>
    </row>
    <row r="196" spans="1:9" x14ac:dyDescent="0.3">
      <c r="A196" s="233" t="s">
        <v>173</v>
      </c>
      <c r="B196" s="234"/>
      <c r="C196" s="235"/>
      <c r="D196" s="105" t="s">
        <v>174</v>
      </c>
      <c r="E196" s="104"/>
      <c r="F196" s="129"/>
      <c r="G196" s="104"/>
      <c r="H196" s="194" t="s">
        <v>64</v>
      </c>
      <c r="I196" s="194" t="s">
        <v>64</v>
      </c>
    </row>
    <row r="197" spans="1:9" x14ac:dyDescent="0.3">
      <c r="A197" s="152">
        <v>3</v>
      </c>
      <c r="B197" s="153"/>
      <c r="C197" s="154"/>
      <c r="D197" s="154" t="s">
        <v>10</v>
      </c>
      <c r="E197" s="44">
        <f t="shared" ref="E197:G197" si="92">E198</f>
        <v>20105.280000000002</v>
      </c>
      <c r="F197" s="45">
        <f t="shared" si="92"/>
        <v>34430</v>
      </c>
      <c r="G197" s="44">
        <f t="shared" si="92"/>
        <v>16742.68</v>
      </c>
      <c r="H197" s="168">
        <f t="shared" si="62"/>
        <v>83.275040188448003</v>
      </c>
      <c r="I197" s="168">
        <f t="shared" si="63"/>
        <v>48.628173104850418</v>
      </c>
    </row>
    <row r="198" spans="1:9" x14ac:dyDescent="0.3">
      <c r="A198" s="112">
        <v>32</v>
      </c>
      <c r="B198" s="113"/>
      <c r="C198" s="114"/>
      <c r="D198" s="115" t="s">
        <v>21</v>
      </c>
      <c r="E198" s="102">
        <f>SUM(E199+E202+E207+E211+E212)</f>
        <v>20105.280000000002</v>
      </c>
      <c r="F198" s="131">
        <v>34430</v>
      </c>
      <c r="G198" s="102">
        <f t="shared" ref="G198" si="93">SUM(G199+G202+G207+G211+G212)</f>
        <v>16742.68</v>
      </c>
      <c r="H198" s="196">
        <f t="shared" si="62"/>
        <v>83.275040188448003</v>
      </c>
      <c r="I198" s="196">
        <f t="shared" si="63"/>
        <v>48.628173104850418</v>
      </c>
    </row>
    <row r="199" spans="1:9" x14ac:dyDescent="0.3">
      <c r="A199" s="109">
        <v>321</v>
      </c>
      <c r="B199" s="110"/>
      <c r="C199" s="111"/>
      <c r="D199" s="150" t="s">
        <v>93</v>
      </c>
      <c r="E199" s="101">
        <f>SUM(E200:E201)</f>
        <v>0</v>
      </c>
      <c r="F199" s="130">
        <f t="shared" ref="F199:G199" si="94">SUM(F200:F201)</f>
        <v>0</v>
      </c>
      <c r="G199" s="101">
        <f t="shared" si="94"/>
        <v>0</v>
      </c>
      <c r="H199" s="195">
        <v>0</v>
      </c>
      <c r="I199" s="195">
        <v>0</v>
      </c>
    </row>
    <row r="200" spans="1:9" x14ac:dyDescent="0.3">
      <c r="A200" s="106">
        <v>3211</v>
      </c>
      <c r="B200" s="107"/>
      <c r="C200" s="108"/>
      <c r="D200" s="50" t="s">
        <v>94</v>
      </c>
      <c r="E200" s="51">
        <v>0</v>
      </c>
      <c r="F200" s="52">
        <v>0</v>
      </c>
      <c r="G200" s="51">
        <v>0</v>
      </c>
      <c r="H200" s="171">
        <v>0</v>
      </c>
      <c r="I200" s="171">
        <v>0</v>
      </c>
    </row>
    <row r="201" spans="1:9" x14ac:dyDescent="0.3">
      <c r="A201" s="106">
        <v>3213</v>
      </c>
      <c r="B201" s="107"/>
      <c r="C201" s="108"/>
      <c r="D201" s="50" t="s">
        <v>96</v>
      </c>
      <c r="E201" s="51">
        <v>0</v>
      </c>
      <c r="F201" s="52">
        <v>0</v>
      </c>
      <c r="G201" s="51">
        <v>0</v>
      </c>
      <c r="H201" s="171">
        <v>0</v>
      </c>
      <c r="I201" s="171">
        <v>0</v>
      </c>
    </row>
    <row r="202" spans="1:9" x14ac:dyDescent="0.3">
      <c r="A202" s="109">
        <v>322</v>
      </c>
      <c r="B202" s="110"/>
      <c r="C202" s="111"/>
      <c r="D202" s="150" t="s">
        <v>98</v>
      </c>
      <c r="E202" s="101">
        <f>SUM(E203:E206)</f>
        <v>2268.9</v>
      </c>
      <c r="F202" s="130">
        <f t="shared" ref="F202:G202" si="95">SUM(F203:F206)</f>
        <v>0</v>
      </c>
      <c r="G202" s="101">
        <f t="shared" si="95"/>
        <v>597.00000000000011</v>
      </c>
      <c r="H202" s="195">
        <f t="shared" si="62"/>
        <v>26.312309929921994</v>
      </c>
      <c r="I202" s="195">
        <v>0</v>
      </c>
    </row>
    <row r="203" spans="1:9" x14ac:dyDescent="0.3">
      <c r="A203" s="106">
        <v>3221</v>
      </c>
      <c r="B203" s="107"/>
      <c r="C203" s="108"/>
      <c r="D203" s="50" t="s">
        <v>99</v>
      </c>
      <c r="E203" s="51">
        <v>517.15</v>
      </c>
      <c r="F203" s="52">
        <v>0</v>
      </c>
      <c r="G203" s="51">
        <v>183.47</v>
      </c>
      <c r="H203" s="171">
        <f t="shared" ref="H203:H268" si="96">G203/E203*100</f>
        <v>35.477134293725229</v>
      </c>
      <c r="I203" s="171">
        <v>0</v>
      </c>
    </row>
    <row r="204" spans="1:9" x14ac:dyDescent="0.3">
      <c r="A204" s="106">
        <v>3222</v>
      </c>
      <c r="B204" s="107"/>
      <c r="C204" s="108"/>
      <c r="D204" s="50" t="s">
        <v>100</v>
      </c>
      <c r="E204" s="51">
        <v>1751.75</v>
      </c>
      <c r="F204" s="52">
        <v>0</v>
      </c>
      <c r="G204" s="51">
        <v>278</v>
      </c>
      <c r="H204" s="171">
        <f t="shared" si="96"/>
        <v>15.869844441273012</v>
      </c>
      <c r="I204" s="171">
        <v>0</v>
      </c>
    </row>
    <row r="205" spans="1:9" x14ac:dyDescent="0.3">
      <c r="A205" s="106">
        <v>3224</v>
      </c>
      <c r="B205" s="107"/>
      <c r="C205" s="108"/>
      <c r="D205" s="50" t="s">
        <v>102</v>
      </c>
      <c r="E205" s="51">
        <v>0</v>
      </c>
      <c r="F205" s="52">
        <v>0</v>
      </c>
      <c r="G205" s="51">
        <v>68.930000000000007</v>
      </c>
      <c r="H205" s="171">
        <v>0</v>
      </c>
      <c r="I205" s="171">
        <v>0</v>
      </c>
    </row>
    <row r="206" spans="1:9" x14ac:dyDescent="0.3">
      <c r="A206" s="106">
        <v>3225</v>
      </c>
      <c r="B206" s="107"/>
      <c r="C206" s="108"/>
      <c r="D206" s="50" t="s">
        <v>103</v>
      </c>
      <c r="E206" s="51">
        <v>0</v>
      </c>
      <c r="F206" s="52">
        <v>0</v>
      </c>
      <c r="G206" s="51">
        <v>66.599999999999994</v>
      </c>
      <c r="H206" s="171">
        <v>0</v>
      </c>
      <c r="I206" s="171">
        <v>0</v>
      </c>
    </row>
    <row r="207" spans="1:9" x14ac:dyDescent="0.3">
      <c r="A207" s="109">
        <v>323</v>
      </c>
      <c r="B207" s="110"/>
      <c r="C207" s="111"/>
      <c r="D207" s="150" t="s">
        <v>105</v>
      </c>
      <c r="E207" s="101">
        <f>SUM(E208:E210)</f>
        <v>17512.38</v>
      </c>
      <c r="F207" s="130">
        <f t="shared" ref="F207:G207" si="97">SUM(F208:F210)</f>
        <v>0</v>
      </c>
      <c r="G207" s="101">
        <f t="shared" si="97"/>
        <v>16025.67</v>
      </c>
      <c r="H207" s="195">
        <f t="shared" si="96"/>
        <v>91.510519986432442</v>
      </c>
      <c r="I207" s="195">
        <v>0</v>
      </c>
    </row>
    <row r="208" spans="1:9" x14ac:dyDescent="0.3">
      <c r="A208" s="106">
        <v>3232</v>
      </c>
      <c r="B208" s="107"/>
      <c r="C208" s="108"/>
      <c r="D208" s="50" t="s">
        <v>107</v>
      </c>
      <c r="E208" s="51">
        <v>609.87</v>
      </c>
      <c r="F208" s="52">
        <v>0</v>
      </c>
      <c r="G208" s="51">
        <v>0</v>
      </c>
      <c r="H208" s="171">
        <f t="shared" si="96"/>
        <v>0</v>
      </c>
      <c r="I208" s="171">
        <v>0</v>
      </c>
    </row>
    <row r="209" spans="1:9" x14ac:dyDescent="0.3">
      <c r="A209" s="106">
        <v>3236</v>
      </c>
      <c r="B209" s="107"/>
      <c r="C209" s="108"/>
      <c r="D209" s="50" t="s">
        <v>110</v>
      </c>
      <c r="E209" s="51">
        <v>131.4</v>
      </c>
      <c r="F209" s="52">
        <v>0</v>
      </c>
      <c r="G209" s="51">
        <v>133.38999999999999</v>
      </c>
      <c r="H209" s="171">
        <f t="shared" si="96"/>
        <v>101.51445966514459</v>
      </c>
      <c r="I209" s="171">
        <v>0</v>
      </c>
    </row>
    <row r="210" spans="1:9" x14ac:dyDescent="0.3">
      <c r="A210" s="106">
        <v>3239</v>
      </c>
      <c r="B210" s="107"/>
      <c r="C210" s="108"/>
      <c r="D210" s="50" t="s">
        <v>113</v>
      </c>
      <c r="E210" s="51">
        <v>16771.11</v>
      </c>
      <c r="F210" s="52">
        <v>0</v>
      </c>
      <c r="G210" s="51">
        <v>15892.28</v>
      </c>
      <c r="H210" s="171">
        <f t="shared" si="96"/>
        <v>94.759857874642762</v>
      </c>
      <c r="I210" s="171">
        <v>0</v>
      </c>
    </row>
    <row r="211" spans="1:9" x14ac:dyDescent="0.3">
      <c r="A211" s="109">
        <v>324</v>
      </c>
      <c r="B211" s="110"/>
      <c r="C211" s="111"/>
      <c r="D211" s="150" t="s">
        <v>175</v>
      </c>
      <c r="E211" s="101"/>
      <c r="F211" s="130"/>
      <c r="G211" s="101"/>
      <c r="H211" s="195">
        <v>0</v>
      </c>
      <c r="I211" s="195">
        <v>0</v>
      </c>
    </row>
    <row r="212" spans="1:9" x14ac:dyDescent="0.3">
      <c r="A212" s="109">
        <v>329</v>
      </c>
      <c r="B212" s="110"/>
      <c r="C212" s="111"/>
      <c r="D212" s="150" t="s">
        <v>114</v>
      </c>
      <c r="E212" s="101">
        <f>SUM(E213:E214)</f>
        <v>324</v>
      </c>
      <c r="F212" s="130">
        <f t="shared" ref="F212:G212" si="98">SUM(F213:F214)</f>
        <v>0</v>
      </c>
      <c r="G212" s="101">
        <f t="shared" si="98"/>
        <v>120.01</v>
      </c>
      <c r="H212" s="195">
        <f t="shared" si="96"/>
        <v>37.040123456790127</v>
      </c>
      <c r="I212" s="195">
        <v>0</v>
      </c>
    </row>
    <row r="213" spans="1:9" x14ac:dyDescent="0.3">
      <c r="A213" s="106">
        <v>3291</v>
      </c>
      <c r="B213" s="107"/>
      <c r="C213" s="108"/>
      <c r="D213" s="50" t="s">
        <v>150</v>
      </c>
      <c r="E213" s="51">
        <v>270.01</v>
      </c>
      <c r="F213" s="52">
        <v>0</v>
      </c>
      <c r="G213" s="51">
        <v>120.01</v>
      </c>
      <c r="H213" s="171">
        <f t="shared" si="96"/>
        <v>44.446501981408097</v>
      </c>
      <c r="I213" s="171">
        <v>0</v>
      </c>
    </row>
    <row r="214" spans="1:9" x14ac:dyDescent="0.3">
      <c r="A214" s="106">
        <v>3299</v>
      </c>
      <c r="B214" s="107"/>
      <c r="C214" s="108"/>
      <c r="D214" s="50" t="s">
        <v>119</v>
      </c>
      <c r="E214" s="51">
        <v>53.99</v>
      </c>
      <c r="F214" s="52">
        <v>0</v>
      </c>
      <c r="G214" s="51">
        <v>0</v>
      </c>
      <c r="H214" s="171">
        <f t="shared" si="96"/>
        <v>0</v>
      </c>
      <c r="I214" s="171">
        <v>0</v>
      </c>
    </row>
    <row r="215" spans="1:9" ht="17.25" customHeight="1" x14ac:dyDescent="0.3">
      <c r="A215" s="152">
        <v>4</v>
      </c>
      <c r="B215" s="153"/>
      <c r="C215" s="154"/>
      <c r="D215" s="154" t="s">
        <v>29</v>
      </c>
      <c r="E215" s="44">
        <f t="shared" ref="E215:G216" si="99">SUM(E216)</f>
        <v>9180</v>
      </c>
      <c r="F215" s="45">
        <f t="shared" si="99"/>
        <v>1000</v>
      </c>
      <c r="G215" s="44">
        <f t="shared" si="99"/>
        <v>0</v>
      </c>
      <c r="H215" s="168">
        <f t="shared" si="96"/>
        <v>0</v>
      </c>
      <c r="I215" s="168">
        <f t="shared" ref="I215:I264" si="100">G215/F215*100</f>
        <v>0</v>
      </c>
    </row>
    <row r="216" spans="1:9" ht="16.5" customHeight="1" x14ac:dyDescent="0.3">
      <c r="A216" s="112">
        <v>42</v>
      </c>
      <c r="B216" s="113"/>
      <c r="C216" s="114"/>
      <c r="D216" s="115" t="s">
        <v>29</v>
      </c>
      <c r="E216" s="102">
        <f t="shared" si="99"/>
        <v>9180</v>
      </c>
      <c r="F216" s="131">
        <v>1000</v>
      </c>
      <c r="G216" s="102">
        <f t="shared" si="99"/>
        <v>0</v>
      </c>
      <c r="H216" s="196">
        <f t="shared" si="96"/>
        <v>0</v>
      </c>
      <c r="I216" s="196">
        <f t="shared" si="100"/>
        <v>0</v>
      </c>
    </row>
    <row r="217" spans="1:9" x14ac:dyDescent="0.3">
      <c r="A217" s="109">
        <v>422</v>
      </c>
      <c r="B217" s="110"/>
      <c r="C217" s="111"/>
      <c r="D217" s="150" t="s">
        <v>128</v>
      </c>
      <c r="E217" s="101">
        <f>SUM(E218:E218)</f>
        <v>9180</v>
      </c>
      <c r="F217" s="130">
        <f t="shared" ref="F217:G217" si="101">SUM(F218:F218)</f>
        <v>0</v>
      </c>
      <c r="G217" s="101">
        <f t="shared" si="101"/>
        <v>0</v>
      </c>
      <c r="H217" s="195">
        <f t="shared" si="96"/>
        <v>0</v>
      </c>
      <c r="I217" s="195">
        <v>0</v>
      </c>
    </row>
    <row r="218" spans="1:9" x14ac:dyDescent="0.3">
      <c r="A218" s="106">
        <v>4227</v>
      </c>
      <c r="B218" s="107"/>
      <c r="C218" s="108"/>
      <c r="D218" s="50" t="s">
        <v>132</v>
      </c>
      <c r="E218" s="51">
        <v>9180</v>
      </c>
      <c r="F218" s="52">
        <v>0</v>
      </c>
      <c r="G218" s="51">
        <v>0</v>
      </c>
      <c r="H218" s="171">
        <f t="shared" si="96"/>
        <v>0</v>
      </c>
      <c r="I218" s="171">
        <v>0</v>
      </c>
    </row>
    <row r="219" spans="1:9" ht="25.5" customHeight="1" x14ac:dyDescent="0.3">
      <c r="A219" s="236" t="s">
        <v>169</v>
      </c>
      <c r="B219" s="237"/>
      <c r="C219" s="238"/>
      <c r="D219" s="154" t="s">
        <v>176</v>
      </c>
      <c r="E219" s="103"/>
      <c r="F219" s="128"/>
      <c r="G219" s="103"/>
      <c r="H219" s="168" t="s">
        <v>64</v>
      </c>
      <c r="I219" s="168" t="s">
        <v>64</v>
      </c>
    </row>
    <row r="220" spans="1:9" x14ac:dyDescent="0.3">
      <c r="A220" s="233" t="s">
        <v>167</v>
      </c>
      <c r="B220" s="234"/>
      <c r="C220" s="235"/>
      <c r="D220" s="105" t="s">
        <v>177</v>
      </c>
      <c r="E220" s="104"/>
      <c r="F220" s="129"/>
      <c r="G220" s="104"/>
      <c r="H220" s="194" t="s">
        <v>64</v>
      </c>
      <c r="I220" s="194" t="s">
        <v>64</v>
      </c>
    </row>
    <row r="221" spans="1:9" x14ac:dyDescent="0.3">
      <c r="A221" s="152">
        <v>3</v>
      </c>
      <c r="B221" s="153"/>
      <c r="C221" s="154"/>
      <c r="D221" s="154" t="s">
        <v>10</v>
      </c>
      <c r="E221" s="44">
        <f>SUM(E222+E232+E247+E250+E254)</f>
        <v>780654.32</v>
      </c>
      <c r="F221" s="45">
        <f>SUM(F222+F232+F247+F250+F254)</f>
        <v>1844400</v>
      </c>
      <c r="G221" s="44">
        <f>SUM(G222+G232+G247+G250+G254)</f>
        <v>1015436.6299999999</v>
      </c>
      <c r="H221" s="168">
        <f t="shared" si="96"/>
        <v>130.07506702838717</v>
      </c>
      <c r="I221" s="168">
        <f t="shared" si="100"/>
        <v>55.055119822164386</v>
      </c>
    </row>
    <row r="222" spans="1:9" x14ac:dyDescent="0.3">
      <c r="A222" s="112">
        <v>31</v>
      </c>
      <c r="B222" s="113"/>
      <c r="C222" s="114"/>
      <c r="D222" s="115" t="s">
        <v>11</v>
      </c>
      <c r="E222" s="102">
        <f t="shared" ref="E222" si="102">SUM(E223+E227+E229)</f>
        <v>690953.77</v>
      </c>
      <c r="F222" s="131">
        <v>1633200</v>
      </c>
      <c r="G222" s="102">
        <f t="shared" ref="G222" si="103">SUM(G223+G227+G229)</f>
        <v>903109.99</v>
      </c>
      <c r="H222" s="196">
        <f t="shared" si="96"/>
        <v>130.70483572294569</v>
      </c>
      <c r="I222" s="196">
        <f t="shared" si="100"/>
        <v>55.296962405094298</v>
      </c>
    </row>
    <row r="223" spans="1:9" x14ac:dyDescent="0.3">
      <c r="A223" s="109">
        <v>311</v>
      </c>
      <c r="B223" s="110"/>
      <c r="C223" s="111"/>
      <c r="D223" s="150" t="s">
        <v>84</v>
      </c>
      <c r="E223" s="101">
        <f>SUM(E224:E226)</f>
        <v>573845.96</v>
      </c>
      <c r="F223" s="130">
        <f t="shared" ref="F223:G223" si="104">SUM(F224:F226)</f>
        <v>0</v>
      </c>
      <c r="G223" s="101">
        <f t="shared" si="104"/>
        <v>749801.38</v>
      </c>
      <c r="H223" s="195">
        <f t="shared" si="96"/>
        <v>130.66248301199158</v>
      </c>
      <c r="I223" s="195">
        <v>0</v>
      </c>
    </row>
    <row r="224" spans="1:9" x14ac:dyDescent="0.3">
      <c r="A224" s="106">
        <v>3111</v>
      </c>
      <c r="B224" s="107"/>
      <c r="C224" s="108"/>
      <c r="D224" s="50" t="s">
        <v>85</v>
      </c>
      <c r="E224" s="51">
        <v>563138.14</v>
      </c>
      <c r="F224" s="52">
        <v>0</v>
      </c>
      <c r="G224" s="51">
        <v>732467.64</v>
      </c>
      <c r="H224" s="171">
        <f t="shared" si="96"/>
        <v>130.06890991258379</v>
      </c>
      <c r="I224" s="171">
        <v>0</v>
      </c>
    </row>
    <row r="225" spans="1:9" x14ac:dyDescent="0.3">
      <c r="A225" s="106">
        <v>3113</v>
      </c>
      <c r="B225" s="107"/>
      <c r="C225" s="108"/>
      <c r="D225" s="50" t="s">
        <v>86</v>
      </c>
      <c r="E225" s="51">
        <v>7606.58</v>
      </c>
      <c r="F225" s="52">
        <v>0</v>
      </c>
      <c r="G225" s="51">
        <v>13741.51</v>
      </c>
      <c r="H225" s="171">
        <f t="shared" si="96"/>
        <v>180.6529346960132</v>
      </c>
      <c r="I225" s="171">
        <v>0</v>
      </c>
    </row>
    <row r="226" spans="1:9" x14ac:dyDescent="0.3">
      <c r="A226" s="106">
        <v>3114</v>
      </c>
      <c r="B226" s="107"/>
      <c r="C226" s="108"/>
      <c r="D226" s="50" t="s">
        <v>87</v>
      </c>
      <c r="E226" s="51">
        <v>3101.24</v>
      </c>
      <c r="F226" s="52">
        <v>0</v>
      </c>
      <c r="G226" s="51">
        <v>3592.23</v>
      </c>
      <c r="H226" s="171">
        <f t="shared" si="96"/>
        <v>115.83205427506418</v>
      </c>
      <c r="I226" s="171">
        <v>0</v>
      </c>
    </row>
    <row r="227" spans="1:9" x14ac:dyDescent="0.3">
      <c r="A227" s="109">
        <v>312</v>
      </c>
      <c r="B227" s="110"/>
      <c r="C227" s="111"/>
      <c r="D227" s="150" t="s">
        <v>88</v>
      </c>
      <c r="E227" s="101">
        <f t="shared" ref="E227:G227" si="105">SUM(E228)</f>
        <v>26720.02</v>
      </c>
      <c r="F227" s="130">
        <f t="shared" si="105"/>
        <v>0</v>
      </c>
      <c r="G227" s="101">
        <f t="shared" si="105"/>
        <v>36778.85</v>
      </c>
      <c r="H227" s="195">
        <f t="shared" si="96"/>
        <v>137.6452936786724</v>
      </c>
      <c r="I227" s="195">
        <v>0</v>
      </c>
    </row>
    <row r="228" spans="1:9" x14ac:dyDescent="0.3">
      <c r="A228" s="106">
        <v>3121</v>
      </c>
      <c r="B228" s="107"/>
      <c r="C228" s="108"/>
      <c r="D228" s="50" t="s">
        <v>89</v>
      </c>
      <c r="E228" s="51">
        <v>26720.02</v>
      </c>
      <c r="F228" s="52">
        <v>0</v>
      </c>
      <c r="G228" s="51">
        <v>36778.85</v>
      </c>
      <c r="H228" s="171">
        <f t="shared" si="96"/>
        <v>137.6452936786724</v>
      </c>
      <c r="I228" s="171">
        <v>0</v>
      </c>
    </row>
    <row r="229" spans="1:9" x14ac:dyDescent="0.3">
      <c r="A229" s="109">
        <v>313</v>
      </c>
      <c r="B229" s="110"/>
      <c r="C229" s="111"/>
      <c r="D229" s="150" t="s">
        <v>90</v>
      </c>
      <c r="E229" s="101">
        <f>SUM(E230:E231)</f>
        <v>90387.79</v>
      </c>
      <c r="F229" s="130">
        <f t="shared" ref="F229:G229" si="106">SUM(F230:F231)</f>
        <v>0</v>
      </c>
      <c r="G229" s="101">
        <f t="shared" si="106"/>
        <v>116529.76</v>
      </c>
      <c r="H229" s="195">
        <f t="shared" si="96"/>
        <v>128.92201479868021</v>
      </c>
      <c r="I229" s="195">
        <v>0</v>
      </c>
    </row>
    <row r="230" spans="1:9" x14ac:dyDescent="0.3">
      <c r="A230" s="106">
        <v>3132</v>
      </c>
      <c r="B230" s="107"/>
      <c r="C230" s="108"/>
      <c r="D230" s="50" t="s">
        <v>91</v>
      </c>
      <c r="E230" s="51">
        <v>90387.79</v>
      </c>
      <c r="F230" s="52">
        <v>0</v>
      </c>
      <c r="G230" s="51">
        <v>116529.76</v>
      </c>
      <c r="H230" s="171">
        <f t="shared" si="96"/>
        <v>128.92201479868021</v>
      </c>
      <c r="I230" s="171">
        <v>0</v>
      </c>
    </row>
    <row r="231" spans="1:9" x14ac:dyDescent="0.3">
      <c r="A231" s="106">
        <v>3133</v>
      </c>
      <c r="B231" s="107"/>
      <c r="C231" s="108"/>
      <c r="D231" s="50" t="s">
        <v>178</v>
      </c>
      <c r="E231" s="51">
        <v>0</v>
      </c>
      <c r="F231" s="52">
        <v>0</v>
      </c>
      <c r="G231" s="51">
        <v>0</v>
      </c>
      <c r="H231" s="171">
        <v>0</v>
      </c>
      <c r="I231" s="171">
        <v>0</v>
      </c>
    </row>
    <row r="232" spans="1:9" x14ac:dyDescent="0.3">
      <c r="A232" s="112">
        <v>32</v>
      </c>
      <c r="B232" s="113"/>
      <c r="C232" s="114"/>
      <c r="D232" s="115" t="s">
        <v>21</v>
      </c>
      <c r="E232" s="102">
        <f t="shared" ref="E232" si="107">SUM(E233+E237+E240+E244)</f>
        <v>86468.33</v>
      </c>
      <c r="F232" s="131">
        <v>196400</v>
      </c>
      <c r="G232" s="102">
        <f t="shared" ref="G232" si="108">SUM(G233+G237+G240+G244)</f>
        <v>108237.23</v>
      </c>
      <c r="H232" s="196">
        <f t="shared" si="96"/>
        <v>125.17557584378002</v>
      </c>
      <c r="I232" s="196">
        <f t="shared" si="100"/>
        <v>55.110605906313651</v>
      </c>
    </row>
    <row r="233" spans="1:9" x14ac:dyDescent="0.3">
      <c r="A233" s="109">
        <v>321</v>
      </c>
      <c r="B233" s="110"/>
      <c r="C233" s="111"/>
      <c r="D233" s="150" t="s">
        <v>93</v>
      </c>
      <c r="E233" s="101">
        <f>SUM(E234:E236)</f>
        <v>31932.38</v>
      </c>
      <c r="F233" s="130">
        <f t="shared" ref="F233:G233" si="109">SUM(F234:F236)</f>
        <v>0</v>
      </c>
      <c r="G233" s="101">
        <f t="shared" si="109"/>
        <v>32002.09</v>
      </c>
      <c r="H233" s="195">
        <f t="shared" si="96"/>
        <v>100.2183050558712</v>
      </c>
      <c r="I233" s="195">
        <v>0</v>
      </c>
    </row>
    <row r="234" spans="1:9" x14ac:dyDescent="0.3">
      <c r="A234" s="106">
        <v>3211</v>
      </c>
      <c r="B234" s="107"/>
      <c r="C234" s="108"/>
      <c r="D234" s="50" t="s">
        <v>94</v>
      </c>
      <c r="E234" s="51">
        <v>272.25</v>
      </c>
      <c r="F234" s="52">
        <v>0</v>
      </c>
      <c r="G234" s="51">
        <v>343.3</v>
      </c>
      <c r="H234" s="171">
        <f t="shared" si="96"/>
        <v>126.09733700642791</v>
      </c>
      <c r="I234" s="171">
        <v>0</v>
      </c>
    </row>
    <row r="235" spans="1:9" x14ac:dyDescent="0.3">
      <c r="A235" s="106">
        <v>3212</v>
      </c>
      <c r="B235" s="107"/>
      <c r="C235" s="108"/>
      <c r="D235" s="50" t="s">
        <v>95</v>
      </c>
      <c r="E235" s="51">
        <v>31660.13</v>
      </c>
      <c r="F235" s="52">
        <v>0</v>
      </c>
      <c r="G235" s="51">
        <v>31658.79</v>
      </c>
      <c r="H235" s="171">
        <f t="shared" si="96"/>
        <v>99.995767547385299</v>
      </c>
      <c r="I235" s="171">
        <v>0</v>
      </c>
    </row>
    <row r="236" spans="1:9" x14ac:dyDescent="0.3">
      <c r="A236" s="106">
        <v>3213</v>
      </c>
      <c r="B236" s="107"/>
      <c r="C236" s="108"/>
      <c r="D236" s="50" t="s">
        <v>96</v>
      </c>
      <c r="E236" s="51">
        <v>0</v>
      </c>
      <c r="F236" s="52">
        <v>0</v>
      </c>
      <c r="G236" s="51">
        <v>0</v>
      </c>
      <c r="H236" s="171">
        <v>0</v>
      </c>
      <c r="I236" s="171">
        <v>0</v>
      </c>
    </row>
    <row r="237" spans="1:9" x14ac:dyDescent="0.3">
      <c r="A237" s="109">
        <v>322</v>
      </c>
      <c r="B237" s="110"/>
      <c r="C237" s="111"/>
      <c r="D237" s="150" t="s">
        <v>98</v>
      </c>
      <c r="E237" s="101">
        <f>SUM(E238:E239)</f>
        <v>51459.98</v>
      </c>
      <c r="F237" s="130">
        <f t="shared" ref="F237:G237" si="110">SUM(F238:F239)</f>
        <v>0</v>
      </c>
      <c r="G237" s="101">
        <f t="shared" si="110"/>
        <v>72672.53</v>
      </c>
      <c r="H237" s="195">
        <f t="shared" si="96"/>
        <v>141.22145014436461</v>
      </c>
      <c r="I237" s="195">
        <v>0</v>
      </c>
    </row>
    <row r="238" spans="1:9" x14ac:dyDescent="0.3">
      <c r="A238" s="106">
        <v>3221</v>
      </c>
      <c r="B238" s="107"/>
      <c r="C238" s="108"/>
      <c r="D238" s="50" t="s">
        <v>99</v>
      </c>
      <c r="E238" s="51">
        <v>0</v>
      </c>
      <c r="F238" s="52">
        <v>0</v>
      </c>
      <c r="G238" s="51">
        <v>0</v>
      </c>
      <c r="H238" s="171">
        <v>0</v>
      </c>
      <c r="I238" s="171">
        <v>0</v>
      </c>
    </row>
    <row r="239" spans="1:9" x14ac:dyDescent="0.3">
      <c r="A239" s="106">
        <v>3222</v>
      </c>
      <c r="B239" s="107"/>
      <c r="C239" s="108"/>
      <c r="D239" s="50" t="s">
        <v>100</v>
      </c>
      <c r="E239" s="51">
        <v>51459.98</v>
      </c>
      <c r="F239" s="52">
        <v>0</v>
      </c>
      <c r="G239" s="51">
        <v>72672.53</v>
      </c>
      <c r="H239" s="171">
        <f t="shared" si="96"/>
        <v>141.22145014436461</v>
      </c>
      <c r="I239" s="171">
        <v>0</v>
      </c>
    </row>
    <row r="240" spans="1:9" x14ac:dyDescent="0.3">
      <c r="A240" s="109">
        <v>323</v>
      </c>
      <c r="B240" s="110"/>
      <c r="C240" s="111"/>
      <c r="D240" s="150" t="s">
        <v>105</v>
      </c>
      <c r="E240" s="101">
        <f>SUM(E241:E243)</f>
        <v>835.97</v>
      </c>
      <c r="F240" s="130">
        <f t="shared" ref="F240:G240" si="111">SUM(F241:F243)</f>
        <v>0</v>
      </c>
      <c r="G240" s="101">
        <f t="shared" si="111"/>
        <v>691.72</v>
      </c>
      <c r="H240" s="195">
        <f t="shared" si="96"/>
        <v>82.744596097946101</v>
      </c>
      <c r="I240" s="195">
        <v>0</v>
      </c>
    </row>
    <row r="241" spans="1:9" x14ac:dyDescent="0.3">
      <c r="A241" s="106">
        <v>3236</v>
      </c>
      <c r="B241" s="107"/>
      <c r="C241" s="108"/>
      <c r="D241" s="50" t="s">
        <v>110</v>
      </c>
      <c r="E241" s="51">
        <v>533.41999999999996</v>
      </c>
      <c r="F241" s="52">
        <v>0</v>
      </c>
      <c r="G241" s="51">
        <v>0</v>
      </c>
      <c r="H241" s="171">
        <f t="shared" si="96"/>
        <v>0</v>
      </c>
      <c r="I241" s="171">
        <v>0</v>
      </c>
    </row>
    <row r="242" spans="1:9" x14ac:dyDescent="0.3">
      <c r="A242" s="106">
        <v>3237</v>
      </c>
      <c r="B242" s="107"/>
      <c r="C242" s="108"/>
      <c r="D242" s="50" t="s">
        <v>111</v>
      </c>
      <c r="E242" s="51">
        <v>0</v>
      </c>
      <c r="F242" s="52">
        <v>0</v>
      </c>
      <c r="G242" s="51">
        <v>0</v>
      </c>
      <c r="H242" s="171">
        <v>0</v>
      </c>
      <c r="I242" s="171">
        <v>0</v>
      </c>
    </row>
    <row r="243" spans="1:9" x14ac:dyDescent="0.3">
      <c r="A243" s="106">
        <v>3239</v>
      </c>
      <c r="B243" s="107"/>
      <c r="C243" s="108"/>
      <c r="D243" s="50" t="s">
        <v>113</v>
      </c>
      <c r="E243" s="51">
        <v>302.55</v>
      </c>
      <c r="F243" s="52">
        <v>0</v>
      </c>
      <c r="G243" s="51">
        <v>691.72</v>
      </c>
      <c r="H243" s="171">
        <f t="shared" si="96"/>
        <v>228.62997851594778</v>
      </c>
      <c r="I243" s="171">
        <v>0</v>
      </c>
    </row>
    <row r="244" spans="1:9" x14ac:dyDescent="0.3">
      <c r="A244" s="109">
        <v>329</v>
      </c>
      <c r="B244" s="110"/>
      <c r="C244" s="111"/>
      <c r="D244" s="150" t="s">
        <v>114</v>
      </c>
      <c r="E244" s="101">
        <f>SUM(E245:E246)</f>
        <v>2240</v>
      </c>
      <c r="F244" s="130">
        <f t="shared" ref="F244:G244" si="112">SUM(F245:F246)</f>
        <v>0</v>
      </c>
      <c r="G244" s="101">
        <f t="shared" si="112"/>
        <v>2870.89</v>
      </c>
      <c r="H244" s="195">
        <f t="shared" si="96"/>
        <v>128.16473214285713</v>
      </c>
      <c r="I244" s="195">
        <v>0</v>
      </c>
    </row>
    <row r="245" spans="1:9" x14ac:dyDescent="0.3">
      <c r="A245" s="106">
        <v>3295</v>
      </c>
      <c r="B245" s="107"/>
      <c r="C245" s="108"/>
      <c r="D245" s="50" t="s">
        <v>117</v>
      </c>
      <c r="E245" s="51">
        <v>2240</v>
      </c>
      <c r="F245" s="52">
        <v>0</v>
      </c>
      <c r="G245" s="51">
        <v>2870.89</v>
      </c>
      <c r="H245" s="171">
        <f t="shared" si="96"/>
        <v>128.16473214285713</v>
      </c>
      <c r="I245" s="171">
        <v>0</v>
      </c>
    </row>
    <row r="246" spans="1:9" x14ac:dyDescent="0.3">
      <c r="A246" s="106">
        <v>3296</v>
      </c>
      <c r="B246" s="107"/>
      <c r="C246" s="108"/>
      <c r="D246" s="50" t="s">
        <v>118</v>
      </c>
      <c r="E246" s="51">
        <v>0</v>
      </c>
      <c r="F246" s="52">
        <v>0</v>
      </c>
      <c r="G246" s="51">
        <v>0</v>
      </c>
      <c r="H246" s="171">
        <v>0</v>
      </c>
      <c r="I246" s="171">
        <v>0</v>
      </c>
    </row>
    <row r="247" spans="1:9" x14ac:dyDescent="0.3">
      <c r="A247" s="112">
        <v>34</v>
      </c>
      <c r="B247" s="113"/>
      <c r="C247" s="114"/>
      <c r="D247" s="115" t="s">
        <v>120</v>
      </c>
      <c r="E247" s="102">
        <f t="shared" ref="E247:G247" si="113">SUM(E248)</f>
        <v>0</v>
      </c>
      <c r="F247" s="131">
        <f t="shared" si="113"/>
        <v>0</v>
      </c>
      <c r="G247" s="102">
        <f t="shared" si="113"/>
        <v>0</v>
      </c>
      <c r="H247" s="196">
        <v>0</v>
      </c>
      <c r="I247" s="196">
        <v>0</v>
      </c>
    </row>
    <row r="248" spans="1:9" x14ac:dyDescent="0.3">
      <c r="A248" s="109">
        <v>343</v>
      </c>
      <c r="B248" s="110"/>
      <c r="C248" s="111"/>
      <c r="D248" s="150" t="s">
        <v>121</v>
      </c>
      <c r="E248" s="101">
        <f>SUM(E249:E249)</f>
        <v>0</v>
      </c>
      <c r="F248" s="130">
        <f t="shared" ref="F248:G248" si="114">SUM(F249:F249)</f>
        <v>0</v>
      </c>
      <c r="G248" s="101">
        <f t="shared" si="114"/>
        <v>0</v>
      </c>
      <c r="H248" s="195">
        <v>0</v>
      </c>
      <c r="I248" s="195">
        <v>0</v>
      </c>
    </row>
    <row r="249" spans="1:9" x14ac:dyDescent="0.3">
      <c r="A249" s="106">
        <v>3433</v>
      </c>
      <c r="B249" s="107"/>
      <c r="C249" s="108"/>
      <c r="D249" s="50" t="s">
        <v>123</v>
      </c>
      <c r="E249" s="51">
        <v>0</v>
      </c>
      <c r="F249" s="52">
        <v>0</v>
      </c>
      <c r="G249" s="51">
        <v>0</v>
      </c>
      <c r="H249" s="171">
        <v>0</v>
      </c>
      <c r="I249" s="171">
        <v>0</v>
      </c>
    </row>
    <row r="250" spans="1:9" ht="27.6" x14ac:dyDescent="0.3">
      <c r="A250" s="112">
        <v>37</v>
      </c>
      <c r="B250" s="113"/>
      <c r="C250" s="114"/>
      <c r="D250" s="115" t="s">
        <v>124</v>
      </c>
      <c r="E250" s="102">
        <f t="shared" ref="E250:G250" si="115">SUM(E251)</f>
        <v>2091.3200000000002</v>
      </c>
      <c r="F250" s="131">
        <v>14800</v>
      </c>
      <c r="G250" s="102">
        <f t="shared" si="115"/>
        <v>2967.33</v>
      </c>
      <c r="H250" s="196">
        <f t="shared" si="96"/>
        <v>141.88789855211061</v>
      </c>
      <c r="I250" s="196">
        <f t="shared" si="100"/>
        <v>20.049527027027025</v>
      </c>
    </row>
    <row r="251" spans="1:9" x14ac:dyDescent="0.3">
      <c r="A251" s="109">
        <v>372</v>
      </c>
      <c r="B251" s="110"/>
      <c r="C251" s="111"/>
      <c r="D251" s="150" t="s">
        <v>125</v>
      </c>
      <c r="E251" s="101">
        <f t="shared" ref="E251" si="116">E252+E253</f>
        <v>2091.3200000000002</v>
      </c>
      <c r="F251" s="130">
        <f t="shared" ref="F251:G251" si="117">F252+F253</f>
        <v>0</v>
      </c>
      <c r="G251" s="101">
        <f t="shared" si="117"/>
        <v>2967.33</v>
      </c>
      <c r="H251" s="195">
        <f t="shared" si="96"/>
        <v>141.88789855211061</v>
      </c>
      <c r="I251" s="195">
        <v>0</v>
      </c>
    </row>
    <row r="252" spans="1:9" x14ac:dyDescent="0.3">
      <c r="A252" s="106">
        <v>3721</v>
      </c>
      <c r="B252" s="107"/>
      <c r="C252" s="108"/>
      <c r="D252" s="50" t="s">
        <v>126</v>
      </c>
      <c r="E252" s="51">
        <v>2091.3200000000002</v>
      </c>
      <c r="F252" s="52">
        <v>0</v>
      </c>
      <c r="G252" s="51">
        <v>2967.33</v>
      </c>
      <c r="H252" s="171">
        <f t="shared" si="96"/>
        <v>141.88789855211061</v>
      </c>
      <c r="I252" s="171">
        <v>0</v>
      </c>
    </row>
    <row r="253" spans="1:9" x14ac:dyDescent="0.3">
      <c r="A253" s="106">
        <v>3722</v>
      </c>
      <c r="B253" s="107"/>
      <c r="C253" s="108"/>
      <c r="D253" s="50" t="s">
        <v>127</v>
      </c>
      <c r="E253" s="51">
        <v>0</v>
      </c>
      <c r="F253" s="52">
        <v>0</v>
      </c>
      <c r="G253" s="51">
        <v>0</v>
      </c>
      <c r="H253" s="171">
        <v>0</v>
      </c>
      <c r="I253" s="171">
        <v>0</v>
      </c>
    </row>
    <row r="254" spans="1:9" x14ac:dyDescent="0.3">
      <c r="A254" s="112">
        <v>38</v>
      </c>
      <c r="B254" s="113"/>
      <c r="C254" s="114"/>
      <c r="D254" s="115" t="s">
        <v>210</v>
      </c>
      <c r="E254" s="102">
        <f t="shared" ref="E254:G254" si="118">SUM(E255)</f>
        <v>1140.9000000000001</v>
      </c>
      <c r="F254" s="131">
        <f t="shared" si="118"/>
        <v>0</v>
      </c>
      <c r="G254" s="102">
        <f t="shared" si="118"/>
        <v>1122.08</v>
      </c>
      <c r="H254" s="196">
        <f t="shared" si="96"/>
        <v>98.350425102988865</v>
      </c>
      <c r="I254" s="196">
        <v>0</v>
      </c>
    </row>
    <row r="255" spans="1:9" x14ac:dyDescent="0.3">
      <c r="A255" s="109">
        <v>381</v>
      </c>
      <c r="B255" s="110"/>
      <c r="C255" s="111"/>
      <c r="D255" s="150" t="s">
        <v>78</v>
      </c>
      <c r="E255" s="101">
        <f t="shared" ref="E255:G255" si="119">E256</f>
        <v>1140.9000000000001</v>
      </c>
      <c r="F255" s="130">
        <f t="shared" si="119"/>
        <v>0</v>
      </c>
      <c r="G255" s="101">
        <f t="shared" si="119"/>
        <v>1122.08</v>
      </c>
      <c r="H255" s="195">
        <f t="shared" si="96"/>
        <v>98.350425102988865</v>
      </c>
      <c r="I255" s="195">
        <v>0</v>
      </c>
    </row>
    <row r="256" spans="1:9" x14ac:dyDescent="0.3">
      <c r="A256" s="106">
        <v>3812</v>
      </c>
      <c r="B256" s="107"/>
      <c r="C256" s="108"/>
      <c r="D256" s="50" t="s">
        <v>211</v>
      </c>
      <c r="E256" s="51">
        <v>1140.9000000000001</v>
      </c>
      <c r="F256" s="52">
        <v>0</v>
      </c>
      <c r="G256" s="51">
        <v>1122.08</v>
      </c>
      <c r="H256" s="171">
        <f t="shared" si="96"/>
        <v>98.350425102988865</v>
      </c>
      <c r="I256" s="171">
        <v>0</v>
      </c>
    </row>
    <row r="257" spans="1:9" ht="17.25" customHeight="1" x14ac:dyDescent="0.3">
      <c r="A257" s="152">
        <v>4</v>
      </c>
      <c r="B257" s="153"/>
      <c r="C257" s="154"/>
      <c r="D257" s="154" t="s">
        <v>29</v>
      </c>
      <c r="E257" s="44">
        <f t="shared" ref="E257:G258" si="120">E258</f>
        <v>0</v>
      </c>
      <c r="F257" s="45">
        <f t="shared" si="120"/>
        <v>15700</v>
      </c>
      <c r="G257" s="44">
        <f t="shared" si="120"/>
        <v>0</v>
      </c>
      <c r="H257" s="168">
        <v>0</v>
      </c>
      <c r="I257" s="168">
        <f t="shared" si="100"/>
        <v>0</v>
      </c>
    </row>
    <row r="258" spans="1:9" ht="16.5" customHeight="1" x14ac:dyDescent="0.3">
      <c r="A258" s="112">
        <v>42</v>
      </c>
      <c r="B258" s="113"/>
      <c r="C258" s="114"/>
      <c r="D258" s="115" t="s">
        <v>29</v>
      </c>
      <c r="E258" s="102">
        <f t="shared" si="120"/>
        <v>0</v>
      </c>
      <c r="F258" s="131">
        <v>15700</v>
      </c>
      <c r="G258" s="102">
        <f t="shared" si="120"/>
        <v>0</v>
      </c>
      <c r="H258" s="196">
        <v>0</v>
      </c>
      <c r="I258" s="196">
        <f t="shared" si="100"/>
        <v>0</v>
      </c>
    </row>
    <row r="259" spans="1:9" x14ac:dyDescent="0.3">
      <c r="A259" s="109">
        <v>424</v>
      </c>
      <c r="B259" s="110"/>
      <c r="C259" s="111"/>
      <c r="D259" s="150" t="s">
        <v>133</v>
      </c>
      <c r="E259" s="101">
        <f t="shared" ref="E259:G259" si="121">SUM(E260)</f>
        <v>0</v>
      </c>
      <c r="F259" s="130">
        <f t="shared" si="121"/>
        <v>0</v>
      </c>
      <c r="G259" s="101">
        <f t="shared" si="121"/>
        <v>0</v>
      </c>
      <c r="H259" s="195">
        <v>0</v>
      </c>
      <c r="I259" s="195">
        <v>0</v>
      </c>
    </row>
    <row r="260" spans="1:9" x14ac:dyDescent="0.3">
      <c r="A260" s="106">
        <v>4241</v>
      </c>
      <c r="B260" s="107"/>
      <c r="C260" s="108"/>
      <c r="D260" s="50" t="s">
        <v>134</v>
      </c>
      <c r="E260" s="51">
        <v>0</v>
      </c>
      <c r="F260" s="52">
        <v>0</v>
      </c>
      <c r="G260" s="51">
        <v>0</v>
      </c>
      <c r="H260" s="171">
        <v>0</v>
      </c>
      <c r="I260" s="171">
        <v>0</v>
      </c>
    </row>
    <row r="261" spans="1:9" ht="25.5" customHeight="1" x14ac:dyDescent="0.3">
      <c r="A261" s="236" t="s">
        <v>169</v>
      </c>
      <c r="B261" s="237"/>
      <c r="C261" s="238"/>
      <c r="D261" s="154" t="s">
        <v>179</v>
      </c>
      <c r="E261" s="103"/>
      <c r="F261" s="128"/>
      <c r="G261" s="103"/>
      <c r="H261" s="168" t="s">
        <v>64</v>
      </c>
      <c r="I261" s="168" t="s">
        <v>64</v>
      </c>
    </row>
    <row r="262" spans="1:9" x14ac:dyDescent="0.3">
      <c r="A262" s="233" t="s">
        <v>173</v>
      </c>
      <c r="B262" s="234"/>
      <c r="C262" s="235"/>
      <c r="D262" s="105" t="s">
        <v>174</v>
      </c>
      <c r="E262" s="104"/>
      <c r="F262" s="129"/>
      <c r="G262" s="104"/>
      <c r="H262" s="194" t="s">
        <v>64</v>
      </c>
      <c r="I262" s="194" t="s">
        <v>64</v>
      </c>
    </row>
    <row r="263" spans="1:9" x14ac:dyDescent="0.3">
      <c r="A263" s="152">
        <v>3</v>
      </c>
      <c r="B263" s="153"/>
      <c r="C263" s="154"/>
      <c r="D263" s="154" t="s">
        <v>10</v>
      </c>
      <c r="E263" s="44">
        <f t="shared" ref="E263:G263" si="122">E264</f>
        <v>5953.1399999999994</v>
      </c>
      <c r="F263" s="45">
        <f t="shared" si="122"/>
        <v>20100</v>
      </c>
      <c r="G263" s="44">
        <f t="shared" si="122"/>
        <v>6281.87</v>
      </c>
      <c r="H263" s="168">
        <f t="shared" si="96"/>
        <v>105.52195983968124</v>
      </c>
      <c r="I263" s="168">
        <f t="shared" si="100"/>
        <v>31.253084577114425</v>
      </c>
    </row>
    <row r="264" spans="1:9" x14ac:dyDescent="0.3">
      <c r="A264" s="112">
        <v>32</v>
      </c>
      <c r="B264" s="113"/>
      <c r="C264" s="114"/>
      <c r="D264" s="115" t="s">
        <v>21</v>
      </c>
      <c r="E264" s="102">
        <f t="shared" ref="E264" si="123">SUM(E265+E268+E272)</f>
        <v>5953.1399999999994</v>
      </c>
      <c r="F264" s="131">
        <v>20100</v>
      </c>
      <c r="G264" s="102">
        <f t="shared" ref="G264" si="124">SUM(G265+G268+G272)</f>
        <v>6281.87</v>
      </c>
      <c r="H264" s="196">
        <f t="shared" si="96"/>
        <v>105.52195983968124</v>
      </c>
      <c r="I264" s="196">
        <f t="shared" si="100"/>
        <v>31.253084577114425</v>
      </c>
    </row>
    <row r="265" spans="1:9" x14ac:dyDescent="0.3">
      <c r="A265" s="109">
        <v>322</v>
      </c>
      <c r="B265" s="110"/>
      <c r="C265" s="111"/>
      <c r="D265" s="150" t="s">
        <v>98</v>
      </c>
      <c r="E265" s="101">
        <f>SUM(E266:E267)</f>
        <v>5851.8899999999994</v>
      </c>
      <c r="F265" s="130">
        <f t="shared" ref="F265:G265" si="125">SUM(F266:F267)</f>
        <v>0</v>
      </c>
      <c r="G265" s="101">
        <f t="shared" si="125"/>
        <v>6281.87</v>
      </c>
      <c r="H265" s="195">
        <f t="shared" si="96"/>
        <v>107.34771159403202</v>
      </c>
      <c r="I265" s="195">
        <v>0</v>
      </c>
    </row>
    <row r="266" spans="1:9" x14ac:dyDescent="0.3">
      <c r="A266" s="106">
        <v>3221</v>
      </c>
      <c r="B266" s="107"/>
      <c r="C266" s="108"/>
      <c r="D266" s="50" t="s">
        <v>99</v>
      </c>
      <c r="E266" s="51">
        <v>126.95</v>
      </c>
      <c r="F266" s="52">
        <v>0</v>
      </c>
      <c r="G266" s="51">
        <v>0</v>
      </c>
      <c r="H266" s="171">
        <f t="shared" si="96"/>
        <v>0</v>
      </c>
      <c r="I266" s="171">
        <v>0</v>
      </c>
    </row>
    <row r="267" spans="1:9" x14ac:dyDescent="0.3">
      <c r="A267" s="106">
        <v>3222</v>
      </c>
      <c r="B267" s="107"/>
      <c r="C267" s="108"/>
      <c r="D267" s="50" t="s">
        <v>100</v>
      </c>
      <c r="E267" s="51">
        <v>5724.94</v>
      </c>
      <c r="F267" s="52">
        <v>0</v>
      </c>
      <c r="G267" s="51">
        <v>6281.87</v>
      </c>
      <c r="H267" s="171">
        <f t="shared" si="96"/>
        <v>109.7281368887709</v>
      </c>
      <c r="I267" s="171">
        <v>0</v>
      </c>
    </row>
    <row r="268" spans="1:9" x14ac:dyDescent="0.3">
      <c r="A268" s="109">
        <v>323</v>
      </c>
      <c r="B268" s="110"/>
      <c r="C268" s="111"/>
      <c r="D268" s="150" t="s">
        <v>105</v>
      </c>
      <c r="E268" s="101">
        <f>SUM(E269:E271)</f>
        <v>101.25</v>
      </c>
      <c r="F268" s="130">
        <f t="shared" ref="F268:G268" si="126">SUM(F269:F271)</f>
        <v>0</v>
      </c>
      <c r="G268" s="101">
        <f t="shared" si="126"/>
        <v>0</v>
      </c>
      <c r="H268" s="195">
        <f t="shared" si="96"/>
        <v>0</v>
      </c>
      <c r="I268" s="195">
        <v>0</v>
      </c>
    </row>
    <row r="269" spans="1:9" x14ac:dyDescent="0.3">
      <c r="A269" s="106">
        <v>3231</v>
      </c>
      <c r="B269" s="107"/>
      <c r="C269" s="108"/>
      <c r="D269" s="50" t="s">
        <v>106</v>
      </c>
      <c r="E269" s="51">
        <v>0</v>
      </c>
      <c r="F269" s="52">
        <v>0</v>
      </c>
      <c r="G269" s="51">
        <v>0</v>
      </c>
      <c r="H269" s="171">
        <v>0</v>
      </c>
      <c r="I269" s="171">
        <v>0</v>
      </c>
    </row>
    <row r="270" spans="1:9" x14ac:dyDescent="0.3">
      <c r="A270" s="106">
        <v>3238</v>
      </c>
      <c r="B270" s="107"/>
      <c r="C270" s="108"/>
      <c r="D270" s="50" t="s">
        <v>112</v>
      </c>
      <c r="E270" s="51">
        <v>101.25</v>
      </c>
      <c r="F270" s="52">
        <v>0</v>
      </c>
      <c r="G270" s="51">
        <v>0</v>
      </c>
      <c r="H270" s="171">
        <f t="shared" ref="H270:H334" si="127">G270/E270*100</f>
        <v>0</v>
      </c>
      <c r="I270" s="171">
        <v>0</v>
      </c>
    </row>
    <row r="271" spans="1:9" x14ac:dyDescent="0.3">
      <c r="A271" s="106">
        <v>3239</v>
      </c>
      <c r="B271" s="107"/>
      <c r="C271" s="108"/>
      <c r="D271" s="50" t="s">
        <v>113</v>
      </c>
      <c r="E271" s="51">
        <v>0</v>
      </c>
      <c r="F271" s="52">
        <v>0</v>
      </c>
      <c r="G271" s="51">
        <v>0</v>
      </c>
      <c r="H271" s="171">
        <v>0</v>
      </c>
      <c r="I271" s="171">
        <v>0</v>
      </c>
    </row>
    <row r="272" spans="1:9" x14ac:dyDescent="0.3">
      <c r="A272" s="109">
        <v>329</v>
      </c>
      <c r="B272" s="110"/>
      <c r="C272" s="111"/>
      <c r="D272" s="150" t="s">
        <v>114</v>
      </c>
      <c r="E272" s="101">
        <f>SUM(E273:E273)</f>
        <v>0</v>
      </c>
      <c r="F272" s="130">
        <f t="shared" ref="F272:G272" si="128">SUM(F273:F273)</f>
        <v>0</v>
      </c>
      <c r="G272" s="101">
        <f t="shared" si="128"/>
        <v>0</v>
      </c>
      <c r="H272" s="195">
        <v>0</v>
      </c>
      <c r="I272" s="195">
        <v>0</v>
      </c>
    </row>
    <row r="273" spans="1:9" x14ac:dyDescent="0.3">
      <c r="A273" s="106">
        <v>3299</v>
      </c>
      <c r="B273" s="107"/>
      <c r="C273" s="108"/>
      <c r="D273" s="50" t="s">
        <v>119</v>
      </c>
      <c r="E273" s="51">
        <v>0</v>
      </c>
      <c r="F273" s="52">
        <v>0</v>
      </c>
      <c r="G273" s="51">
        <v>0</v>
      </c>
      <c r="H273" s="171">
        <v>0</v>
      </c>
      <c r="I273" s="171">
        <v>0</v>
      </c>
    </row>
    <row r="274" spans="1:9" ht="25.5" customHeight="1" x14ac:dyDescent="0.3">
      <c r="A274" s="236" t="s">
        <v>169</v>
      </c>
      <c r="B274" s="237"/>
      <c r="C274" s="238"/>
      <c r="D274" s="154" t="s">
        <v>179</v>
      </c>
      <c r="E274" s="103"/>
      <c r="F274" s="128"/>
      <c r="G274" s="103"/>
      <c r="H274" s="168" t="s">
        <v>64</v>
      </c>
      <c r="I274" s="168" t="s">
        <v>64</v>
      </c>
    </row>
    <row r="275" spans="1:9" x14ac:dyDescent="0.3">
      <c r="A275" s="233" t="s">
        <v>167</v>
      </c>
      <c r="B275" s="234"/>
      <c r="C275" s="235"/>
      <c r="D275" s="105" t="s">
        <v>180</v>
      </c>
      <c r="E275" s="104"/>
      <c r="F275" s="129"/>
      <c r="G275" s="104"/>
      <c r="H275" s="194" t="s">
        <v>64</v>
      </c>
      <c r="I275" s="194" t="s">
        <v>64</v>
      </c>
    </row>
    <row r="276" spans="1:9" x14ac:dyDescent="0.3">
      <c r="A276" s="152">
        <v>3</v>
      </c>
      <c r="B276" s="153"/>
      <c r="C276" s="154"/>
      <c r="D276" s="154" t="s">
        <v>10</v>
      </c>
      <c r="E276" s="44">
        <f t="shared" ref="E276" si="129">SUM(E277+E284+E301)</f>
        <v>38501.54</v>
      </c>
      <c r="F276" s="45">
        <f t="shared" ref="F276:G276" si="130">SUM(F277+F284+F301)</f>
        <v>102190</v>
      </c>
      <c r="G276" s="44">
        <f t="shared" si="130"/>
        <v>57410.36</v>
      </c>
      <c r="H276" s="168">
        <f t="shared" si="127"/>
        <v>149.11185370766989</v>
      </c>
      <c r="I276" s="168">
        <f t="shared" ref="I276:I330" si="131">G276/F276*100</f>
        <v>56.180017614247966</v>
      </c>
    </row>
    <row r="277" spans="1:9" x14ac:dyDescent="0.3">
      <c r="A277" s="112">
        <v>31</v>
      </c>
      <c r="B277" s="113"/>
      <c r="C277" s="114"/>
      <c r="D277" s="115" t="s">
        <v>11</v>
      </c>
      <c r="E277" s="102">
        <f>SUM(E278+E280+E282)</f>
        <v>31384.91</v>
      </c>
      <c r="F277" s="131">
        <v>78813</v>
      </c>
      <c r="G277" s="102">
        <f t="shared" ref="G277" si="132">SUM(G278+G280+G282)</f>
        <v>47758.55</v>
      </c>
      <c r="H277" s="196">
        <f t="shared" si="127"/>
        <v>152.17042202765597</v>
      </c>
      <c r="I277" s="196">
        <f t="shared" si="131"/>
        <v>60.597299937827522</v>
      </c>
    </row>
    <row r="278" spans="1:9" x14ac:dyDescent="0.3">
      <c r="A278" s="109">
        <v>311</v>
      </c>
      <c r="B278" s="110"/>
      <c r="C278" s="111"/>
      <c r="D278" s="150" t="s">
        <v>84</v>
      </c>
      <c r="E278" s="101">
        <f>SUM(E279:E279)</f>
        <v>21420.35</v>
      </c>
      <c r="F278" s="130">
        <f t="shared" ref="F278:G278" si="133">SUM(F279:F279)</f>
        <v>0</v>
      </c>
      <c r="G278" s="101">
        <f t="shared" si="133"/>
        <v>33636.19</v>
      </c>
      <c r="H278" s="195">
        <f t="shared" si="127"/>
        <v>157.02913351089038</v>
      </c>
      <c r="I278" s="195">
        <v>0</v>
      </c>
    </row>
    <row r="279" spans="1:9" x14ac:dyDescent="0.3">
      <c r="A279" s="106">
        <v>3111</v>
      </c>
      <c r="B279" s="107"/>
      <c r="C279" s="108"/>
      <c r="D279" s="50" t="s">
        <v>85</v>
      </c>
      <c r="E279" s="51">
        <v>21420.35</v>
      </c>
      <c r="F279" s="52">
        <v>0</v>
      </c>
      <c r="G279" s="51">
        <v>33636.19</v>
      </c>
      <c r="H279" s="171">
        <f t="shared" si="127"/>
        <v>157.02913351089038</v>
      </c>
      <c r="I279" s="171">
        <v>0</v>
      </c>
    </row>
    <row r="280" spans="1:9" x14ac:dyDescent="0.3">
      <c r="A280" s="109">
        <v>312</v>
      </c>
      <c r="B280" s="110"/>
      <c r="C280" s="111"/>
      <c r="D280" s="150" t="s">
        <v>88</v>
      </c>
      <c r="E280" s="101">
        <f t="shared" ref="E280:G280" si="134">SUM(E281)</f>
        <v>6430.2</v>
      </c>
      <c r="F280" s="130">
        <f t="shared" si="134"/>
        <v>0</v>
      </c>
      <c r="G280" s="101">
        <f t="shared" si="134"/>
        <v>8572.3700000000008</v>
      </c>
      <c r="H280" s="195">
        <f t="shared" si="127"/>
        <v>133.31420484588349</v>
      </c>
      <c r="I280" s="195">
        <v>0</v>
      </c>
    </row>
    <row r="281" spans="1:9" x14ac:dyDescent="0.3">
      <c r="A281" s="106">
        <v>3121</v>
      </c>
      <c r="B281" s="107"/>
      <c r="C281" s="108"/>
      <c r="D281" s="50" t="s">
        <v>89</v>
      </c>
      <c r="E281" s="51">
        <v>6430.2</v>
      </c>
      <c r="F281" s="52">
        <v>0</v>
      </c>
      <c r="G281" s="51">
        <v>8572.3700000000008</v>
      </c>
      <c r="H281" s="171">
        <f t="shared" si="127"/>
        <v>133.31420484588349</v>
      </c>
      <c r="I281" s="171">
        <v>0</v>
      </c>
    </row>
    <row r="282" spans="1:9" x14ac:dyDescent="0.3">
      <c r="A282" s="109">
        <v>313</v>
      </c>
      <c r="B282" s="110"/>
      <c r="C282" s="111"/>
      <c r="D282" s="150" t="s">
        <v>90</v>
      </c>
      <c r="E282" s="101">
        <f>SUM(E283:E283)</f>
        <v>3534.36</v>
      </c>
      <c r="F282" s="130">
        <f t="shared" ref="F282:G282" si="135">SUM(F283:F283)</f>
        <v>0</v>
      </c>
      <c r="G282" s="101">
        <f t="shared" si="135"/>
        <v>5549.99</v>
      </c>
      <c r="H282" s="195">
        <f t="shared" si="127"/>
        <v>157.02956122183366</v>
      </c>
      <c r="I282" s="195">
        <v>0</v>
      </c>
    </row>
    <row r="283" spans="1:9" x14ac:dyDescent="0.3">
      <c r="A283" s="106">
        <v>3132</v>
      </c>
      <c r="B283" s="107"/>
      <c r="C283" s="108"/>
      <c r="D283" s="50" t="s">
        <v>91</v>
      </c>
      <c r="E283" s="51">
        <v>3534.36</v>
      </c>
      <c r="F283" s="52">
        <v>0</v>
      </c>
      <c r="G283" s="51">
        <v>5549.99</v>
      </c>
      <c r="H283" s="171">
        <f t="shared" si="127"/>
        <v>157.02956122183366</v>
      </c>
      <c r="I283" s="171">
        <v>0</v>
      </c>
    </row>
    <row r="284" spans="1:9" x14ac:dyDescent="0.3">
      <c r="A284" s="112">
        <v>32</v>
      </c>
      <c r="B284" s="113"/>
      <c r="C284" s="114"/>
      <c r="D284" s="115" t="s">
        <v>21</v>
      </c>
      <c r="E284" s="102">
        <f t="shared" ref="E284" si="136">SUM(E285+E289+E294+E299)</f>
        <v>7116.630000000001</v>
      </c>
      <c r="F284" s="131">
        <v>22277</v>
      </c>
      <c r="G284" s="102">
        <f t="shared" ref="G284" si="137">SUM(G285+G289+G294+G299)</f>
        <v>9651.81</v>
      </c>
      <c r="H284" s="196">
        <f t="shared" si="127"/>
        <v>135.62332171266453</v>
      </c>
      <c r="I284" s="196">
        <f t="shared" si="131"/>
        <v>43.326345558199037</v>
      </c>
    </row>
    <row r="285" spans="1:9" x14ac:dyDescent="0.3">
      <c r="A285" s="109">
        <v>321</v>
      </c>
      <c r="B285" s="110"/>
      <c r="C285" s="111"/>
      <c r="D285" s="150" t="s">
        <v>93</v>
      </c>
      <c r="E285" s="101">
        <f>SUM(E286:E288)</f>
        <v>1023.14</v>
      </c>
      <c r="F285" s="130">
        <f t="shared" ref="F285:G285" si="138">SUM(F286:F288)</f>
        <v>0</v>
      </c>
      <c r="G285" s="101">
        <f t="shared" si="138"/>
        <v>1780.18</v>
      </c>
      <c r="H285" s="195">
        <f t="shared" si="127"/>
        <v>173.99182907519989</v>
      </c>
      <c r="I285" s="195">
        <v>0</v>
      </c>
    </row>
    <row r="286" spans="1:9" x14ac:dyDescent="0.3">
      <c r="A286" s="106">
        <v>3211</v>
      </c>
      <c r="B286" s="107"/>
      <c r="C286" s="108"/>
      <c r="D286" s="50" t="s">
        <v>94</v>
      </c>
      <c r="E286" s="51">
        <v>80.959999999999994</v>
      </c>
      <c r="F286" s="52">
        <v>0</v>
      </c>
      <c r="G286" s="51">
        <v>0</v>
      </c>
      <c r="H286" s="171">
        <f t="shared" si="127"/>
        <v>0</v>
      </c>
      <c r="I286" s="171">
        <v>0</v>
      </c>
    </row>
    <row r="287" spans="1:9" x14ac:dyDescent="0.3">
      <c r="A287" s="106">
        <v>3212</v>
      </c>
      <c r="B287" s="107"/>
      <c r="C287" s="108"/>
      <c r="D287" s="50" t="s">
        <v>95</v>
      </c>
      <c r="E287" s="51">
        <v>463.78</v>
      </c>
      <c r="F287" s="52">
        <v>0</v>
      </c>
      <c r="G287" s="51">
        <v>1780.18</v>
      </c>
      <c r="H287" s="171">
        <f t="shared" ref="H287" si="139">G287/E287*100</f>
        <v>383.84147656216311</v>
      </c>
      <c r="I287" s="171">
        <v>0</v>
      </c>
    </row>
    <row r="288" spans="1:9" x14ac:dyDescent="0.3">
      <c r="A288" s="106">
        <v>3214</v>
      </c>
      <c r="B288" s="107"/>
      <c r="C288" s="108"/>
      <c r="D288" s="50" t="s">
        <v>97</v>
      </c>
      <c r="E288" s="51">
        <v>478.4</v>
      </c>
      <c r="F288" s="52">
        <v>0</v>
      </c>
      <c r="G288" s="51">
        <v>0</v>
      </c>
      <c r="H288" s="171">
        <f t="shared" si="127"/>
        <v>0</v>
      </c>
      <c r="I288" s="171">
        <v>0</v>
      </c>
    </row>
    <row r="289" spans="1:9" x14ac:dyDescent="0.3">
      <c r="A289" s="109">
        <v>322</v>
      </c>
      <c r="B289" s="110"/>
      <c r="C289" s="111"/>
      <c r="D289" s="150" t="s">
        <v>98</v>
      </c>
      <c r="E289" s="101">
        <f>SUM(E290:E293)</f>
        <v>4815.1000000000004</v>
      </c>
      <c r="F289" s="130">
        <f t="shared" ref="F289:G289" si="140">SUM(F290:F293)</f>
        <v>0</v>
      </c>
      <c r="G289" s="101">
        <f t="shared" si="140"/>
        <v>3347.44</v>
      </c>
      <c r="H289" s="195">
        <f t="shared" si="127"/>
        <v>69.51963614462835</v>
      </c>
      <c r="I289" s="195">
        <v>0</v>
      </c>
    </row>
    <row r="290" spans="1:9" x14ac:dyDescent="0.3">
      <c r="A290" s="106">
        <v>3221</v>
      </c>
      <c r="B290" s="107"/>
      <c r="C290" s="108"/>
      <c r="D290" s="50" t="s">
        <v>99</v>
      </c>
      <c r="E290" s="51">
        <v>2807.1</v>
      </c>
      <c r="F290" s="52">
        <v>0</v>
      </c>
      <c r="G290" s="51">
        <v>2899.8</v>
      </c>
      <c r="H290" s="171">
        <f t="shared" si="127"/>
        <v>103.30234049374801</v>
      </c>
      <c r="I290" s="171">
        <v>0</v>
      </c>
    </row>
    <row r="291" spans="1:9" x14ac:dyDescent="0.3">
      <c r="A291" s="106">
        <v>3222</v>
      </c>
      <c r="B291" s="107"/>
      <c r="C291" s="108"/>
      <c r="D291" s="50" t="s">
        <v>100</v>
      </c>
      <c r="E291" s="51">
        <v>2008</v>
      </c>
      <c r="F291" s="52">
        <v>0</v>
      </c>
      <c r="G291" s="51">
        <v>420.64</v>
      </c>
      <c r="H291" s="171">
        <f t="shared" si="127"/>
        <v>20.948207171314738</v>
      </c>
      <c r="I291" s="171">
        <v>0</v>
      </c>
    </row>
    <row r="292" spans="1:9" x14ac:dyDescent="0.3">
      <c r="A292" s="106">
        <v>3224</v>
      </c>
      <c r="B292" s="107"/>
      <c r="C292" s="108"/>
      <c r="D292" s="50" t="s">
        <v>102</v>
      </c>
      <c r="E292" s="51">
        <v>0</v>
      </c>
      <c r="F292" s="52">
        <v>0</v>
      </c>
      <c r="G292" s="51">
        <v>27</v>
      </c>
      <c r="H292" s="171">
        <v>0</v>
      </c>
      <c r="I292" s="171">
        <v>0</v>
      </c>
    </row>
    <row r="293" spans="1:9" x14ac:dyDescent="0.3">
      <c r="A293" s="106">
        <v>3225</v>
      </c>
      <c r="B293" s="107"/>
      <c r="C293" s="108"/>
      <c r="D293" s="50" t="s">
        <v>103</v>
      </c>
      <c r="E293" s="51">
        <v>0</v>
      </c>
      <c r="F293" s="52">
        <v>0</v>
      </c>
      <c r="G293" s="51">
        <v>0</v>
      </c>
      <c r="H293" s="171">
        <v>0</v>
      </c>
      <c r="I293" s="171">
        <v>0</v>
      </c>
    </row>
    <row r="294" spans="1:9" x14ac:dyDescent="0.3">
      <c r="A294" s="109">
        <v>323</v>
      </c>
      <c r="B294" s="110"/>
      <c r="C294" s="111"/>
      <c r="D294" s="150" t="s">
        <v>105</v>
      </c>
      <c r="E294" s="101">
        <f>SUM(E295:E298)</f>
        <v>1278.3899999999999</v>
      </c>
      <c r="F294" s="130">
        <f t="shared" ref="F294:G294" si="141">SUM(F295:F298)</f>
        <v>0</v>
      </c>
      <c r="G294" s="101">
        <f t="shared" si="141"/>
        <v>2774.19</v>
      </c>
      <c r="H294" s="195">
        <f t="shared" si="127"/>
        <v>217.00654729777301</v>
      </c>
      <c r="I294" s="195">
        <v>0</v>
      </c>
    </row>
    <row r="295" spans="1:9" x14ac:dyDescent="0.3">
      <c r="A295" s="106">
        <v>3231</v>
      </c>
      <c r="B295" s="107"/>
      <c r="C295" s="108"/>
      <c r="D295" s="50" t="s">
        <v>106</v>
      </c>
      <c r="E295" s="51">
        <v>51.91</v>
      </c>
      <c r="F295" s="52">
        <v>0</v>
      </c>
      <c r="G295" s="51">
        <v>113.3</v>
      </c>
      <c r="H295" s="171">
        <f t="shared" si="127"/>
        <v>218.26237719129264</v>
      </c>
      <c r="I295" s="171">
        <v>0</v>
      </c>
    </row>
    <row r="296" spans="1:9" x14ac:dyDescent="0.3">
      <c r="A296" s="106">
        <v>3232</v>
      </c>
      <c r="B296" s="107"/>
      <c r="C296" s="108"/>
      <c r="D296" s="50" t="s">
        <v>107</v>
      </c>
      <c r="E296" s="51">
        <v>0</v>
      </c>
      <c r="F296" s="52">
        <v>0</v>
      </c>
      <c r="G296" s="51">
        <v>0</v>
      </c>
      <c r="H296" s="171">
        <v>0</v>
      </c>
      <c r="I296" s="171">
        <v>0</v>
      </c>
    </row>
    <row r="297" spans="1:9" x14ac:dyDescent="0.3">
      <c r="A297" s="106">
        <v>3238</v>
      </c>
      <c r="B297" s="107"/>
      <c r="C297" s="108"/>
      <c r="D297" s="50" t="s">
        <v>112</v>
      </c>
      <c r="E297" s="51">
        <v>303.75</v>
      </c>
      <c r="F297" s="52">
        <v>0</v>
      </c>
      <c r="G297" s="51">
        <v>202.5</v>
      </c>
      <c r="H297" s="171">
        <f t="shared" si="127"/>
        <v>66.666666666666657</v>
      </c>
      <c r="I297" s="171">
        <v>0</v>
      </c>
    </row>
    <row r="298" spans="1:9" x14ac:dyDescent="0.3">
      <c r="A298" s="106">
        <v>3239</v>
      </c>
      <c r="B298" s="107"/>
      <c r="C298" s="108"/>
      <c r="D298" s="50" t="s">
        <v>113</v>
      </c>
      <c r="E298" s="51">
        <v>922.73</v>
      </c>
      <c r="F298" s="52">
        <v>0</v>
      </c>
      <c r="G298" s="51">
        <v>2458.39</v>
      </c>
      <c r="H298" s="171">
        <f t="shared" si="127"/>
        <v>266.4257149978867</v>
      </c>
      <c r="I298" s="171">
        <v>0</v>
      </c>
    </row>
    <row r="299" spans="1:9" x14ac:dyDescent="0.3">
      <c r="A299" s="109">
        <v>329</v>
      </c>
      <c r="B299" s="110"/>
      <c r="C299" s="111"/>
      <c r="D299" s="150" t="s">
        <v>114</v>
      </c>
      <c r="E299" s="101">
        <f>SUM(E300:E300)</f>
        <v>0</v>
      </c>
      <c r="F299" s="130">
        <f t="shared" ref="F299:G299" si="142">SUM(F300:F300)</f>
        <v>0</v>
      </c>
      <c r="G299" s="101">
        <f t="shared" si="142"/>
        <v>1750</v>
      </c>
      <c r="H299" s="195">
        <v>0</v>
      </c>
      <c r="I299" s="195">
        <v>0</v>
      </c>
    </row>
    <row r="300" spans="1:9" x14ac:dyDescent="0.3">
      <c r="A300" s="106">
        <v>3299</v>
      </c>
      <c r="B300" s="107"/>
      <c r="C300" s="108"/>
      <c r="D300" s="50" t="s">
        <v>119</v>
      </c>
      <c r="E300" s="51">
        <v>0</v>
      </c>
      <c r="F300" s="52">
        <v>0</v>
      </c>
      <c r="G300" s="51">
        <v>1750</v>
      </c>
      <c r="H300" s="171">
        <v>0</v>
      </c>
      <c r="I300" s="171">
        <v>0</v>
      </c>
    </row>
    <row r="301" spans="1:9" x14ac:dyDescent="0.3">
      <c r="A301" s="112">
        <v>34</v>
      </c>
      <c r="B301" s="113"/>
      <c r="C301" s="114"/>
      <c r="D301" s="115" t="s">
        <v>120</v>
      </c>
      <c r="E301" s="102">
        <f t="shared" ref="E301:G301" si="143">SUM(E302)</f>
        <v>0</v>
      </c>
      <c r="F301" s="131">
        <f t="shared" si="143"/>
        <v>1100</v>
      </c>
      <c r="G301" s="102">
        <f t="shared" si="143"/>
        <v>0</v>
      </c>
      <c r="H301" s="196">
        <v>0</v>
      </c>
      <c r="I301" s="196">
        <f t="shared" si="131"/>
        <v>0</v>
      </c>
    </row>
    <row r="302" spans="1:9" x14ac:dyDescent="0.3">
      <c r="A302" s="109">
        <v>343</v>
      </c>
      <c r="B302" s="110"/>
      <c r="C302" s="111"/>
      <c r="D302" s="150" t="s">
        <v>121</v>
      </c>
      <c r="E302" s="101">
        <f>SUM(E303:E303)</f>
        <v>0</v>
      </c>
      <c r="F302" s="130">
        <v>1100</v>
      </c>
      <c r="G302" s="101">
        <f t="shared" ref="G302" si="144">SUM(G303:G303)</f>
        <v>0</v>
      </c>
      <c r="H302" s="195">
        <v>0</v>
      </c>
      <c r="I302" s="195">
        <f t="shared" si="131"/>
        <v>0</v>
      </c>
    </row>
    <row r="303" spans="1:9" x14ac:dyDescent="0.3">
      <c r="A303" s="106">
        <v>3431</v>
      </c>
      <c r="B303" s="107"/>
      <c r="C303" s="108"/>
      <c r="D303" s="50" t="s">
        <v>122</v>
      </c>
      <c r="E303" s="51">
        <v>0</v>
      </c>
      <c r="F303" s="52">
        <v>0</v>
      </c>
      <c r="G303" s="51">
        <v>0</v>
      </c>
      <c r="H303" s="171">
        <v>0</v>
      </c>
      <c r="I303" s="171">
        <v>0</v>
      </c>
    </row>
    <row r="304" spans="1:9" ht="17.25" customHeight="1" x14ac:dyDescent="0.3">
      <c r="A304" s="152">
        <v>4</v>
      </c>
      <c r="B304" s="153"/>
      <c r="C304" s="154"/>
      <c r="D304" s="154" t="s">
        <v>29</v>
      </c>
      <c r="E304" s="44">
        <f t="shared" ref="E304:G305" si="145">SUM(E305)</f>
        <v>0</v>
      </c>
      <c r="F304" s="45">
        <f t="shared" si="145"/>
        <v>3000</v>
      </c>
      <c r="G304" s="44">
        <f t="shared" si="145"/>
        <v>3066.15</v>
      </c>
      <c r="H304" s="168">
        <v>0</v>
      </c>
      <c r="I304" s="168">
        <f t="shared" si="131"/>
        <v>102.20500000000001</v>
      </c>
    </row>
    <row r="305" spans="1:9" ht="16.5" customHeight="1" x14ac:dyDescent="0.3">
      <c r="A305" s="112">
        <v>42</v>
      </c>
      <c r="B305" s="113"/>
      <c r="C305" s="114"/>
      <c r="D305" s="115" t="s">
        <v>29</v>
      </c>
      <c r="E305" s="102">
        <f t="shared" si="145"/>
        <v>0</v>
      </c>
      <c r="F305" s="131">
        <v>3000</v>
      </c>
      <c r="G305" s="102">
        <f t="shared" si="145"/>
        <v>3066.15</v>
      </c>
      <c r="H305" s="196">
        <v>0</v>
      </c>
      <c r="I305" s="196">
        <f t="shared" si="131"/>
        <v>102.20500000000001</v>
      </c>
    </row>
    <row r="306" spans="1:9" x14ac:dyDescent="0.3">
      <c r="A306" s="109">
        <v>422</v>
      </c>
      <c r="B306" s="110"/>
      <c r="C306" s="111"/>
      <c r="D306" s="150" t="s">
        <v>128</v>
      </c>
      <c r="E306" s="101">
        <f>SUM(E307:E307)</f>
        <v>0</v>
      </c>
      <c r="F306" s="130">
        <f t="shared" ref="F306:G306" si="146">SUM(F307:F307)</f>
        <v>0</v>
      </c>
      <c r="G306" s="101">
        <f t="shared" si="146"/>
        <v>3066.15</v>
      </c>
      <c r="H306" s="195">
        <v>0</v>
      </c>
      <c r="I306" s="195">
        <v>0</v>
      </c>
    </row>
    <row r="307" spans="1:9" x14ac:dyDescent="0.3">
      <c r="A307" s="106">
        <v>4227</v>
      </c>
      <c r="B307" s="107"/>
      <c r="C307" s="108"/>
      <c r="D307" s="50" t="s">
        <v>132</v>
      </c>
      <c r="E307" s="51">
        <v>0</v>
      </c>
      <c r="F307" s="52">
        <v>0</v>
      </c>
      <c r="G307" s="51">
        <v>3066.15</v>
      </c>
      <c r="H307" s="171">
        <v>0</v>
      </c>
      <c r="I307" s="171">
        <v>0</v>
      </c>
    </row>
    <row r="308" spans="1:9" ht="25.5" customHeight="1" x14ac:dyDescent="0.3">
      <c r="A308" s="236" t="s">
        <v>169</v>
      </c>
      <c r="B308" s="237"/>
      <c r="C308" s="238"/>
      <c r="D308" s="154" t="s">
        <v>181</v>
      </c>
      <c r="E308" s="103"/>
      <c r="F308" s="128"/>
      <c r="G308" s="103"/>
      <c r="H308" s="168" t="s">
        <v>64</v>
      </c>
      <c r="I308" s="168" t="s">
        <v>64</v>
      </c>
    </row>
    <row r="309" spans="1:9" x14ac:dyDescent="0.3">
      <c r="A309" s="233" t="s">
        <v>167</v>
      </c>
      <c r="B309" s="234"/>
      <c r="C309" s="235"/>
      <c r="D309" s="105" t="s">
        <v>168</v>
      </c>
      <c r="E309" s="104"/>
      <c r="F309" s="129"/>
      <c r="G309" s="104"/>
      <c r="H309" s="194" t="s">
        <v>64</v>
      </c>
      <c r="I309" s="194" t="s">
        <v>64</v>
      </c>
    </row>
    <row r="310" spans="1:9" x14ac:dyDescent="0.3">
      <c r="A310" s="152">
        <v>3</v>
      </c>
      <c r="B310" s="153"/>
      <c r="C310" s="154"/>
      <c r="D310" s="154" t="s">
        <v>10</v>
      </c>
      <c r="E310" s="44">
        <f t="shared" ref="E310" si="147">E311+E316</f>
        <v>0</v>
      </c>
      <c r="F310" s="45">
        <f t="shared" ref="F310:G310" si="148">F311+F316</f>
        <v>0</v>
      </c>
      <c r="G310" s="44">
        <f t="shared" si="148"/>
        <v>0</v>
      </c>
      <c r="H310" s="168">
        <v>0</v>
      </c>
      <c r="I310" s="168">
        <v>0</v>
      </c>
    </row>
    <row r="311" spans="1:9" x14ac:dyDescent="0.3">
      <c r="A311" s="112">
        <v>31</v>
      </c>
      <c r="B311" s="113"/>
      <c r="C311" s="114"/>
      <c r="D311" s="115" t="s">
        <v>11</v>
      </c>
      <c r="E311" s="102">
        <f t="shared" ref="E311" si="149">SUM(E312+E314)</f>
        <v>0</v>
      </c>
      <c r="F311" s="131">
        <f t="shared" ref="F311:G311" si="150">SUM(F312+F314)</f>
        <v>0</v>
      </c>
      <c r="G311" s="102">
        <f t="shared" si="150"/>
        <v>0</v>
      </c>
      <c r="H311" s="196">
        <v>0</v>
      </c>
      <c r="I311" s="196">
        <v>0</v>
      </c>
    </row>
    <row r="312" spans="1:9" x14ac:dyDescent="0.3">
      <c r="A312" s="109">
        <v>311</v>
      </c>
      <c r="B312" s="110"/>
      <c r="C312" s="111"/>
      <c r="D312" s="150" t="s">
        <v>84</v>
      </c>
      <c r="E312" s="101">
        <f>SUM(E313:E313)</f>
        <v>0</v>
      </c>
      <c r="F312" s="130">
        <f t="shared" ref="F312:G312" si="151">SUM(F313:F313)</f>
        <v>0</v>
      </c>
      <c r="G312" s="101">
        <f t="shared" si="151"/>
        <v>0</v>
      </c>
      <c r="H312" s="195">
        <v>0</v>
      </c>
      <c r="I312" s="195">
        <v>0</v>
      </c>
    </row>
    <row r="313" spans="1:9" x14ac:dyDescent="0.3">
      <c r="A313" s="106">
        <v>3111</v>
      </c>
      <c r="B313" s="107"/>
      <c r="C313" s="108"/>
      <c r="D313" s="50" t="s">
        <v>85</v>
      </c>
      <c r="E313" s="51">
        <v>0</v>
      </c>
      <c r="F313" s="52">
        <v>0</v>
      </c>
      <c r="G313" s="51">
        <v>0</v>
      </c>
      <c r="H313" s="171">
        <v>0</v>
      </c>
      <c r="I313" s="171">
        <v>0</v>
      </c>
    </row>
    <row r="314" spans="1:9" x14ac:dyDescent="0.3">
      <c r="A314" s="109">
        <v>312</v>
      </c>
      <c r="B314" s="110"/>
      <c r="C314" s="111"/>
      <c r="D314" s="150" t="s">
        <v>88</v>
      </c>
      <c r="E314" s="101">
        <f t="shared" ref="E314:G314" si="152">SUM(E315)</f>
        <v>0</v>
      </c>
      <c r="F314" s="130">
        <f t="shared" si="152"/>
        <v>0</v>
      </c>
      <c r="G314" s="101">
        <f t="shared" si="152"/>
        <v>0</v>
      </c>
      <c r="H314" s="195">
        <v>0</v>
      </c>
      <c r="I314" s="195">
        <v>0</v>
      </c>
    </row>
    <row r="315" spans="1:9" x14ac:dyDescent="0.3">
      <c r="A315" s="106">
        <v>3121</v>
      </c>
      <c r="B315" s="107"/>
      <c r="C315" s="108"/>
      <c r="D315" s="50" t="s">
        <v>89</v>
      </c>
      <c r="E315" s="51">
        <v>0</v>
      </c>
      <c r="F315" s="52">
        <v>0</v>
      </c>
      <c r="G315" s="51">
        <v>0</v>
      </c>
      <c r="H315" s="171">
        <v>0</v>
      </c>
      <c r="I315" s="171">
        <v>0</v>
      </c>
    </row>
    <row r="316" spans="1:9" x14ac:dyDescent="0.3">
      <c r="A316" s="112">
        <v>32</v>
      </c>
      <c r="B316" s="113"/>
      <c r="C316" s="114"/>
      <c r="D316" s="115" t="s">
        <v>21</v>
      </c>
      <c r="E316" s="102">
        <f>E317</f>
        <v>0</v>
      </c>
      <c r="F316" s="131">
        <f t="shared" ref="F316:G317" si="153">F317</f>
        <v>0</v>
      </c>
      <c r="G316" s="102">
        <f t="shared" si="153"/>
        <v>0</v>
      </c>
      <c r="H316" s="196">
        <v>0</v>
      </c>
      <c r="I316" s="196">
        <v>0</v>
      </c>
    </row>
    <row r="317" spans="1:9" x14ac:dyDescent="0.3">
      <c r="A317" s="109">
        <v>321</v>
      </c>
      <c r="B317" s="110"/>
      <c r="C317" s="111"/>
      <c r="D317" s="150" t="s">
        <v>93</v>
      </c>
      <c r="E317" s="101">
        <f>E318</f>
        <v>0</v>
      </c>
      <c r="F317" s="130">
        <f t="shared" si="153"/>
        <v>0</v>
      </c>
      <c r="G317" s="101">
        <f t="shared" si="153"/>
        <v>0</v>
      </c>
      <c r="H317" s="195">
        <v>0</v>
      </c>
      <c r="I317" s="195">
        <v>0</v>
      </c>
    </row>
    <row r="318" spans="1:9" x14ac:dyDescent="0.3">
      <c r="A318" s="106">
        <v>3212</v>
      </c>
      <c r="B318" s="107"/>
      <c r="C318" s="108"/>
      <c r="D318" s="50" t="s">
        <v>95</v>
      </c>
      <c r="E318" s="51">
        <v>0</v>
      </c>
      <c r="F318" s="52">
        <v>0</v>
      </c>
      <c r="G318" s="51">
        <v>0</v>
      </c>
      <c r="H318" s="171">
        <v>0</v>
      </c>
      <c r="I318" s="171">
        <v>0</v>
      </c>
    </row>
    <row r="319" spans="1:9" ht="25.5" customHeight="1" x14ac:dyDescent="0.3">
      <c r="A319" s="236" t="s">
        <v>169</v>
      </c>
      <c r="B319" s="237"/>
      <c r="C319" s="238"/>
      <c r="D319" s="154" t="s">
        <v>170</v>
      </c>
      <c r="E319" s="103"/>
      <c r="F319" s="128"/>
      <c r="G319" s="103"/>
      <c r="H319" s="168" t="s">
        <v>64</v>
      </c>
      <c r="I319" s="168" t="s">
        <v>64</v>
      </c>
    </row>
    <row r="320" spans="1:9" x14ac:dyDescent="0.3">
      <c r="A320" s="233" t="s">
        <v>182</v>
      </c>
      <c r="B320" s="234"/>
      <c r="C320" s="235"/>
      <c r="D320" s="105" t="s">
        <v>183</v>
      </c>
      <c r="E320" s="104"/>
      <c r="F320" s="129"/>
      <c r="G320" s="104"/>
      <c r="H320" s="194" t="s">
        <v>64</v>
      </c>
      <c r="I320" s="194" t="s">
        <v>64</v>
      </c>
    </row>
    <row r="321" spans="1:9" x14ac:dyDescent="0.3">
      <c r="A321" s="152">
        <v>3</v>
      </c>
      <c r="B321" s="153"/>
      <c r="C321" s="154"/>
      <c r="D321" s="154" t="s">
        <v>10</v>
      </c>
      <c r="E321" s="44">
        <f t="shared" ref="E321:G321" si="154">E322</f>
        <v>0</v>
      </c>
      <c r="F321" s="45">
        <f t="shared" si="154"/>
        <v>500</v>
      </c>
      <c r="G321" s="44">
        <f t="shared" si="154"/>
        <v>0</v>
      </c>
      <c r="H321" s="168">
        <v>0</v>
      </c>
      <c r="I321" s="168">
        <f t="shared" si="131"/>
        <v>0</v>
      </c>
    </row>
    <row r="322" spans="1:9" x14ac:dyDescent="0.3">
      <c r="A322" s="112">
        <v>32</v>
      </c>
      <c r="B322" s="113"/>
      <c r="C322" s="114"/>
      <c r="D322" s="115" t="s">
        <v>21</v>
      </c>
      <c r="E322" s="102">
        <f t="shared" ref="E322" si="155">E323+E328</f>
        <v>0</v>
      </c>
      <c r="F322" s="131">
        <v>500</v>
      </c>
      <c r="G322" s="102">
        <f t="shared" ref="G322" si="156">G323+G328</f>
        <v>0</v>
      </c>
      <c r="H322" s="196">
        <v>0</v>
      </c>
      <c r="I322" s="196">
        <f t="shared" si="131"/>
        <v>0</v>
      </c>
    </row>
    <row r="323" spans="1:9" x14ac:dyDescent="0.3">
      <c r="A323" s="109">
        <v>322</v>
      </c>
      <c r="B323" s="110"/>
      <c r="C323" s="111"/>
      <c r="D323" s="150" t="s">
        <v>98</v>
      </c>
      <c r="E323" s="101">
        <f t="shared" ref="E323" si="157">E324+E326+E325</f>
        <v>0</v>
      </c>
      <c r="F323" s="130">
        <f t="shared" ref="F323:G323" si="158">F324+F326+F325</f>
        <v>0</v>
      </c>
      <c r="G323" s="101">
        <f t="shared" si="158"/>
        <v>0</v>
      </c>
      <c r="H323" s="195">
        <v>0</v>
      </c>
      <c r="I323" s="195">
        <v>0</v>
      </c>
    </row>
    <row r="324" spans="1:9" x14ac:dyDescent="0.3">
      <c r="A324" s="106">
        <v>3221</v>
      </c>
      <c r="B324" s="107"/>
      <c r="C324" s="108"/>
      <c r="D324" s="50" t="s">
        <v>99</v>
      </c>
      <c r="E324" s="51">
        <v>0</v>
      </c>
      <c r="F324" s="52">
        <v>0</v>
      </c>
      <c r="G324" s="51">
        <v>0</v>
      </c>
      <c r="H324" s="171">
        <v>0</v>
      </c>
      <c r="I324" s="171">
        <v>0</v>
      </c>
    </row>
    <row r="325" spans="1:9" x14ac:dyDescent="0.3">
      <c r="A325" s="106">
        <v>3222</v>
      </c>
      <c r="B325" s="107"/>
      <c r="C325" s="108"/>
      <c r="D325" s="50" t="s">
        <v>100</v>
      </c>
      <c r="E325" s="51">
        <v>0</v>
      </c>
      <c r="F325" s="52">
        <v>0</v>
      </c>
      <c r="G325" s="51">
        <v>0</v>
      </c>
      <c r="H325" s="171">
        <v>0</v>
      </c>
      <c r="I325" s="171">
        <v>0</v>
      </c>
    </row>
    <row r="326" spans="1:9" x14ac:dyDescent="0.3">
      <c r="A326" s="106">
        <v>3225</v>
      </c>
      <c r="B326" s="107"/>
      <c r="C326" s="108"/>
      <c r="D326" s="50" t="s">
        <v>103</v>
      </c>
      <c r="E326" s="51">
        <v>0</v>
      </c>
      <c r="F326" s="52">
        <v>0</v>
      </c>
      <c r="G326" s="51">
        <v>0</v>
      </c>
      <c r="H326" s="171">
        <v>0</v>
      </c>
      <c r="I326" s="171">
        <v>0</v>
      </c>
    </row>
    <row r="327" spans="1:9" x14ac:dyDescent="0.3">
      <c r="A327" s="109">
        <v>323</v>
      </c>
      <c r="B327" s="110"/>
      <c r="C327" s="111"/>
      <c r="D327" s="150" t="s">
        <v>105</v>
      </c>
      <c r="E327" s="101">
        <f t="shared" ref="E327:G327" si="159">E328</f>
        <v>0</v>
      </c>
      <c r="F327" s="130">
        <f t="shared" si="159"/>
        <v>0</v>
      </c>
      <c r="G327" s="101">
        <f t="shared" si="159"/>
        <v>0</v>
      </c>
      <c r="H327" s="195">
        <v>0</v>
      </c>
      <c r="I327" s="195">
        <v>0</v>
      </c>
    </row>
    <row r="328" spans="1:9" x14ac:dyDescent="0.3">
      <c r="A328" s="106">
        <v>3231</v>
      </c>
      <c r="B328" s="107"/>
      <c r="C328" s="108"/>
      <c r="D328" s="50" t="s">
        <v>106</v>
      </c>
      <c r="E328" s="51">
        <v>0</v>
      </c>
      <c r="F328" s="52">
        <v>0</v>
      </c>
      <c r="G328" s="51">
        <v>0</v>
      </c>
      <c r="H328" s="171">
        <v>0</v>
      </c>
      <c r="I328" s="171">
        <v>0</v>
      </c>
    </row>
    <row r="329" spans="1:9" ht="17.25" customHeight="1" x14ac:dyDescent="0.3">
      <c r="A329" s="152">
        <v>4</v>
      </c>
      <c r="B329" s="153"/>
      <c r="C329" s="154"/>
      <c r="D329" s="154" t="s">
        <v>29</v>
      </c>
      <c r="E329" s="44">
        <f>E331+E333</f>
        <v>73</v>
      </c>
      <c r="F329" s="45">
        <f>F330</f>
        <v>1000</v>
      </c>
      <c r="G329" s="44">
        <f t="shared" ref="G329" si="160">G331+G333</f>
        <v>116.82</v>
      </c>
      <c r="H329" s="168">
        <f t="shared" si="127"/>
        <v>160.02739726027397</v>
      </c>
      <c r="I329" s="168">
        <f t="shared" si="131"/>
        <v>11.681999999999999</v>
      </c>
    </row>
    <row r="330" spans="1:9" ht="16.5" customHeight="1" x14ac:dyDescent="0.3">
      <c r="A330" s="112">
        <v>42</v>
      </c>
      <c r="B330" s="113"/>
      <c r="C330" s="114"/>
      <c r="D330" s="115" t="s">
        <v>29</v>
      </c>
      <c r="E330" s="102">
        <f>E331+E333</f>
        <v>73</v>
      </c>
      <c r="F330" s="131">
        <v>1000</v>
      </c>
      <c r="G330" s="102">
        <f t="shared" ref="G330" si="161">G331+G333</f>
        <v>116.82</v>
      </c>
      <c r="H330" s="196">
        <f t="shared" si="127"/>
        <v>160.02739726027397</v>
      </c>
      <c r="I330" s="196">
        <f t="shared" si="131"/>
        <v>11.681999999999999</v>
      </c>
    </row>
    <row r="331" spans="1:9" x14ac:dyDescent="0.3">
      <c r="A331" s="109">
        <v>422</v>
      </c>
      <c r="B331" s="110"/>
      <c r="C331" s="111"/>
      <c r="D331" s="150" t="s">
        <v>128</v>
      </c>
      <c r="E331" s="101">
        <f>SUM(E332:E332)</f>
        <v>0</v>
      </c>
      <c r="F331" s="130">
        <f t="shared" ref="F331:G331" si="162">SUM(F332:F332)</f>
        <v>0</v>
      </c>
      <c r="G331" s="101">
        <f t="shared" si="162"/>
        <v>0</v>
      </c>
      <c r="H331" s="195">
        <v>0</v>
      </c>
      <c r="I331" s="195">
        <v>0</v>
      </c>
    </row>
    <row r="332" spans="1:9" x14ac:dyDescent="0.3">
      <c r="A332" s="106">
        <v>4221</v>
      </c>
      <c r="B332" s="107"/>
      <c r="C332" s="108"/>
      <c r="D332" s="50" t="s">
        <v>130</v>
      </c>
      <c r="E332" s="51">
        <v>0</v>
      </c>
      <c r="F332" s="52">
        <v>0</v>
      </c>
      <c r="G332" s="51">
        <v>0</v>
      </c>
      <c r="H332" s="171">
        <v>0</v>
      </c>
      <c r="I332" s="171">
        <v>0</v>
      </c>
    </row>
    <row r="333" spans="1:9" x14ac:dyDescent="0.3">
      <c r="A333" s="109">
        <v>424</v>
      </c>
      <c r="B333" s="110"/>
      <c r="C333" s="111"/>
      <c r="D333" s="150" t="s">
        <v>133</v>
      </c>
      <c r="E333" s="101">
        <f t="shared" ref="E333:G333" si="163">SUM(E334)</f>
        <v>73</v>
      </c>
      <c r="F333" s="130">
        <f t="shared" si="163"/>
        <v>0</v>
      </c>
      <c r="G333" s="101">
        <f t="shared" si="163"/>
        <v>116.82</v>
      </c>
      <c r="H333" s="195">
        <f t="shared" si="127"/>
        <v>160.02739726027397</v>
      </c>
      <c r="I333" s="195">
        <v>0</v>
      </c>
    </row>
    <row r="334" spans="1:9" x14ac:dyDescent="0.3">
      <c r="A334" s="106">
        <v>4241</v>
      </c>
      <c r="B334" s="107"/>
      <c r="C334" s="108"/>
      <c r="D334" s="50" t="s">
        <v>134</v>
      </c>
      <c r="E334" s="51">
        <v>73</v>
      </c>
      <c r="F334" s="52">
        <v>0</v>
      </c>
      <c r="G334" s="51">
        <v>116.82</v>
      </c>
      <c r="H334" s="171">
        <f t="shared" si="127"/>
        <v>160.02739726027397</v>
      </c>
      <c r="I334" s="171">
        <v>0</v>
      </c>
    </row>
    <row r="335" spans="1:9" ht="25.5" customHeight="1" x14ac:dyDescent="0.3">
      <c r="A335" s="236" t="s">
        <v>169</v>
      </c>
      <c r="B335" s="237"/>
      <c r="C335" s="238"/>
      <c r="D335" s="154" t="s">
        <v>170</v>
      </c>
      <c r="E335" s="103"/>
      <c r="F335" s="128"/>
      <c r="G335" s="103"/>
      <c r="H335" s="168" t="s">
        <v>64</v>
      </c>
      <c r="I335" s="168" t="s">
        <v>64</v>
      </c>
    </row>
    <row r="336" spans="1:9" x14ac:dyDescent="0.3">
      <c r="A336" s="233" t="s">
        <v>184</v>
      </c>
      <c r="B336" s="234"/>
      <c r="C336" s="235"/>
      <c r="D336" s="105" t="s">
        <v>8</v>
      </c>
      <c r="E336" s="104"/>
      <c r="F336" s="129"/>
      <c r="G336" s="104"/>
      <c r="H336" s="194" t="s">
        <v>64</v>
      </c>
      <c r="I336" s="194" t="s">
        <v>64</v>
      </c>
    </row>
    <row r="337" spans="1:9" ht="17.25" customHeight="1" x14ac:dyDescent="0.3">
      <c r="A337" s="152">
        <v>4</v>
      </c>
      <c r="B337" s="153"/>
      <c r="C337" s="154"/>
      <c r="D337" s="154" t="s">
        <v>29</v>
      </c>
      <c r="E337" s="44">
        <f t="shared" ref="E337:G338" si="164">SUM(E338)</f>
        <v>96.3</v>
      </c>
      <c r="F337" s="45">
        <f t="shared" si="164"/>
        <v>193</v>
      </c>
      <c r="G337" s="44">
        <f t="shared" si="164"/>
        <v>96.3</v>
      </c>
      <c r="H337" s="168">
        <f t="shared" ref="H337:H382" si="165">G337/E337*100</f>
        <v>100</v>
      </c>
      <c r="I337" s="168">
        <f t="shared" ref="I337:I394" si="166">G337/F337*100</f>
        <v>49.896373056994818</v>
      </c>
    </row>
    <row r="338" spans="1:9" ht="16.5" customHeight="1" x14ac:dyDescent="0.3">
      <c r="A338" s="112">
        <v>42</v>
      </c>
      <c r="B338" s="113"/>
      <c r="C338" s="114"/>
      <c r="D338" s="115" t="s">
        <v>29</v>
      </c>
      <c r="E338" s="102">
        <f t="shared" si="164"/>
        <v>96.3</v>
      </c>
      <c r="F338" s="131">
        <v>193</v>
      </c>
      <c r="G338" s="102">
        <f t="shared" si="164"/>
        <v>96.3</v>
      </c>
      <c r="H338" s="196">
        <f t="shared" si="165"/>
        <v>100</v>
      </c>
      <c r="I338" s="196">
        <f t="shared" si="166"/>
        <v>49.896373056994818</v>
      </c>
    </row>
    <row r="339" spans="1:9" x14ac:dyDescent="0.3">
      <c r="A339" s="109">
        <v>422</v>
      </c>
      <c r="B339" s="110"/>
      <c r="C339" s="111"/>
      <c r="D339" s="150" t="s">
        <v>128</v>
      </c>
      <c r="E339" s="101">
        <f>SUM(E340:E341)</f>
        <v>96.3</v>
      </c>
      <c r="F339" s="130">
        <f t="shared" ref="F339:G339" si="167">SUM(F340:F341)</f>
        <v>0</v>
      </c>
      <c r="G339" s="101">
        <f t="shared" si="167"/>
        <v>96.3</v>
      </c>
      <c r="H339" s="195">
        <f t="shared" si="165"/>
        <v>100</v>
      </c>
      <c r="I339" s="195">
        <v>0</v>
      </c>
    </row>
    <row r="340" spans="1:9" x14ac:dyDescent="0.3">
      <c r="A340" s="106">
        <v>4221</v>
      </c>
      <c r="B340" s="107"/>
      <c r="C340" s="108"/>
      <c r="D340" s="50" t="s">
        <v>130</v>
      </c>
      <c r="E340" s="51">
        <v>96.3</v>
      </c>
      <c r="F340" s="52">
        <v>0</v>
      </c>
      <c r="G340" s="51">
        <v>0</v>
      </c>
      <c r="H340" s="171">
        <f t="shared" si="165"/>
        <v>0</v>
      </c>
      <c r="I340" s="171">
        <v>0</v>
      </c>
    </row>
    <row r="341" spans="1:9" x14ac:dyDescent="0.3">
      <c r="A341" s="106">
        <v>4227</v>
      </c>
      <c r="B341" s="107"/>
      <c r="C341" s="108"/>
      <c r="D341" s="50" t="s">
        <v>132</v>
      </c>
      <c r="E341" s="51">
        <v>0</v>
      </c>
      <c r="F341" s="52">
        <v>0</v>
      </c>
      <c r="G341" s="51">
        <v>96.3</v>
      </c>
      <c r="H341" s="171">
        <v>0</v>
      </c>
      <c r="I341" s="171">
        <v>0</v>
      </c>
    </row>
    <row r="342" spans="1:9" ht="25.5" customHeight="1" x14ac:dyDescent="0.3">
      <c r="A342" s="236" t="s">
        <v>185</v>
      </c>
      <c r="B342" s="237"/>
      <c r="C342" s="238"/>
      <c r="D342" s="154" t="s">
        <v>186</v>
      </c>
      <c r="E342" s="103"/>
      <c r="F342" s="128"/>
      <c r="G342" s="103"/>
      <c r="H342" s="168" t="s">
        <v>64</v>
      </c>
      <c r="I342" s="168" t="s">
        <v>64</v>
      </c>
    </row>
    <row r="343" spans="1:9" x14ac:dyDescent="0.3">
      <c r="A343" s="233" t="s">
        <v>148</v>
      </c>
      <c r="B343" s="234"/>
      <c r="C343" s="235"/>
      <c r="D343" s="105" t="s">
        <v>149</v>
      </c>
      <c r="E343" s="104"/>
      <c r="F343" s="129"/>
      <c r="G343" s="104"/>
      <c r="H343" s="194" t="s">
        <v>64</v>
      </c>
      <c r="I343" s="194" t="s">
        <v>64</v>
      </c>
    </row>
    <row r="344" spans="1:9" x14ac:dyDescent="0.3">
      <c r="A344" s="152">
        <v>3</v>
      </c>
      <c r="B344" s="153"/>
      <c r="C344" s="154"/>
      <c r="D344" s="154" t="s">
        <v>10</v>
      </c>
      <c r="E344" s="44">
        <f t="shared" ref="E344:G346" si="168">E345</f>
        <v>2175</v>
      </c>
      <c r="F344" s="45">
        <f t="shared" si="168"/>
        <v>0</v>
      </c>
      <c r="G344" s="44">
        <f t="shared" si="168"/>
        <v>0</v>
      </c>
      <c r="H344" s="168">
        <f t="shared" si="165"/>
        <v>0</v>
      </c>
      <c r="I344" s="168">
        <v>0</v>
      </c>
    </row>
    <row r="345" spans="1:9" x14ac:dyDescent="0.3">
      <c r="A345" s="112">
        <v>32</v>
      </c>
      <c r="B345" s="113"/>
      <c r="C345" s="114"/>
      <c r="D345" s="115" t="s">
        <v>21</v>
      </c>
      <c r="E345" s="102">
        <f t="shared" si="168"/>
        <v>2175</v>
      </c>
      <c r="F345" s="131">
        <f t="shared" si="168"/>
        <v>0</v>
      </c>
      <c r="G345" s="102">
        <f t="shared" si="168"/>
        <v>0</v>
      </c>
      <c r="H345" s="196">
        <f t="shared" si="165"/>
        <v>0</v>
      </c>
      <c r="I345" s="196">
        <v>0</v>
      </c>
    </row>
    <row r="346" spans="1:9" x14ac:dyDescent="0.3">
      <c r="A346" s="109">
        <v>323</v>
      </c>
      <c r="B346" s="110"/>
      <c r="C346" s="111"/>
      <c r="D346" s="150" t="s">
        <v>105</v>
      </c>
      <c r="E346" s="101">
        <f t="shared" si="168"/>
        <v>2175</v>
      </c>
      <c r="F346" s="130">
        <f t="shared" si="168"/>
        <v>0</v>
      </c>
      <c r="G346" s="101">
        <f t="shared" si="168"/>
        <v>0</v>
      </c>
      <c r="H346" s="195">
        <f t="shared" si="165"/>
        <v>0</v>
      </c>
      <c r="I346" s="195">
        <v>0</v>
      </c>
    </row>
    <row r="347" spans="1:9" x14ac:dyDescent="0.3">
      <c r="A347" s="106">
        <v>3237</v>
      </c>
      <c r="B347" s="107"/>
      <c r="C347" s="108"/>
      <c r="D347" s="50" t="s">
        <v>111</v>
      </c>
      <c r="E347" s="51">
        <v>2175</v>
      </c>
      <c r="F347" s="52">
        <v>0</v>
      </c>
      <c r="G347" s="51">
        <v>0</v>
      </c>
      <c r="H347" s="171">
        <f t="shared" si="165"/>
        <v>0</v>
      </c>
      <c r="I347" s="171">
        <v>0</v>
      </c>
    </row>
    <row r="348" spans="1:9" ht="17.25" customHeight="1" x14ac:dyDescent="0.3">
      <c r="A348" s="152">
        <v>4</v>
      </c>
      <c r="B348" s="153"/>
      <c r="C348" s="154"/>
      <c r="D348" s="154" t="s">
        <v>12</v>
      </c>
      <c r="E348" s="44">
        <f t="shared" ref="E348:G350" si="169">E349</f>
        <v>0</v>
      </c>
      <c r="F348" s="45">
        <f t="shared" si="169"/>
        <v>0</v>
      </c>
      <c r="G348" s="44">
        <f t="shared" si="169"/>
        <v>0</v>
      </c>
      <c r="H348" s="168">
        <v>0</v>
      </c>
      <c r="I348" s="168">
        <v>0</v>
      </c>
    </row>
    <row r="349" spans="1:9" ht="16.5" customHeight="1" x14ac:dyDescent="0.3">
      <c r="A349" s="112">
        <v>42</v>
      </c>
      <c r="B349" s="113"/>
      <c r="C349" s="114"/>
      <c r="D349" s="115" t="s">
        <v>29</v>
      </c>
      <c r="E349" s="102">
        <f t="shared" si="169"/>
        <v>0</v>
      </c>
      <c r="F349" s="131">
        <f t="shared" si="169"/>
        <v>0</v>
      </c>
      <c r="G349" s="102">
        <f t="shared" si="169"/>
        <v>0</v>
      </c>
      <c r="H349" s="196">
        <v>0</v>
      </c>
      <c r="I349" s="196">
        <v>0</v>
      </c>
    </row>
    <row r="350" spans="1:9" x14ac:dyDescent="0.3">
      <c r="A350" s="109">
        <v>421</v>
      </c>
      <c r="B350" s="110"/>
      <c r="C350" s="111"/>
      <c r="D350" s="150" t="s">
        <v>187</v>
      </c>
      <c r="E350" s="101">
        <f t="shared" si="169"/>
        <v>0</v>
      </c>
      <c r="F350" s="130">
        <f t="shared" si="169"/>
        <v>0</v>
      </c>
      <c r="G350" s="101">
        <f t="shared" si="169"/>
        <v>0</v>
      </c>
      <c r="H350" s="195">
        <v>0</v>
      </c>
      <c r="I350" s="195">
        <v>0</v>
      </c>
    </row>
    <row r="351" spans="1:9" x14ac:dyDescent="0.3">
      <c r="A351" s="106">
        <v>4212</v>
      </c>
      <c r="B351" s="107"/>
      <c r="C351" s="108"/>
      <c r="D351" s="50" t="s">
        <v>129</v>
      </c>
      <c r="E351" s="51">
        <v>0</v>
      </c>
      <c r="F351" s="52">
        <v>0</v>
      </c>
      <c r="G351" s="51">
        <v>0</v>
      </c>
      <c r="H351" s="171">
        <v>0</v>
      </c>
      <c r="I351" s="171">
        <v>0</v>
      </c>
    </row>
    <row r="352" spans="1:9" ht="25.5" customHeight="1" x14ac:dyDescent="0.3">
      <c r="A352" s="236" t="s">
        <v>185</v>
      </c>
      <c r="B352" s="237"/>
      <c r="C352" s="238"/>
      <c r="D352" s="154" t="s">
        <v>188</v>
      </c>
      <c r="E352" s="103"/>
      <c r="F352" s="128"/>
      <c r="G352" s="103"/>
      <c r="H352" s="168" t="s">
        <v>64</v>
      </c>
      <c r="I352" s="168">
        <v>0</v>
      </c>
    </row>
    <row r="353" spans="1:9" x14ac:dyDescent="0.3">
      <c r="A353" s="233" t="s">
        <v>148</v>
      </c>
      <c r="B353" s="234"/>
      <c r="C353" s="235"/>
      <c r="D353" s="105" t="s">
        <v>149</v>
      </c>
      <c r="E353" s="104"/>
      <c r="F353" s="129"/>
      <c r="G353" s="104"/>
      <c r="H353" s="194" t="s">
        <v>64</v>
      </c>
      <c r="I353" s="194" t="s">
        <v>64</v>
      </c>
    </row>
    <row r="354" spans="1:9" x14ac:dyDescent="0.3">
      <c r="A354" s="152">
        <v>3</v>
      </c>
      <c r="B354" s="153"/>
      <c r="C354" s="154"/>
      <c r="D354" s="154" t="s">
        <v>10</v>
      </c>
      <c r="E354" s="44">
        <f t="shared" ref="E354:G356" si="170">E355</f>
        <v>9125</v>
      </c>
      <c r="F354" s="45">
        <f t="shared" si="170"/>
        <v>0</v>
      </c>
      <c r="G354" s="44">
        <f t="shared" si="170"/>
        <v>0</v>
      </c>
      <c r="H354" s="168">
        <f t="shared" si="165"/>
        <v>0</v>
      </c>
      <c r="I354" s="168">
        <v>0</v>
      </c>
    </row>
    <row r="355" spans="1:9" x14ac:dyDescent="0.3">
      <c r="A355" s="112">
        <v>32</v>
      </c>
      <c r="B355" s="113"/>
      <c r="C355" s="114"/>
      <c r="D355" s="115" t="s">
        <v>21</v>
      </c>
      <c r="E355" s="102">
        <f t="shared" si="170"/>
        <v>9125</v>
      </c>
      <c r="F355" s="131">
        <f t="shared" si="170"/>
        <v>0</v>
      </c>
      <c r="G355" s="102">
        <f t="shared" si="170"/>
        <v>0</v>
      </c>
      <c r="H355" s="196">
        <f t="shared" si="165"/>
        <v>0</v>
      </c>
      <c r="I355" s="196">
        <v>0</v>
      </c>
    </row>
    <row r="356" spans="1:9" x14ac:dyDescent="0.3">
      <c r="A356" s="109">
        <v>323</v>
      </c>
      <c r="B356" s="110"/>
      <c r="C356" s="111"/>
      <c r="D356" s="150" t="s">
        <v>105</v>
      </c>
      <c r="E356" s="101">
        <f t="shared" si="170"/>
        <v>9125</v>
      </c>
      <c r="F356" s="130">
        <f t="shared" si="170"/>
        <v>0</v>
      </c>
      <c r="G356" s="101">
        <f t="shared" si="170"/>
        <v>0</v>
      </c>
      <c r="H356" s="195">
        <f t="shared" si="165"/>
        <v>0</v>
      </c>
      <c r="I356" s="195">
        <v>0</v>
      </c>
    </row>
    <row r="357" spans="1:9" x14ac:dyDescent="0.3">
      <c r="A357" s="106">
        <v>3237</v>
      </c>
      <c r="B357" s="107"/>
      <c r="C357" s="108"/>
      <c r="D357" s="50" t="s">
        <v>111</v>
      </c>
      <c r="E357" s="51">
        <v>9125</v>
      </c>
      <c r="F357" s="52">
        <v>0</v>
      </c>
      <c r="G357" s="51">
        <v>0</v>
      </c>
      <c r="H357" s="171">
        <f t="shared" si="165"/>
        <v>0</v>
      </c>
      <c r="I357" s="171">
        <v>0</v>
      </c>
    </row>
    <row r="358" spans="1:9" x14ac:dyDescent="0.3">
      <c r="A358" s="152">
        <v>4</v>
      </c>
      <c r="B358" s="153"/>
      <c r="C358" s="154"/>
      <c r="D358" s="154" t="s">
        <v>12</v>
      </c>
      <c r="E358" s="44">
        <f t="shared" ref="E358:G360" si="171">E359</f>
        <v>0</v>
      </c>
      <c r="F358" s="45">
        <f t="shared" si="171"/>
        <v>97657</v>
      </c>
      <c r="G358" s="44">
        <f t="shared" si="171"/>
        <v>0</v>
      </c>
      <c r="H358" s="168">
        <v>0</v>
      </c>
      <c r="I358" s="168">
        <f t="shared" si="166"/>
        <v>0</v>
      </c>
    </row>
    <row r="359" spans="1:9" x14ac:dyDescent="0.3">
      <c r="A359" s="112">
        <v>42</v>
      </c>
      <c r="B359" s="113"/>
      <c r="C359" s="114"/>
      <c r="D359" s="115" t="s">
        <v>29</v>
      </c>
      <c r="E359" s="102">
        <f t="shared" si="171"/>
        <v>0</v>
      </c>
      <c r="F359" s="131">
        <v>97657</v>
      </c>
      <c r="G359" s="102">
        <f t="shared" si="171"/>
        <v>0</v>
      </c>
      <c r="H359" s="196">
        <v>0</v>
      </c>
      <c r="I359" s="196">
        <f t="shared" si="166"/>
        <v>0</v>
      </c>
    </row>
    <row r="360" spans="1:9" x14ac:dyDescent="0.3">
      <c r="A360" s="109">
        <v>421</v>
      </c>
      <c r="B360" s="110"/>
      <c r="C360" s="111"/>
      <c r="D360" s="150" t="s">
        <v>187</v>
      </c>
      <c r="E360" s="101">
        <f t="shared" si="171"/>
        <v>0</v>
      </c>
      <c r="F360" s="130">
        <f t="shared" si="171"/>
        <v>0</v>
      </c>
      <c r="G360" s="101">
        <f t="shared" si="171"/>
        <v>0</v>
      </c>
      <c r="H360" s="195">
        <v>0</v>
      </c>
      <c r="I360" s="195">
        <v>0</v>
      </c>
    </row>
    <row r="361" spans="1:9" x14ac:dyDescent="0.3">
      <c r="A361" s="106">
        <v>4212</v>
      </c>
      <c r="B361" s="107"/>
      <c r="C361" s="108"/>
      <c r="D361" s="50" t="s">
        <v>129</v>
      </c>
      <c r="E361" s="51">
        <v>0</v>
      </c>
      <c r="F361" s="52">
        <v>0</v>
      </c>
      <c r="G361" s="51">
        <v>0</v>
      </c>
      <c r="H361" s="171">
        <v>0</v>
      </c>
      <c r="I361" s="171">
        <v>0</v>
      </c>
    </row>
    <row r="362" spans="1:9" x14ac:dyDescent="0.3">
      <c r="A362" s="233" t="s">
        <v>157</v>
      </c>
      <c r="B362" s="234"/>
      <c r="C362" s="235"/>
      <c r="D362" s="105" t="s">
        <v>189</v>
      </c>
      <c r="E362" s="104"/>
      <c r="F362" s="129"/>
      <c r="G362" s="104"/>
      <c r="H362" s="194" t="s">
        <v>64</v>
      </c>
      <c r="I362" s="194" t="s">
        <v>64</v>
      </c>
    </row>
    <row r="363" spans="1:9" ht="17.25" customHeight="1" x14ac:dyDescent="0.3">
      <c r="A363" s="152">
        <v>4</v>
      </c>
      <c r="B363" s="153"/>
      <c r="C363" s="154"/>
      <c r="D363" s="154" t="s">
        <v>12</v>
      </c>
      <c r="E363" s="44">
        <f t="shared" ref="E363:G365" si="172">E364</f>
        <v>0</v>
      </c>
      <c r="F363" s="45">
        <f t="shared" si="172"/>
        <v>314995</v>
      </c>
      <c r="G363" s="44">
        <f t="shared" si="172"/>
        <v>0</v>
      </c>
      <c r="H363" s="168">
        <v>0</v>
      </c>
      <c r="I363" s="168">
        <f t="shared" si="166"/>
        <v>0</v>
      </c>
    </row>
    <row r="364" spans="1:9" ht="16.5" customHeight="1" x14ac:dyDescent="0.3">
      <c r="A364" s="112">
        <v>42</v>
      </c>
      <c r="B364" s="113"/>
      <c r="C364" s="114"/>
      <c r="D364" s="115" t="s">
        <v>29</v>
      </c>
      <c r="E364" s="102">
        <f t="shared" si="172"/>
        <v>0</v>
      </c>
      <c r="F364" s="131">
        <v>314995</v>
      </c>
      <c r="G364" s="102">
        <f t="shared" si="172"/>
        <v>0</v>
      </c>
      <c r="H364" s="196">
        <v>0</v>
      </c>
      <c r="I364" s="196">
        <f t="shared" si="166"/>
        <v>0</v>
      </c>
    </row>
    <row r="365" spans="1:9" x14ac:dyDescent="0.3">
      <c r="A365" s="109">
        <v>421</v>
      </c>
      <c r="B365" s="110"/>
      <c r="C365" s="111"/>
      <c r="D365" s="150" t="s">
        <v>187</v>
      </c>
      <c r="E365" s="101">
        <f t="shared" si="172"/>
        <v>0</v>
      </c>
      <c r="F365" s="130">
        <f t="shared" si="172"/>
        <v>0</v>
      </c>
      <c r="G365" s="101">
        <f t="shared" si="172"/>
        <v>0</v>
      </c>
      <c r="H365" s="195">
        <v>0</v>
      </c>
      <c r="I365" s="195">
        <v>0</v>
      </c>
    </row>
    <row r="366" spans="1:9" x14ac:dyDescent="0.3">
      <c r="A366" s="106">
        <v>4212</v>
      </c>
      <c r="B366" s="107"/>
      <c r="C366" s="108"/>
      <c r="D366" s="50" t="s">
        <v>129</v>
      </c>
      <c r="E366" s="51">
        <v>0</v>
      </c>
      <c r="F366" s="52">
        <v>0</v>
      </c>
      <c r="G366" s="51">
        <v>0</v>
      </c>
      <c r="H366" s="171">
        <v>0</v>
      </c>
      <c r="I366" s="171">
        <v>0</v>
      </c>
    </row>
    <row r="367" spans="1:9" ht="27.6" x14ac:dyDescent="0.3">
      <c r="A367" s="236" t="s">
        <v>185</v>
      </c>
      <c r="B367" s="237"/>
      <c r="C367" s="238"/>
      <c r="D367" s="154" t="s">
        <v>190</v>
      </c>
      <c r="E367" s="103"/>
      <c r="F367" s="128"/>
      <c r="G367" s="103"/>
      <c r="H367" s="168" t="s">
        <v>64</v>
      </c>
      <c r="I367" s="168" t="s">
        <v>64</v>
      </c>
    </row>
    <row r="368" spans="1:9" x14ac:dyDescent="0.3">
      <c r="A368" s="233" t="s">
        <v>167</v>
      </c>
      <c r="B368" s="234"/>
      <c r="C368" s="235"/>
      <c r="D368" s="105" t="s">
        <v>191</v>
      </c>
      <c r="E368" s="104"/>
      <c r="F368" s="129"/>
      <c r="G368" s="104"/>
      <c r="H368" s="194" t="s">
        <v>64</v>
      </c>
      <c r="I368" s="194" t="s">
        <v>64</v>
      </c>
    </row>
    <row r="369" spans="1:9" x14ac:dyDescent="0.3">
      <c r="A369" s="152">
        <v>3</v>
      </c>
      <c r="B369" s="153"/>
      <c r="C369" s="154"/>
      <c r="D369" s="154" t="s">
        <v>10</v>
      </c>
      <c r="E369" s="44">
        <f t="shared" ref="E369:G371" si="173">E370</f>
        <v>12639.36</v>
      </c>
      <c r="F369" s="45">
        <f t="shared" si="173"/>
        <v>0</v>
      </c>
      <c r="G369" s="44">
        <f t="shared" si="173"/>
        <v>0</v>
      </c>
      <c r="H369" s="168">
        <f t="shared" si="165"/>
        <v>0</v>
      </c>
      <c r="I369" s="168">
        <v>0</v>
      </c>
    </row>
    <row r="370" spans="1:9" x14ac:dyDescent="0.3">
      <c r="A370" s="112">
        <v>32</v>
      </c>
      <c r="B370" s="113"/>
      <c r="C370" s="114"/>
      <c r="D370" s="115" t="s">
        <v>21</v>
      </c>
      <c r="E370" s="102">
        <f t="shared" si="173"/>
        <v>12639.36</v>
      </c>
      <c r="F370" s="131">
        <f t="shared" si="173"/>
        <v>0</v>
      </c>
      <c r="G370" s="102">
        <f t="shared" si="173"/>
        <v>0</v>
      </c>
      <c r="H370" s="196">
        <f t="shared" si="165"/>
        <v>0</v>
      </c>
      <c r="I370" s="196">
        <v>0</v>
      </c>
    </row>
    <row r="371" spans="1:9" x14ac:dyDescent="0.3">
      <c r="A371" s="109">
        <v>323</v>
      </c>
      <c r="B371" s="110"/>
      <c r="C371" s="111"/>
      <c r="D371" s="150" t="s">
        <v>105</v>
      </c>
      <c r="E371" s="101">
        <f t="shared" si="173"/>
        <v>12639.36</v>
      </c>
      <c r="F371" s="130">
        <f t="shared" si="173"/>
        <v>0</v>
      </c>
      <c r="G371" s="101">
        <f t="shared" si="173"/>
        <v>0</v>
      </c>
      <c r="H371" s="195">
        <f t="shared" si="165"/>
        <v>0</v>
      </c>
      <c r="I371" s="195">
        <v>0</v>
      </c>
    </row>
    <row r="372" spans="1:9" x14ac:dyDescent="0.3">
      <c r="A372" s="106">
        <v>3237</v>
      </c>
      <c r="B372" s="107"/>
      <c r="C372" s="108"/>
      <c r="D372" s="50" t="s">
        <v>111</v>
      </c>
      <c r="E372" s="51">
        <v>12639.36</v>
      </c>
      <c r="F372" s="52">
        <v>0</v>
      </c>
      <c r="G372" s="51">
        <v>0</v>
      </c>
      <c r="H372" s="171">
        <f t="shared" si="165"/>
        <v>0</v>
      </c>
      <c r="I372" s="171">
        <v>0</v>
      </c>
    </row>
    <row r="373" spans="1:9" ht="17.25" customHeight="1" x14ac:dyDescent="0.3">
      <c r="A373" s="152">
        <v>4</v>
      </c>
      <c r="B373" s="153"/>
      <c r="C373" s="154"/>
      <c r="D373" s="154" t="s">
        <v>12</v>
      </c>
      <c r="E373" s="44">
        <f t="shared" ref="E373:G375" si="174">E374</f>
        <v>0</v>
      </c>
      <c r="F373" s="45">
        <f t="shared" si="174"/>
        <v>0</v>
      </c>
      <c r="G373" s="44">
        <f t="shared" si="174"/>
        <v>0</v>
      </c>
      <c r="H373" s="168">
        <v>0</v>
      </c>
      <c r="I373" s="168">
        <v>0</v>
      </c>
    </row>
    <row r="374" spans="1:9" ht="16.5" customHeight="1" x14ac:dyDescent="0.3">
      <c r="A374" s="112">
        <v>42</v>
      </c>
      <c r="B374" s="113"/>
      <c r="C374" s="114"/>
      <c r="D374" s="115" t="s">
        <v>29</v>
      </c>
      <c r="E374" s="102">
        <f t="shared" si="174"/>
        <v>0</v>
      </c>
      <c r="F374" s="131">
        <f t="shared" si="174"/>
        <v>0</v>
      </c>
      <c r="G374" s="102">
        <f t="shared" si="174"/>
        <v>0</v>
      </c>
      <c r="H374" s="196">
        <v>0</v>
      </c>
      <c r="I374" s="196">
        <v>0</v>
      </c>
    </row>
    <row r="375" spans="1:9" x14ac:dyDescent="0.3">
      <c r="A375" s="109">
        <v>421</v>
      </c>
      <c r="B375" s="110"/>
      <c r="C375" s="111"/>
      <c r="D375" s="150" t="s">
        <v>187</v>
      </c>
      <c r="E375" s="101">
        <f t="shared" si="174"/>
        <v>0</v>
      </c>
      <c r="F375" s="130">
        <f t="shared" si="174"/>
        <v>0</v>
      </c>
      <c r="G375" s="101">
        <f t="shared" si="174"/>
        <v>0</v>
      </c>
      <c r="H375" s="195">
        <v>0</v>
      </c>
      <c r="I375" s="195">
        <v>0</v>
      </c>
    </row>
    <row r="376" spans="1:9" x14ac:dyDescent="0.3">
      <c r="A376" s="106">
        <v>4212</v>
      </c>
      <c r="B376" s="107"/>
      <c r="C376" s="108"/>
      <c r="D376" s="50" t="s">
        <v>129</v>
      </c>
      <c r="E376" s="51">
        <v>0</v>
      </c>
      <c r="F376" s="52">
        <v>0</v>
      </c>
      <c r="G376" s="51">
        <v>0</v>
      </c>
      <c r="H376" s="171">
        <v>0</v>
      </c>
      <c r="I376" s="171">
        <v>0</v>
      </c>
    </row>
    <row r="377" spans="1:9" ht="41.4" x14ac:dyDescent="0.3">
      <c r="A377" s="236" t="s">
        <v>185</v>
      </c>
      <c r="B377" s="237"/>
      <c r="C377" s="238"/>
      <c r="D377" s="154" t="s">
        <v>192</v>
      </c>
      <c r="E377" s="103"/>
      <c r="F377" s="128"/>
      <c r="G377" s="103"/>
      <c r="H377" s="168" t="s">
        <v>64</v>
      </c>
      <c r="I377" s="168" t="s">
        <v>64</v>
      </c>
    </row>
    <row r="378" spans="1:9" x14ac:dyDescent="0.3">
      <c r="A378" s="233" t="s">
        <v>148</v>
      </c>
      <c r="B378" s="234"/>
      <c r="C378" s="235"/>
      <c r="D378" s="105" t="s">
        <v>149</v>
      </c>
      <c r="E378" s="104"/>
      <c r="F378" s="129"/>
      <c r="G378" s="104"/>
      <c r="H378" s="194" t="s">
        <v>64</v>
      </c>
      <c r="I378" s="194" t="s">
        <v>64</v>
      </c>
    </row>
    <row r="379" spans="1:9" x14ac:dyDescent="0.3">
      <c r="A379" s="152">
        <v>3</v>
      </c>
      <c r="B379" s="153"/>
      <c r="C379" s="154"/>
      <c r="D379" s="154" t="s">
        <v>10</v>
      </c>
      <c r="E379" s="44">
        <f t="shared" ref="E379:G381" si="175">E380</f>
        <v>248.85</v>
      </c>
      <c r="F379" s="45">
        <f t="shared" si="175"/>
        <v>0</v>
      </c>
      <c r="G379" s="44">
        <f t="shared" si="175"/>
        <v>0</v>
      </c>
      <c r="H379" s="168">
        <f t="shared" si="165"/>
        <v>0</v>
      </c>
      <c r="I379" s="168">
        <v>0</v>
      </c>
    </row>
    <row r="380" spans="1:9" x14ac:dyDescent="0.3">
      <c r="A380" s="112">
        <v>32</v>
      </c>
      <c r="B380" s="113"/>
      <c r="C380" s="114"/>
      <c r="D380" s="115" t="s">
        <v>21</v>
      </c>
      <c r="E380" s="102">
        <f t="shared" si="175"/>
        <v>248.85</v>
      </c>
      <c r="F380" s="131">
        <f t="shared" si="175"/>
        <v>0</v>
      </c>
      <c r="G380" s="102">
        <f t="shared" si="175"/>
        <v>0</v>
      </c>
      <c r="H380" s="196">
        <f t="shared" si="165"/>
        <v>0</v>
      </c>
      <c r="I380" s="196">
        <v>0</v>
      </c>
    </row>
    <row r="381" spans="1:9" x14ac:dyDescent="0.3">
      <c r="A381" s="109">
        <v>323</v>
      </c>
      <c r="B381" s="110"/>
      <c r="C381" s="111"/>
      <c r="D381" s="150" t="s">
        <v>105</v>
      </c>
      <c r="E381" s="101">
        <f t="shared" si="175"/>
        <v>248.85</v>
      </c>
      <c r="F381" s="130">
        <f t="shared" si="175"/>
        <v>0</v>
      </c>
      <c r="G381" s="101">
        <f t="shared" si="175"/>
        <v>0</v>
      </c>
      <c r="H381" s="195">
        <f t="shared" si="165"/>
        <v>0</v>
      </c>
      <c r="I381" s="195">
        <v>0</v>
      </c>
    </row>
    <row r="382" spans="1:9" x14ac:dyDescent="0.3">
      <c r="A382" s="106">
        <v>3237</v>
      </c>
      <c r="B382" s="107"/>
      <c r="C382" s="108"/>
      <c r="D382" s="50" t="s">
        <v>111</v>
      </c>
      <c r="E382" s="51">
        <v>248.85</v>
      </c>
      <c r="F382" s="52">
        <v>0</v>
      </c>
      <c r="G382" s="51">
        <v>0</v>
      </c>
      <c r="H382" s="171">
        <f t="shared" si="165"/>
        <v>0</v>
      </c>
      <c r="I382" s="171">
        <v>0</v>
      </c>
    </row>
    <row r="383" spans="1:9" ht="17.25" customHeight="1" x14ac:dyDescent="0.3">
      <c r="A383" s="152">
        <v>4</v>
      </c>
      <c r="B383" s="153"/>
      <c r="C383" s="154"/>
      <c r="D383" s="154" t="s">
        <v>12</v>
      </c>
      <c r="E383" s="44">
        <f t="shared" ref="E383:G385" si="176">E384</f>
        <v>0</v>
      </c>
      <c r="F383" s="45">
        <f t="shared" si="176"/>
        <v>9965</v>
      </c>
      <c r="G383" s="44">
        <f t="shared" si="176"/>
        <v>0</v>
      </c>
      <c r="H383" s="168">
        <v>0</v>
      </c>
      <c r="I383" s="168">
        <f t="shared" si="166"/>
        <v>0</v>
      </c>
    </row>
    <row r="384" spans="1:9" ht="16.5" customHeight="1" x14ac:dyDescent="0.3">
      <c r="A384" s="112">
        <v>42</v>
      </c>
      <c r="B384" s="113"/>
      <c r="C384" s="114"/>
      <c r="D384" s="115" t="s">
        <v>29</v>
      </c>
      <c r="E384" s="102">
        <f t="shared" si="176"/>
        <v>0</v>
      </c>
      <c r="F384" s="131">
        <v>9965</v>
      </c>
      <c r="G384" s="102">
        <f t="shared" si="176"/>
        <v>0</v>
      </c>
      <c r="H384" s="196">
        <v>0</v>
      </c>
      <c r="I384" s="196">
        <f t="shared" si="166"/>
        <v>0</v>
      </c>
    </row>
    <row r="385" spans="1:9" x14ac:dyDescent="0.3">
      <c r="A385" s="109">
        <v>421</v>
      </c>
      <c r="B385" s="110"/>
      <c r="C385" s="111"/>
      <c r="D385" s="150" t="s">
        <v>187</v>
      </c>
      <c r="E385" s="101">
        <f t="shared" si="176"/>
        <v>0</v>
      </c>
      <c r="F385" s="130">
        <f t="shared" si="176"/>
        <v>0</v>
      </c>
      <c r="G385" s="101">
        <f t="shared" si="176"/>
        <v>0</v>
      </c>
      <c r="H385" s="195">
        <v>0</v>
      </c>
      <c r="I385" s="195">
        <v>0</v>
      </c>
    </row>
    <row r="386" spans="1:9" x14ac:dyDescent="0.3">
      <c r="A386" s="106">
        <v>4212</v>
      </c>
      <c r="B386" s="107"/>
      <c r="C386" s="108"/>
      <c r="D386" s="50" t="s">
        <v>129</v>
      </c>
      <c r="E386" s="51">
        <v>0</v>
      </c>
      <c r="F386" s="52">
        <v>0</v>
      </c>
      <c r="G386" s="51">
        <v>0</v>
      </c>
      <c r="H386" s="171">
        <v>0</v>
      </c>
      <c r="I386" s="171">
        <v>0</v>
      </c>
    </row>
    <row r="387" spans="1:9" ht="41.25" customHeight="1" x14ac:dyDescent="0.3">
      <c r="A387" s="236" t="s">
        <v>185</v>
      </c>
      <c r="B387" s="237"/>
      <c r="C387" s="238"/>
      <c r="D387" s="154" t="s">
        <v>192</v>
      </c>
      <c r="E387" s="103"/>
      <c r="F387" s="128"/>
      <c r="G387" s="103"/>
      <c r="H387" s="168" t="s">
        <v>64</v>
      </c>
      <c r="I387" s="168" t="s">
        <v>64</v>
      </c>
    </row>
    <row r="388" spans="1:9" x14ac:dyDescent="0.3">
      <c r="A388" s="233" t="s">
        <v>157</v>
      </c>
      <c r="B388" s="234"/>
      <c r="C388" s="235"/>
      <c r="D388" s="105" t="s">
        <v>189</v>
      </c>
      <c r="E388" s="104"/>
      <c r="F388" s="129"/>
      <c r="G388" s="104"/>
      <c r="H388" s="194" t="s">
        <v>64</v>
      </c>
      <c r="I388" s="194" t="s">
        <v>64</v>
      </c>
    </row>
    <row r="389" spans="1:9" x14ac:dyDescent="0.3">
      <c r="A389" s="152">
        <v>3</v>
      </c>
      <c r="B389" s="153"/>
      <c r="C389" s="154"/>
      <c r="D389" s="154" t="s">
        <v>10</v>
      </c>
      <c r="E389" s="44">
        <f t="shared" ref="E389:G391" si="177">E390</f>
        <v>0</v>
      </c>
      <c r="F389" s="45">
        <f t="shared" si="177"/>
        <v>0</v>
      </c>
      <c r="G389" s="44">
        <f t="shared" si="177"/>
        <v>0</v>
      </c>
      <c r="H389" s="168">
        <v>0</v>
      </c>
      <c r="I389" s="168">
        <v>0</v>
      </c>
    </row>
    <row r="390" spans="1:9" x14ac:dyDescent="0.3">
      <c r="A390" s="112">
        <v>32</v>
      </c>
      <c r="B390" s="113"/>
      <c r="C390" s="114"/>
      <c r="D390" s="115" t="s">
        <v>21</v>
      </c>
      <c r="E390" s="102">
        <f t="shared" si="177"/>
        <v>0</v>
      </c>
      <c r="F390" s="131">
        <f t="shared" si="177"/>
        <v>0</v>
      </c>
      <c r="G390" s="102">
        <f t="shared" si="177"/>
        <v>0</v>
      </c>
      <c r="H390" s="196">
        <v>0</v>
      </c>
      <c r="I390" s="196">
        <v>0</v>
      </c>
    </row>
    <row r="391" spans="1:9" x14ac:dyDescent="0.3">
      <c r="A391" s="109">
        <v>323</v>
      </c>
      <c r="B391" s="110"/>
      <c r="C391" s="111"/>
      <c r="D391" s="150" t="s">
        <v>105</v>
      </c>
      <c r="E391" s="101">
        <f t="shared" si="177"/>
        <v>0</v>
      </c>
      <c r="F391" s="130">
        <f t="shared" si="177"/>
        <v>0</v>
      </c>
      <c r="G391" s="101">
        <f t="shared" si="177"/>
        <v>0</v>
      </c>
      <c r="H391" s="195">
        <v>0</v>
      </c>
      <c r="I391" s="195">
        <v>0</v>
      </c>
    </row>
    <row r="392" spans="1:9" x14ac:dyDescent="0.3">
      <c r="A392" s="106">
        <v>3237</v>
      </c>
      <c r="B392" s="107"/>
      <c r="C392" s="108"/>
      <c r="D392" s="50" t="s">
        <v>111</v>
      </c>
      <c r="E392" s="51">
        <v>0</v>
      </c>
      <c r="F392" s="52">
        <v>0</v>
      </c>
      <c r="G392" s="51">
        <v>0</v>
      </c>
      <c r="H392" s="171">
        <v>0</v>
      </c>
      <c r="I392" s="171">
        <v>0</v>
      </c>
    </row>
    <row r="393" spans="1:9" ht="17.25" customHeight="1" x14ac:dyDescent="0.3">
      <c r="A393" s="152">
        <v>4</v>
      </c>
      <c r="B393" s="153"/>
      <c r="C393" s="154"/>
      <c r="D393" s="154" t="s">
        <v>12</v>
      </c>
      <c r="E393" s="44">
        <f t="shared" ref="E393:G395" si="178">E394</f>
        <v>0</v>
      </c>
      <c r="F393" s="45">
        <f t="shared" si="178"/>
        <v>89685</v>
      </c>
      <c r="G393" s="44">
        <f t="shared" si="178"/>
        <v>0</v>
      </c>
      <c r="H393" s="168">
        <v>0</v>
      </c>
      <c r="I393" s="168">
        <f t="shared" si="166"/>
        <v>0</v>
      </c>
    </row>
    <row r="394" spans="1:9" ht="16.5" customHeight="1" x14ac:dyDescent="0.3">
      <c r="A394" s="112">
        <v>42</v>
      </c>
      <c r="B394" s="113"/>
      <c r="C394" s="114"/>
      <c r="D394" s="115" t="s">
        <v>29</v>
      </c>
      <c r="E394" s="102">
        <f t="shared" si="178"/>
        <v>0</v>
      </c>
      <c r="F394" s="131">
        <v>89685</v>
      </c>
      <c r="G394" s="102">
        <f t="shared" si="178"/>
        <v>0</v>
      </c>
      <c r="H394" s="196">
        <v>0</v>
      </c>
      <c r="I394" s="196">
        <f t="shared" si="166"/>
        <v>0</v>
      </c>
    </row>
    <row r="395" spans="1:9" x14ac:dyDescent="0.3">
      <c r="A395" s="109">
        <v>421</v>
      </c>
      <c r="B395" s="110"/>
      <c r="C395" s="111"/>
      <c r="D395" s="150" t="s">
        <v>187</v>
      </c>
      <c r="E395" s="101">
        <f t="shared" si="178"/>
        <v>0</v>
      </c>
      <c r="F395" s="130">
        <f t="shared" si="178"/>
        <v>0</v>
      </c>
      <c r="G395" s="101">
        <f t="shared" si="178"/>
        <v>0</v>
      </c>
      <c r="H395" s="195">
        <v>0</v>
      </c>
      <c r="I395" s="195">
        <v>0</v>
      </c>
    </row>
    <row r="396" spans="1:9" x14ac:dyDescent="0.3">
      <c r="A396" s="106">
        <v>4212</v>
      </c>
      <c r="B396" s="107"/>
      <c r="C396" s="108"/>
      <c r="D396" s="50" t="s">
        <v>129</v>
      </c>
      <c r="E396" s="51">
        <v>0</v>
      </c>
      <c r="F396" s="52">
        <v>0</v>
      </c>
      <c r="G396" s="51">
        <v>0</v>
      </c>
      <c r="H396" s="171">
        <v>0</v>
      </c>
      <c r="I396" s="171">
        <v>0</v>
      </c>
    </row>
    <row r="397" spans="1:9" ht="53.25" customHeight="1" x14ac:dyDescent="0.3">
      <c r="A397" s="236" t="s">
        <v>185</v>
      </c>
      <c r="B397" s="237"/>
      <c r="C397" s="238"/>
      <c r="D397" s="154" t="s">
        <v>193</v>
      </c>
      <c r="E397" s="103"/>
      <c r="F397" s="128"/>
      <c r="G397" s="103"/>
      <c r="H397" s="168" t="s">
        <v>64</v>
      </c>
      <c r="I397" s="168" t="s">
        <v>64</v>
      </c>
    </row>
    <row r="398" spans="1:9" x14ac:dyDescent="0.3">
      <c r="A398" s="233" t="s">
        <v>148</v>
      </c>
      <c r="B398" s="234"/>
      <c r="C398" s="235"/>
      <c r="D398" s="105" t="s">
        <v>149</v>
      </c>
      <c r="E398" s="104"/>
      <c r="F398" s="129"/>
      <c r="G398" s="104"/>
      <c r="H398" s="194" t="s">
        <v>64</v>
      </c>
      <c r="I398" s="194" t="s">
        <v>64</v>
      </c>
    </row>
    <row r="399" spans="1:9" x14ac:dyDescent="0.3">
      <c r="A399" s="152">
        <v>3</v>
      </c>
      <c r="B399" s="153"/>
      <c r="C399" s="154"/>
      <c r="D399" s="154" t="s">
        <v>10</v>
      </c>
      <c r="E399" s="44">
        <f t="shared" ref="E399:G401" si="179">E400</f>
        <v>0</v>
      </c>
      <c r="F399" s="45">
        <f t="shared" si="179"/>
        <v>0</v>
      </c>
      <c r="G399" s="44">
        <f t="shared" si="179"/>
        <v>0</v>
      </c>
      <c r="H399" s="168">
        <v>0</v>
      </c>
      <c r="I399" s="168">
        <v>0</v>
      </c>
    </row>
    <row r="400" spans="1:9" x14ac:dyDescent="0.3">
      <c r="A400" s="112">
        <v>32</v>
      </c>
      <c r="B400" s="113"/>
      <c r="C400" s="114"/>
      <c r="D400" s="115" t="s">
        <v>21</v>
      </c>
      <c r="E400" s="102">
        <f t="shared" si="179"/>
        <v>0</v>
      </c>
      <c r="F400" s="131">
        <f t="shared" si="179"/>
        <v>0</v>
      </c>
      <c r="G400" s="102">
        <f t="shared" si="179"/>
        <v>0</v>
      </c>
      <c r="H400" s="196">
        <v>0</v>
      </c>
      <c r="I400" s="196">
        <v>0</v>
      </c>
    </row>
    <row r="401" spans="1:9" x14ac:dyDescent="0.3">
      <c r="A401" s="109">
        <v>323</v>
      </c>
      <c r="B401" s="110"/>
      <c r="C401" s="111"/>
      <c r="D401" s="150" t="s">
        <v>105</v>
      </c>
      <c r="E401" s="101">
        <f t="shared" si="179"/>
        <v>0</v>
      </c>
      <c r="F401" s="130">
        <f t="shared" si="179"/>
        <v>0</v>
      </c>
      <c r="G401" s="101">
        <f t="shared" si="179"/>
        <v>0</v>
      </c>
      <c r="H401" s="195">
        <v>0</v>
      </c>
      <c r="I401" s="195">
        <v>0</v>
      </c>
    </row>
    <row r="402" spans="1:9" x14ac:dyDescent="0.3">
      <c r="A402" s="106">
        <v>3237</v>
      </c>
      <c r="B402" s="107"/>
      <c r="C402" s="108"/>
      <c r="D402" s="50" t="s">
        <v>111</v>
      </c>
      <c r="E402" s="51">
        <v>0</v>
      </c>
      <c r="F402" s="52">
        <v>0</v>
      </c>
      <c r="G402" s="51">
        <v>0</v>
      </c>
      <c r="H402" s="171">
        <v>0</v>
      </c>
      <c r="I402" s="171">
        <v>0</v>
      </c>
    </row>
    <row r="403" spans="1:9" ht="17.25" customHeight="1" x14ac:dyDescent="0.3">
      <c r="A403" s="152">
        <v>4</v>
      </c>
      <c r="B403" s="153"/>
      <c r="C403" s="154"/>
      <c r="D403" s="154" t="s">
        <v>12</v>
      </c>
      <c r="E403" s="44">
        <f t="shared" ref="E403:G405" si="180">E404</f>
        <v>0</v>
      </c>
      <c r="F403" s="45">
        <f t="shared" si="180"/>
        <v>621</v>
      </c>
      <c r="G403" s="44">
        <f t="shared" si="180"/>
        <v>0</v>
      </c>
      <c r="H403" s="168">
        <v>0</v>
      </c>
      <c r="I403" s="168">
        <f t="shared" ref="I403:I424" si="181">G403/F403*100</f>
        <v>0</v>
      </c>
    </row>
    <row r="404" spans="1:9" ht="16.5" customHeight="1" x14ac:dyDescent="0.3">
      <c r="A404" s="112">
        <v>42</v>
      </c>
      <c r="B404" s="113"/>
      <c r="C404" s="114"/>
      <c r="D404" s="115" t="s">
        <v>29</v>
      </c>
      <c r="E404" s="102">
        <f t="shared" si="180"/>
        <v>0</v>
      </c>
      <c r="F404" s="131">
        <v>621</v>
      </c>
      <c r="G404" s="102">
        <f t="shared" si="180"/>
        <v>0</v>
      </c>
      <c r="H404" s="196">
        <v>0</v>
      </c>
      <c r="I404" s="196">
        <f t="shared" si="181"/>
        <v>0</v>
      </c>
    </row>
    <row r="405" spans="1:9" x14ac:dyDescent="0.3">
      <c r="A405" s="109">
        <v>421</v>
      </c>
      <c r="B405" s="110"/>
      <c r="C405" s="111"/>
      <c r="D405" s="150" t="s">
        <v>187</v>
      </c>
      <c r="E405" s="101">
        <f t="shared" si="180"/>
        <v>0</v>
      </c>
      <c r="F405" s="130">
        <f t="shared" si="180"/>
        <v>0</v>
      </c>
      <c r="G405" s="101">
        <f t="shared" si="180"/>
        <v>0</v>
      </c>
      <c r="H405" s="195">
        <v>0</v>
      </c>
      <c r="I405" s="195">
        <v>0</v>
      </c>
    </row>
    <row r="406" spans="1:9" x14ac:dyDescent="0.3">
      <c r="A406" s="106">
        <v>4212</v>
      </c>
      <c r="B406" s="107"/>
      <c r="C406" s="108"/>
      <c r="D406" s="50" t="s">
        <v>129</v>
      </c>
      <c r="E406" s="51">
        <v>0</v>
      </c>
      <c r="F406" s="52">
        <v>0</v>
      </c>
      <c r="G406" s="51">
        <v>0</v>
      </c>
      <c r="H406" s="171">
        <v>0</v>
      </c>
      <c r="I406" s="171">
        <v>0</v>
      </c>
    </row>
    <row r="407" spans="1:9" ht="56.25" customHeight="1" x14ac:dyDescent="0.3">
      <c r="A407" s="236" t="s">
        <v>185</v>
      </c>
      <c r="B407" s="237"/>
      <c r="C407" s="238"/>
      <c r="D407" s="154" t="s">
        <v>193</v>
      </c>
      <c r="E407" s="103"/>
      <c r="F407" s="128"/>
      <c r="G407" s="103"/>
      <c r="H407" s="168" t="s">
        <v>64</v>
      </c>
      <c r="I407" s="168" t="s">
        <v>64</v>
      </c>
    </row>
    <row r="408" spans="1:9" x14ac:dyDescent="0.3">
      <c r="A408" s="233" t="s">
        <v>157</v>
      </c>
      <c r="B408" s="234"/>
      <c r="C408" s="235"/>
      <c r="D408" s="105" t="s">
        <v>189</v>
      </c>
      <c r="E408" s="104"/>
      <c r="F408" s="129"/>
      <c r="G408" s="104"/>
      <c r="H408" s="194" t="s">
        <v>64</v>
      </c>
      <c r="I408" s="194" t="s">
        <v>64</v>
      </c>
    </row>
    <row r="409" spans="1:9" x14ac:dyDescent="0.3">
      <c r="A409" s="152">
        <v>3</v>
      </c>
      <c r="B409" s="153"/>
      <c r="C409" s="154"/>
      <c r="D409" s="154" t="s">
        <v>10</v>
      </c>
      <c r="E409" s="44">
        <f t="shared" ref="E409:G411" si="182">E410</f>
        <v>0</v>
      </c>
      <c r="F409" s="45">
        <f t="shared" si="182"/>
        <v>0</v>
      </c>
      <c r="G409" s="44">
        <f t="shared" si="182"/>
        <v>0</v>
      </c>
      <c r="H409" s="168">
        <v>0</v>
      </c>
      <c r="I409" s="168">
        <v>0</v>
      </c>
    </row>
    <row r="410" spans="1:9" x14ac:dyDescent="0.3">
      <c r="A410" s="112">
        <v>32</v>
      </c>
      <c r="B410" s="113"/>
      <c r="C410" s="114"/>
      <c r="D410" s="115" t="s">
        <v>21</v>
      </c>
      <c r="E410" s="102">
        <f t="shared" si="182"/>
        <v>0</v>
      </c>
      <c r="F410" s="131">
        <f t="shared" si="182"/>
        <v>0</v>
      </c>
      <c r="G410" s="102">
        <f t="shared" si="182"/>
        <v>0</v>
      </c>
      <c r="H410" s="196">
        <v>0</v>
      </c>
      <c r="I410" s="196">
        <v>0</v>
      </c>
    </row>
    <row r="411" spans="1:9" x14ac:dyDescent="0.3">
      <c r="A411" s="109">
        <v>323</v>
      </c>
      <c r="B411" s="110"/>
      <c r="C411" s="111"/>
      <c r="D411" s="150" t="s">
        <v>105</v>
      </c>
      <c r="E411" s="101">
        <f t="shared" si="182"/>
        <v>0</v>
      </c>
      <c r="F411" s="130">
        <f t="shared" si="182"/>
        <v>0</v>
      </c>
      <c r="G411" s="101">
        <f t="shared" si="182"/>
        <v>0</v>
      </c>
      <c r="H411" s="195">
        <v>0</v>
      </c>
      <c r="I411" s="195">
        <v>0</v>
      </c>
    </row>
    <row r="412" spans="1:9" x14ac:dyDescent="0.3">
      <c r="A412" s="106">
        <v>3237</v>
      </c>
      <c r="B412" s="107"/>
      <c r="C412" s="108"/>
      <c r="D412" s="50" t="s">
        <v>111</v>
      </c>
      <c r="E412" s="51">
        <v>0</v>
      </c>
      <c r="F412" s="52">
        <v>0</v>
      </c>
      <c r="G412" s="51">
        <v>0</v>
      </c>
      <c r="H412" s="171">
        <v>0</v>
      </c>
      <c r="I412" s="171">
        <v>0</v>
      </c>
    </row>
    <row r="413" spans="1:9" ht="17.25" customHeight="1" x14ac:dyDescent="0.3">
      <c r="A413" s="152">
        <v>4</v>
      </c>
      <c r="B413" s="153"/>
      <c r="C413" s="154"/>
      <c r="D413" s="154" t="s">
        <v>12</v>
      </c>
      <c r="E413" s="44">
        <f t="shared" ref="E413:G415" si="183">E414</f>
        <v>0</v>
      </c>
      <c r="F413" s="45">
        <f t="shared" si="183"/>
        <v>5587</v>
      </c>
      <c r="G413" s="44">
        <f t="shared" si="183"/>
        <v>0</v>
      </c>
      <c r="H413" s="168">
        <v>0</v>
      </c>
      <c r="I413" s="168">
        <f t="shared" si="181"/>
        <v>0</v>
      </c>
    </row>
    <row r="414" spans="1:9" ht="16.5" customHeight="1" x14ac:dyDescent="0.3">
      <c r="A414" s="112">
        <v>42</v>
      </c>
      <c r="B414" s="113"/>
      <c r="C414" s="114"/>
      <c r="D414" s="115" t="s">
        <v>29</v>
      </c>
      <c r="E414" s="102">
        <f t="shared" si="183"/>
        <v>0</v>
      </c>
      <c r="F414" s="131">
        <v>5587</v>
      </c>
      <c r="G414" s="102">
        <f t="shared" si="183"/>
        <v>0</v>
      </c>
      <c r="H414" s="196">
        <v>0</v>
      </c>
      <c r="I414" s="196">
        <f t="shared" si="181"/>
        <v>0</v>
      </c>
    </row>
    <row r="415" spans="1:9" x14ac:dyDescent="0.3">
      <c r="A415" s="109">
        <v>421</v>
      </c>
      <c r="B415" s="110"/>
      <c r="C415" s="111"/>
      <c r="D415" s="150" t="s">
        <v>187</v>
      </c>
      <c r="E415" s="101">
        <f t="shared" si="183"/>
        <v>0</v>
      </c>
      <c r="F415" s="130">
        <f t="shared" si="183"/>
        <v>0</v>
      </c>
      <c r="G415" s="101">
        <f t="shared" si="183"/>
        <v>0</v>
      </c>
      <c r="H415" s="195">
        <v>0</v>
      </c>
      <c r="I415" s="195">
        <v>0</v>
      </c>
    </row>
    <row r="416" spans="1:9" x14ac:dyDescent="0.3">
      <c r="A416" s="106">
        <v>4212</v>
      </c>
      <c r="B416" s="107"/>
      <c r="C416" s="108"/>
      <c r="D416" s="50" t="s">
        <v>129</v>
      </c>
      <c r="E416" s="51">
        <v>0</v>
      </c>
      <c r="F416" s="52">
        <v>0</v>
      </c>
      <c r="G416" s="51">
        <v>0</v>
      </c>
      <c r="H416" s="171">
        <v>0</v>
      </c>
      <c r="I416" s="171">
        <v>0</v>
      </c>
    </row>
    <row r="417" spans="1:9" ht="42" customHeight="1" x14ac:dyDescent="0.3">
      <c r="A417" s="236" t="s">
        <v>185</v>
      </c>
      <c r="B417" s="237"/>
      <c r="C417" s="238"/>
      <c r="D417" s="154" t="s">
        <v>194</v>
      </c>
      <c r="E417" s="103"/>
      <c r="F417" s="128"/>
      <c r="G417" s="103"/>
      <c r="H417" s="168" t="s">
        <v>64</v>
      </c>
      <c r="I417" s="168" t="s">
        <v>64</v>
      </c>
    </row>
    <row r="418" spans="1:9" x14ac:dyDescent="0.3">
      <c r="A418" s="233" t="s">
        <v>148</v>
      </c>
      <c r="B418" s="234"/>
      <c r="C418" s="235"/>
      <c r="D418" s="105" t="s">
        <v>149</v>
      </c>
      <c r="E418" s="104"/>
      <c r="F418" s="129"/>
      <c r="G418" s="104"/>
      <c r="H418" s="194" t="s">
        <v>64</v>
      </c>
      <c r="I418" s="194" t="s">
        <v>64</v>
      </c>
    </row>
    <row r="419" spans="1:9" x14ac:dyDescent="0.3">
      <c r="A419" s="152">
        <v>3</v>
      </c>
      <c r="B419" s="153"/>
      <c r="C419" s="154"/>
      <c r="D419" s="154" t="s">
        <v>10</v>
      </c>
      <c r="E419" s="44">
        <f t="shared" ref="E419:G421" si="184">E420</f>
        <v>0</v>
      </c>
      <c r="F419" s="45">
        <f t="shared" si="184"/>
        <v>0</v>
      </c>
      <c r="G419" s="44">
        <f t="shared" si="184"/>
        <v>0</v>
      </c>
      <c r="H419" s="168">
        <v>0</v>
      </c>
      <c r="I419" s="168">
        <v>0</v>
      </c>
    </row>
    <row r="420" spans="1:9" x14ac:dyDescent="0.3">
      <c r="A420" s="112">
        <v>32</v>
      </c>
      <c r="B420" s="113"/>
      <c r="C420" s="114"/>
      <c r="D420" s="115" t="s">
        <v>21</v>
      </c>
      <c r="E420" s="102">
        <f t="shared" si="184"/>
        <v>0</v>
      </c>
      <c r="F420" s="131">
        <f t="shared" si="184"/>
        <v>0</v>
      </c>
      <c r="G420" s="102">
        <f t="shared" si="184"/>
        <v>0</v>
      </c>
      <c r="H420" s="196">
        <v>0</v>
      </c>
      <c r="I420" s="196">
        <v>0</v>
      </c>
    </row>
    <row r="421" spans="1:9" x14ac:dyDescent="0.3">
      <c r="A421" s="109">
        <v>323</v>
      </c>
      <c r="B421" s="110"/>
      <c r="C421" s="111"/>
      <c r="D421" s="150" t="s">
        <v>105</v>
      </c>
      <c r="E421" s="101">
        <f t="shared" si="184"/>
        <v>0</v>
      </c>
      <c r="F421" s="130">
        <f t="shared" si="184"/>
        <v>0</v>
      </c>
      <c r="G421" s="101">
        <f t="shared" si="184"/>
        <v>0</v>
      </c>
      <c r="H421" s="195">
        <v>0</v>
      </c>
      <c r="I421" s="195">
        <v>0</v>
      </c>
    </row>
    <row r="422" spans="1:9" x14ac:dyDescent="0.3">
      <c r="A422" s="106">
        <v>3237</v>
      </c>
      <c r="B422" s="107"/>
      <c r="C422" s="108"/>
      <c r="D422" s="50" t="s">
        <v>111</v>
      </c>
      <c r="E422" s="51">
        <v>0</v>
      </c>
      <c r="F422" s="52">
        <v>0</v>
      </c>
      <c r="G422" s="51">
        <v>0</v>
      </c>
      <c r="H422" s="171">
        <v>0</v>
      </c>
      <c r="I422" s="171">
        <v>0</v>
      </c>
    </row>
    <row r="423" spans="1:9" ht="17.25" customHeight="1" x14ac:dyDescent="0.3">
      <c r="A423" s="152">
        <v>4</v>
      </c>
      <c r="B423" s="153"/>
      <c r="C423" s="154"/>
      <c r="D423" s="154" t="s">
        <v>12</v>
      </c>
      <c r="E423" s="44">
        <f t="shared" ref="E423:G425" si="185">E424</f>
        <v>0</v>
      </c>
      <c r="F423" s="45">
        <f t="shared" si="185"/>
        <v>326</v>
      </c>
      <c r="G423" s="44">
        <f t="shared" si="185"/>
        <v>0</v>
      </c>
      <c r="H423" s="168">
        <v>0</v>
      </c>
      <c r="I423" s="168">
        <f t="shared" si="181"/>
        <v>0</v>
      </c>
    </row>
    <row r="424" spans="1:9" ht="16.5" customHeight="1" x14ac:dyDescent="0.3">
      <c r="A424" s="112">
        <v>42</v>
      </c>
      <c r="B424" s="113"/>
      <c r="C424" s="114"/>
      <c r="D424" s="115" t="s">
        <v>29</v>
      </c>
      <c r="E424" s="102">
        <f t="shared" si="185"/>
        <v>0</v>
      </c>
      <c r="F424" s="131">
        <v>326</v>
      </c>
      <c r="G424" s="102">
        <f t="shared" si="185"/>
        <v>0</v>
      </c>
      <c r="H424" s="196">
        <v>0</v>
      </c>
      <c r="I424" s="196">
        <f t="shared" si="181"/>
        <v>0</v>
      </c>
    </row>
    <row r="425" spans="1:9" x14ac:dyDescent="0.3">
      <c r="A425" s="109">
        <v>421</v>
      </c>
      <c r="B425" s="110"/>
      <c r="C425" s="111"/>
      <c r="D425" s="150" t="s">
        <v>187</v>
      </c>
      <c r="E425" s="101">
        <f t="shared" si="185"/>
        <v>0</v>
      </c>
      <c r="F425" s="130">
        <f t="shared" si="185"/>
        <v>0</v>
      </c>
      <c r="G425" s="101">
        <f t="shared" si="185"/>
        <v>0</v>
      </c>
      <c r="H425" s="195">
        <v>0</v>
      </c>
      <c r="I425" s="195">
        <v>0</v>
      </c>
    </row>
    <row r="426" spans="1:9" x14ac:dyDescent="0.3">
      <c r="A426" s="106">
        <v>4212</v>
      </c>
      <c r="B426" s="107"/>
      <c r="C426" s="108"/>
      <c r="D426" s="50" t="s">
        <v>129</v>
      </c>
      <c r="E426" s="51">
        <v>0</v>
      </c>
      <c r="F426" s="52">
        <v>0</v>
      </c>
      <c r="G426" s="51">
        <v>0</v>
      </c>
      <c r="H426" s="171">
        <v>0</v>
      </c>
      <c r="I426" s="171">
        <v>0</v>
      </c>
    </row>
    <row r="427" spans="1:9" ht="45.75" customHeight="1" x14ac:dyDescent="0.3">
      <c r="A427" s="236" t="s">
        <v>185</v>
      </c>
      <c r="B427" s="237"/>
      <c r="C427" s="238"/>
      <c r="D427" s="154" t="s">
        <v>194</v>
      </c>
      <c r="E427" s="103"/>
      <c r="F427" s="128"/>
      <c r="G427" s="103"/>
      <c r="H427" s="168" t="s">
        <v>64</v>
      </c>
      <c r="I427" s="168" t="s">
        <v>64</v>
      </c>
    </row>
    <row r="428" spans="1:9" x14ac:dyDescent="0.3">
      <c r="A428" s="233" t="s">
        <v>157</v>
      </c>
      <c r="B428" s="234"/>
      <c r="C428" s="235"/>
      <c r="D428" s="105" t="s">
        <v>189</v>
      </c>
      <c r="E428" s="104"/>
      <c r="F428" s="129"/>
      <c r="G428" s="104"/>
      <c r="H428" s="194" t="s">
        <v>64</v>
      </c>
      <c r="I428" s="194" t="s">
        <v>64</v>
      </c>
    </row>
    <row r="429" spans="1:9" x14ac:dyDescent="0.3">
      <c r="A429" s="152">
        <v>3</v>
      </c>
      <c r="B429" s="153"/>
      <c r="C429" s="154"/>
      <c r="D429" s="154" t="s">
        <v>10</v>
      </c>
      <c r="E429" s="44">
        <f t="shared" ref="E429:G431" si="186">E430</f>
        <v>0</v>
      </c>
      <c r="F429" s="45">
        <f t="shared" si="186"/>
        <v>0</v>
      </c>
      <c r="G429" s="44">
        <f t="shared" si="186"/>
        <v>0</v>
      </c>
      <c r="H429" s="168">
        <v>0</v>
      </c>
      <c r="I429" s="168">
        <v>0</v>
      </c>
    </row>
    <row r="430" spans="1:9" x14ac:dyDescent="0.3">
      <c r="A430" s="112">
        <v>32</v>
      </c>
      <c r="B430" s="113"/>
      <c r="C430" s="114"/>
      <c r="D430" s="115" t="s">
        <v>21</v>
      </c>
      <c r="E430" s="102">
        <f t="shared" si="186"/>
        <v>0</v>
      </c>
      <c r="F430" s="131">
        <f t="shared" si="186"/>
        <v>0</v>
      </c>
      <c r="G430" s="102">
        <f t="shared" si="186"/>
        <v>0</v>
      </c>
      <c r="H430" s="196">
        <v>0</v>
      </c>
      <c r="I430" s="196">
        <v>0</v>
      </c>
    </row>
    <row r="431" spans="1:9" x14ac:dyDescent="0.3">
      <c r="A431" s="109">
        <v>323</v>
      </c>
      <c r="B431" s="110"/>
      <c r="C431" s="111"/>
      <c r="D431" s="150" t="s">
        <v>105</v>
      </c>
      <c r="E431" s="101">
        <f t="shared" si="186"/>
        <v>0</v>
      </c>
      <c r="F431" s="130">
        <f t="shared" si="186"/>
        <v>0</v>
      </c>
      <c r="G431" s="101">
        <f t="shared" si="186"/>
        <v>0</v>
      </c>
      <c r="H431" s="195">
        <v>0</v>
      </c>
      <c r="I431" s="195">
        <v>0</v>
      </c>
    </row>
    <row r="432" spans="1:9" x14ac:dyDescent="0.3">
      <c r="A432" s="106">
        <v>3237</v>
      </c>
      <c r="B432" s="107"/>
      <c r="C432" s="108"/>
      <c r="D432" s="50" t="s">
        <v>111</v>
      </c>
      <c r="E432" s="51">
        <v>0</v>
      </c>
      <c r="F432" s="52">
        <v>0</v>
      </c>
      <c r="G432" s="51">
        <v>0</v>
      </c>
      <c r="H432" s="171">
        <v>0</v>
      </c>
      <c r="I432" s="171">
        <v>0</v>
      </c>
    </row>
    <row r="433" spans="1:9" ht="17.25" customHeight="1" x14ac:dyDescent="0.3">
      <c r="A433" s="152">
        <v>4</v>
      </c>
      <c r="B433" s="153"/>
      <c r="C433" s="154"/>
      <c r="D433" s="154" t="s">
        <v>12</v>
      </c>
      <c r="E433" s="44">
        <f t="shared" ref="E433:G435" si="187">E434</f>
        <v>0</v>
      </c>
      <c r="F433" s="45">
        <f t="shared" si="187"/>
        <v>2936</v>
      </c>
      <c r="G433" s="44">
        <f t="shared" si="187"/>
        <v>0</v>
      </c>
      <c r="H433" s="168">
        <v>0</v>
      </c>
      <c r="I433" s="168">
        <f t="shared" ref="I433:I434" si="188">G433/F433*100</f>
        <v>0</v>
      </c>
    </row>
    <row r="434" spans="1:9" ht="16.5" customHeight="1" x14ac:dyDescent="0.3">
      <c r="A434" s="112">
        <v>42</v>
      </c>
      <c r="B434" s="113"/>
      <c r="C434" s="114"/>
      <c r="D434" s="115" t="s">
        <v>29</v>
      </c>
      <c r="E434" s="102">
        <f t="shared" si="187"/>
        <v>0</v>
      </c>
      <c r="F434" s="131">
        <v>2936</v>
      </c>
      <c r="G434" s="102">
        <f t="shared" si="187"/>
        <v>0</v>
      </c>
      <c r="H434" s="196">
        <v>0</v>
      </c>
      <c r="I434" s="196">
        <f t="shared" si="188"/>
        <v>0</v>
      </c>
    </row>
    <row r="435" spans="1:9" x14ac:dyDescent="0.3">
      <c r="A435" s="109">
        <v>421</v>
      </c>
      <c r="B435" s="110"/>
      <c r="C435" s="111"/>
      <c r="D435" s="150" t="s">
        <v>187</v>
      </c>
      <c r="E435" s="101">
        <f t="shared" si="187"/>
        <v>0</v>
      </c>
      <c r="F435" s="130">
        <f t="shared" si="187"/>
        <v>0</v>
      </c>
      <c r="G435" s="101">
        <f t="shared" si="187"/>
        <v>0</v>
      </c>
      <c r="H435" s="195">
        <v>0</v>
      </c>
      <c r="I435" s="195">
        <v>0</v>
      </c>
    </row>
    <row r="436" spans="1:9" x14ac:dyDescent="0.3">
      <c r="A436" s="106">
        <v>4212</v>
      </c>
      <c r="B436" s="107"/>
      <c r="C436" s="108"/>
      <c r="D436" s="50" t="s">
        <v>129</v>
      </c>
      <c r="E436" s="51">
        <v>0</v>
      </c>
      <c r="F436" s="52">
        <v>0</v>
      </c>
      <c r="G436" s="51">
        <v>0</v>
      </c>
      <c r="H436" s="171">
        <v>0</v>
      </c>
      <c r="I436" s="171">
        <v>0</v>
      </c>
    </row>
    <row r="437" spans="1:9" ht="13.5" customHeight="1" x14ac:dyDescent="0.3">
      <c r="A437" s="106"/>
      <c r="B437" s="107"/>
      <c r="C437" s="108"/>
      <c r="D437" s="50"/>
      <c r="E437" s="51"/>
      <c r="F437" s="52">
        <v>0</v>
      </c>
      <c r="G437" s="51"/>
      <c r="H437" s="171"/>
      <c r="I437" s="171"/>
    </row>
    <row r="438" spans="1:9" s="122" customFormat="1" ht="17.25" customHeight="1" x14ac:dyDescent="0.3">
      <c r="A438" s="230" t="s">
        <v>218</v>
      </c>
      <c r="B438" s="231"/>
      <c r="C438" s="232"/>
      <c r="D438" s="132" t="s">
        <v>219</v>
      </c>
      <c r="E438" s="133">
        <f>E13+E44+E57+E63+E69+E75+E81+E97+E113+E134+E152+E197+E221+E263+E276+E310+E321+E344+E354+E369+E379+E399+E409+E419+E429</f>
        <v>945896.15999999992</v>
      </c>
      <c r="F438" s="134">
        <f>F13+F44+F57+F63+F69+F75+F81+F97+F113+F134+F152+F197+F221+F263+F276+F310+F321+F344+F354+F369+F379+F399+F409+F419+F429</f>
        <v>2193335</v>
      </c>
      <c r="G438" s="133">
        <f>G13+G44+G57+G63+G69+G75+G81+G97+G113+G134+G152+G197+G221+G263+G276+G310+G321+G344+G354+G369+G379+G399+G409+G419+G429</f>
        <v>1203043.1400000001</v>
      </c>
      <c r="H438" s="197">
        <f t="shared" ref="H438:H440" si="189">G438/E438*100</f>
        <v>127.18554011256376</v>
      </c>
      <c r="I438" s="197">
        <f t="shared" ref="I438:I440" si="190">G438/F438*100</f>
        <v>54.849949506117404</v>
      </c>
    </row>
    <row r="439" spans="1:9" s="122" customFormat="1" ht="18" customHeight="1" x14ac:dyDescent="0.3">
      <c r="A439" s="135"/>
      <c r="B439" s="136"/>
      <c r="C439" s="137"/>
      <c r="D439" s="132" t="s">
        <v>220</v>
      </c>
      <c r="E439" s="133">
        <f>E187+E215+E257+E304+E329+E337+E348+E363+E373+E383+E393+E403+E413+E423+E433</f>
        <v>9578.8799999999992</v>
      </c>
      <c r="F439" s="134">
        <f>F187+F215+F257+F304+F329+F337+F348+F363+F373+F383+F393+F403+F413+F423+F433+F358</f>
        <v>547665</v>
      </c>
      <c r="G439" s="133">
        <f>G187+G215+G257+G304+G329+G337+G348+G363+G373+G383+G393+G403+G413+G423+G433</f>
        <v>3382.4400000000005</v>
      </c>
      <c r="H439" s="197">
        <f t="shared" si="189"/>
        <v>35.311435157346175</v>
      </c>
      <c r="I439" s="197">
        <f t="shared" si="190"/>
        <v>0.61761113089205999</v>
      </c>
    </row>
    <row r="440" spans="1:9" s="122" customFormat="1" ht="17.25" customHeight="1" x14ac:dyDescent="0.3">
      <c r="A440" s="135" t="s">
        <v>64</v>
      </c>
      <c r="B440" s="136"/>
      <c r="C440" s="137"/>
      <c r="D440" s="132" t="s">
        <v>221</v>
      </c>
      <c r="E440" s="133">
        <f>E438+E439</f>
        <v>955475.03999999992</v>
      </c>
      <c r="F440" s="134">
        <f t="shared" ref="F440:G440" si="191">F438+F439</f>
        <v>2741000</v>
      </c>
      <c r="G440" s="133">
        <f t="shared" si="191"/>
        <v>1206425.58</v>
      </c>
      <c r="H440" s="197">
        <f t="shared" si="189"/>
        <v>126.26447887115924</v>
      </c>
      <c r="I440" s="197">
        <f t="shared" si="190"/>
        <v>44.014067128785115</v>
      </c>
    </row>
    <row r="441" spans="1:9" s="138" customFormat="1" x14ac:dyDescent="0.3"/>
    <row r="442" spans="1:9" s="138" customFormat="1" x14ac:dyDescent="0.3"/>
    <row r="443" spans="1:9" x14ac:dyDescent="0.3">
      <c r="A443" s="5" t="s">
        <v>231</v>
      </c>
    </row>
    <row r="444" spans="1:9" ht="12" customHeight="1" x14ac:dyDescent="0.3"/>
    <row r="445" spans="1:9" x14ac:dyDescent="0.3">
      <c r="A445" s="201" t="s">
        <v>63</v>
      </c>
      <c r="B445" s="201"/>
      <c r="C445" s="201"/>
      <c r="D445" s="201"/>
      <c r="G445" s="31" t="s">
        <v>65</v>
      </c>
    </row>
    <row r="446" spans="1:9" x14ac:dyDescent="0.3">
      <c r="A446" s="5" t="s">
        <v>66</v>
      </c>
      <c r="C446" s="5" t="s">
        <v>64</v>
      </c>
      <c r="D446" s="5" t="s">
        <v>64</v>
      </c>
      <c r="G446" s="31" t="s">
        <v>67</v>
      </c>
    </row>
  </sheetData>
  <mergeCells count="65">
    <mergeCell ref="A445:D445"/>
    <mergeCell ref="A5:G5"/>
    <mergeCell ref="A7:C7"/>
    <mergeCell ref="A9:C9"/>
    <mergeCell ref="A10:C10"/>
    <mergeCell ref="A15:C15"/>
    <mergeCell ref="A42:C42"/>
    <mergeCell ref="A43:C43"/>
    <mergeCell ref="A55:C55"/>
    <mergeCell ref="A56:C56"/>
    <mergeCell ref="A61:C61"/>
    <mergeCell ref="A62:C62"/>
    <mergeCell ref="A67:C67"/>
    <mergeCell ref="A68:C68"/>
    <mergeCell ref="A73:C73"/>
    <mergeCell ref="A74:C74"/>
    <mergeCell ref="A3:F3"/>
    <mergeCell ref="A8:D8"/>
    <mergeCell ref="A11:C11"/>
    <mergeCell ref="A12:C12"/>
    <mergeCell ref="A14:C14"/>
    <mergeCell ref="A79:C79"/>
    <mergeCell ref="A80:C80"/>
    <mergeCell ref="A95:C95"/>
    <mergeCell ref="A96:C96"/>
    <mergeCell ref="A111:C111"/>
    <mergeCell ref="A112:C112"/>
    <mergeCell ref="A132:C132"/>
    <mergeCell ref="A133:C133"/>
    <mergeCell ref="A150:C150"/>
    <mergeCell ref="A151:C151"/>
    <mergeCell ref="A195:C195"/>
    <mergeCell ref="A196:C196"/>
    <mergeCell ref="A219:C219"/>
    <mergeCell ref="A220:C220"/>
    <mergeCell ref="A261:C261"/>
    <mergeCell ref="A262:C262"/>
    <mergeCell ref="A274:C274"/>
    <mergeCell ref="A275:C275"/>
    <mergeCell ref="A308:C308"/>
    <mergeCell ref="A342:C342"/>
    <mergeCell ref="A343:C343"/>
    <mergeCell ref="A352:C352"/>
    <mergeCell ref="A353:C353"/>
    <mergeCell ref="A309:C309"/>
    <mergeCell ref="A319:C319"/>
    <mergeCell ref="A320:C320"/>
    <mergeCell ref="A335:C335"/>
    <mergeCell ref="A336:C336"/>
    <mergeCell ref="A362:C362"/>
    <mergeCell ref="A367:C367"/>
    <mergeCell ref="A368:C368"/>
    <mergeCell ref="A377:C377"/>
    <mergeCell ref="A378:C378"/>
    <mergeCell ref="A387:C387"/>
    <mergeCell ref="A388:C388"/>
    <mergeCell ref="A397:C397"/>
    <mergeCell ref="A398:C398"/>
    <mergeCell ref="A407:C407"/>
    <mergeCell ref="A438:C438"/>
    <mergeCell ref="A408:C408"/>
    <mergeCell ref="A417:C417"/>
    <mergeCell ref="A418:C418"/>
    <mergeCell ref="A427:C427"/>
    <mergeCell ref="A428:C428"/>
  </mergeCells>
  <pageMargins left="0.51181102362204722" right="0.51181102362204722" top="0.55118110236220474" bottom="0.55118110236220474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 Horvat</cp:lastModifiedBy>
  <cp:lastPrinted>2024-07-09T18:34:33Z</cp:lastPrinted>
  <dcterms:created xsi:type="dcterms:W3CDTF">2022-08-12T12:51:27Z</dcterms:created>
  <dcterms:modified xsi:type="dcterms:W3CDTF">2024-07-09T18:37:17Z</dcterms:modified>
</cp:coreProperties>
</file>