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azen\Desktop\FIN. PLAN\2022\"/>
    </mc:Choice>
  </mc:AlternateContent>
  <bookViews>
    <workbookView xWindow="0" yWindow="0" windowWidth="28800" windowHeight="12330"/>
  </bookViews>
  <sheets>
    <sheet name="OPĆI" sheetId="11" r:id="rId1"/>
    <sheet name="PRIHODI" sheetId="1" r:id="rId2"/>
    <sheet name="RASHODI" sheetId="2" r:id="rId3"/>
  </sheets>
  <definedNames>
    <definedName name="_xlnm.Print_Area" localSheetId="0">OPĆI!$A$1:$K$54</definedName>
    <definedName name="_xlnm.Print_Area" localSheetId="1">PRIHODI!$A$1:$H$69</definedName>
    <definedName name="_xlnm.Print_Area" localSheetId="2">RASHODI!$A$1:$I$491</definedName>
  </definedNames>
  <calcPr calcId="162913"/>
</workbook>
</file>

<file path=xl/calcChain.xml><?xml version="1.0" encoding="utf-8"?>
<calcChain xmlns="http://schemas.openxmlformats.org/spreadsheetml/2006/main">
  <c r="I275" i="2" l="1"/>
  <c r="I340" i="2"/>
  <c r="H340" i="2"/>
  <c r="G418" i="2" l="1"/>
  <c r="G417" i="2" s="1"/>
  <c r="F418" i="2"/>
  <c r="F417" i="2" s="1"/>
  <c r="E418" i="2"/>
  <c r="E417" i="2" s="1"/>
  <c r="D418" i="2"/>
  <c r="D417" i="2" s="1"/>
  <c r="I417" i="2"/>
  <c r="H417" i="2"/>
  <c r="G341" i="2" l="1"/>
  <c r="F341" i="2"/>
  <c r="G333" i="2"/>
  <c r="F37" i="1" l="1"/>
  <c r="G482" i="2"/>
  <c r="G478" i="2"/>
  <c r="G471" i="2"/>
  <c r="G467" i="2"/>
  <c r="G459" i="2"/>
  <c r="G458" i="2" s="1"/>
  <c r="G456" i="2"/>
  <c r="G455" i="2" s="1"/>
  <c r="G450" i="2"/>
  <c r="G449" i="2" s="1"/>
  <c r="G445" i="2"/>
  <c r="G444" i="2" s="1"/>
  <c r="G439" i="2"/>
  <c r="G438" i="2" s="1"/>
  <c r="G432" i="2"/>
  <c r="G431" i="2" s="1"/>
  <c r="G425" i="2"/>
  <c r="G424" i="2" s="1"/>
  <c r="G412" i="2"/>
  <c r="G411" i="2" s="1"/>
  <c r="G405" i="2"/>
  <c r="G402" i="2"/>
  <c r="G396" i="2"/>
  <c r="G395" i="2" s="1"/>
  <c r="G390" i="2"/>
  <c r="G389" i="2" s="1"/>
  <c r="G384" i="2"/>
  <c r="G383" i="2" s="1"/>
  <c r="G378" i="2"/>
  <c r="G377" i="2" s="1"/>
  <c r="G375" i="2"/>
  <c r="G369" i="2"/>
  <c r="G366" i="2"/>
  <c r="G359" i="2"/>
  <c r="G358" i="2" s="1"/>
  <c r="G356" i="2"/>
  <c r="G350" i="2"/>
  <c r="G348" i="2"/>
  <c r="G340" i="2"/>
  <c r="G338" i="2"/>
  <c r="G329" i="2"/>
  <c r="G322" i="2"/>
  <c r="G320" i="2"/>
  <c r="G315" i="2"/>
  <c r="G312" i="2"/>
  <c r="G305" i="2"/>
  <c r="G301" i="2"/>
  <c r="G294" i="2"/>
  <c r="G290" i="2"/>
  <c r="G283" i="2"/>
  <c r="G282" i="2" s="1"/>
  <c r="G276" i="2"/>
  <c r="G275" i="2" s="1"/>
  <c r="G269" i="2"/>
  <c r="G263" i="2"/>
  <c r="G260" i="2"/>
  <c r="G253" i="2"/>
  <c r="G252" i="2" s="1"/>
  <c r="G245" i="2"/>
  <c r="G244" i="2" s="1"/>
  <c r="G238" i="2"/>
  <c r="G237" i="2" s="1"/>
  <c r="F61" i="1" s="1"/>
  <c r="G230" i="2"/>
  <c r="G229" i="2" s="1"/>
  <c r="G223" i="2"/>
  <c r="G222" i="2" s="1"/>
  <c r="G216" i="2"/>
  <c r="G215" i="2" s="1"/>
  <c r="G210" i="2"/>
  <c r="G209" i="2" s="1"/>
  <c r="F55" i="1" s="1"/>
  <c r="G203" i="2"/>
  <c r="G202" i="2" s="1"/>
  <c r="G197" i="2"/>
  <c r="G196" i="2" s="1"/>
  <c r="G191" i="2"/>
  <c r="G190" i="2" s="1"/>
  <c r="G176" i="2"/>
  <c r="G172" i="2"/>
  <c r="G169" i="2"/>
  <c r="G154" i="2"/>
  <c r="G153" i="2" s="1"/>
  <c r="G146" i="2"/>
  <c r="G145" i="2" s="1"/>
  <c r="G138" i="2"/>
  <c r="G137" i="2" s="1"/>
  <c r="G130" i="2"/>
  <c r="G129" i="2" s="1"/>
  <c r="G123" i="2"/>
  <c r="G122" i="2" s="1"/>
  <c r="G116" i="2"/>
  <c r="G115" i="2" s="1"/>
  <c r="G113" i="2"/>
  <c r="G112" i="2" s="1"/>
  <c r="G162" i="2"/>
  <c r="G161" i="2" s="1"/>
  <c r="G106" i="2"/>
  <c r="G102" i="2"/>
  <c r="G94" i="2"/>
  <c r="G93" i="2" s="1"/>
  <c r="G88" i="2"/>
  <c r="G87" i="2" s="1"/>
  <c r="G85" i="2"/>
  <c r="G84" i="2" s="1"/>
  <c r="G77" i="2"/>
  <c r="G76" i="2" s="1"/>
  <c r="G70" i="2"/>
  <c r="G69" i="2" s="1"/>
  <c r="G62" i="2"/>
  <c r="G61" i="2" s="1"/>
  <c r="G54" i="2"/>
  <c r="G53" i="2" s="1"/>
  <c r="G46" i="2"/>
  <c r="G45" i="2" s="1"/>
  <c r="G39" i="2"/>
  <c r="G36" i="2"/>
  <c r="G29" i="2"/>
  <c r="G24" i="2"/>
  <c r="G16" i="2"/>
  <c r="G12" i="2"/>
  <c r="G289" i="2" l="1"/>
  <c r="F34" i="1"/>
  <c r="G101" i="2"/>
  <c r="G311" i="2"/>
  <c r="F43" i="1" s="1"/>
  <c r="F42" i="1" s="1"/>
  <c r="F41" i="1" s="1"/>
  <c r="G477" i="2"/>
  <c r="G259" i="2"/>
  <c r="G347" i="2"/>
  <c r="G466" i="2"/>
  <c r="G83" i="2"/>
  <c r="G401" i="2"/>
  <c r="F30" i="1" s="1"/>
  <c r="I29" i="11"/>
  <c r="G300" i="2"/>
  <c r="G365" i="2"/>
  <c r="F54" i="1" s="1"/>
  <c r="F53" i="1" s="1"/>
  <c r="G185" i="2"/>
  <c r="G184" i="2" s="1"/>
  <c r="G328" i="2"/>
  <c r="G168" i="2"/>
  <c r="G35" i="2"/>
  <c r="G23" i="2"/>
  <c r="F59" i="1" s="1"/>
  <c r="G11" i="2"/>
  <c r="C37" i="1"/>
  <c r="D37" i="1"/>
  <c r="D12" i="2"/>
  <c r="E12" i="2"/>
  <c r="D16" i="2"/>
  <c r="E16" i="2"/>
  <c r="D24" i="2"/>
  <c r="E24" i="2"/>
  <c r="D29" i="2"/>
  <c r="E29" i="2"/>
  <c r="D36" i="2"/>
  <c r="E36" i="2"/>
  <c r="D39" i="2"/>
  <c r="E39" i="2"/>
  <c r="D46" i="2"/>
  <c r="D45" i="2" s="1"/>
  <c r="E46" i="2"/>
  <c r="E45" i="2" s="1"/>
  <c r="D54" i="2"/>
  <c r="D53" i="2" s="1"/>
  <c r="E54" i="2"/>
  <c r="E53" i="2" s="1"/>
  <c r="D62" i="2"/>
  <c r="D61" i="2" s="1"/>
  <c r="E62" i="2"/>
  <c r="E61" i="2" s="1"/>
  <c r="D70" i="2"/>
  <c r="D69" i="2" s="1"/>
  <c r="E70" i="2"/>
  <c r="E69" i="2" s="1"/>
  <c r="D77" i="2"/>
  <c r="D76" i="2" s="1"/>
  <c r="E77" i="2"/>
  <c r="E76" i="2" s="1"/>
  <c r="D85" i="2"/>
  <c r="D84" i="2" s="1"/>
  <c r="E85" i="2"/>
  <c r="E84" i="2" s="1"/>
  <c r="D88" i="2"/>
  <c r="D87" i="2" s="1"/>
  <c r="E88" i="2"/>
  <c r="E87" i="2" s="1"/>
  <c r="D94" i="2"/>
  <c r="D93" i="2" s="1"/>
  <c r="E94" i="2"/>
  <c r="E93" i="2" s="1"/>
  <c r="D102" i="2"/>
  <c r="E102" i="2"/>
  <c r="D106" i="2"/>
  <c r="E106" i="2"/>
  <c r="D162" i="2"/>
  <c r="D161" i="2" s="1"/>
  <c r="E162" i="2"/>
  <c r="E161" i="2" s="1"/>
  <c r="D113" i="2"/>
  <c r="D112" i="2" s="1"/>
  <c r="E113" i="2"/>
  <c r="E112" i="2" s="1"/>
  <c r="D116" i="2"/>
  <c r="D115" i="2" s="1"/>
  <c r="E116" i="2"/>
  <c r="E115" i="2" s="1"/>
  <c r="D123" i="2"/>
  <c r="D122" i="2" s="1"/>
  <c r="E123" i="2"/>
  <c r="E122" i="2" s="1"/>
  <c r="D130" i="2"/>
  <c r="D129" i="2" s="1"/>
  <c r="E130" i="2"/>
  <c r="E129" i="2" s="1"/>
  <c r="D138" i="2"/>
  <c r="D137" i="2" s="1"/>
  <c r="E138" i="2"/>
  <c r="E137" i="2" s="1"/>
  <c r="D146" i="2"/>
  <c r="D145" i="2" s="1"/>
  <c r="E146" i="2"/>
  <c r="E145" i="2" s="1"/>
  <c r="D154" i="2"/>
  <c r="D153" i="2" s="1"/>
  <c r="E154" i="2"/>
  <c r="E153" i="2" s="1"/>
  <c r="E169" i="2"/>
  <c r="D172" i="2"/>
  <c r="D168" i="2" s="1"/>
  <c r="E172" i="2"/>
  <c r="D176" i="2"/>
  <c r="E176" i="2"/>
  <c r="D185" i="2"/>
  <c r="D184" i="2" s="1"/>
  <c r="D179" i="2" s="1"/>
  <c r="D178" i="2" s="1"/>
  <c r="E185" i="2"/>
  <c r="E184" i="2" s="1"/>
  <c r="E179" i="2" s="1"/>
  <c r="E178" i="2" s="1"/>
  <c r="D191" i="2"/>
  <c r="D190" i="2" s="1"/>
  <c r="E191" i="2"/>
  <c r="E190" i="2" s="1"/>
  <c r="D197" i="2"/>
  <c r="D196" i="2" s="1"/>
  <c r="E197" i="2"/>
  <c r="E196" i="2" s="1"/>
  <c r="D203" i="2"/>
  <c r="D202" i="2" s="1"/>
  <c r="E203" i="2"/>
  <c r="E202" i="2" s="1"/>
  <c r="D210" i="2"/>
  <c r="D209" i="2" s="1"/>
  <c r="C55" i="1" s="1"/>
  <c r="E210" i="2"/>
  <c r="E209" i="2" s="1"/>
  <c r="D55" i="1" s="1"/>
  <c r="D216" i="2"/>
  <c r="D215" i="2" s="1"/>
  <c r="E216" i="2"/>
  <c r="E215" i="2" s="1"/>
  <c r="D223" i="2"/>
  <c r="D222" i="2" s="1"/>
  <c r="E223" i="2"/>
  <c r="E222" i="2" s="1"/>
  <c r="D230" i="2"/>
  <c r="D229" i="2" s="1"/>
  <c r="E230" i="2"/>
  <c r="E229" i="2" s="1"/>
  <c r="D238" i="2"/>
  <c r="D237" i="2" s="1"/>
  <c r="C61" i="1" s="1"/>
  <c r="E238" i="2"/>
  <c r="E237" i="2" s="1"/>
  <c r="D61" i="1" s="1"/>
  <c r="D245" i="2"/>
  <c r="D244" i="2" s="1"/>
  <c r="E245" i="2"/>
  <c r="E244" i="2" s="1"/>
  <c r="D253" i="2"/>
  <c r="D252" i="2" s="1"/>
  <c r="E253" i="2"/>
  <c r="E252" i="2" s="1"/>
  <c r="D260" i="2"/>
  <c r="E260" i="2"/>
  <c r="D263" i="2"/>
  <c r="E263" i="2"/>
  <c r="D269" i="2"/>
  <c r="E269" i="2"/>
  <c r="D276" i="2"/>
  <c r="D275" i="2" s="1"/>
  <c r="E276" i="2"/>
  <c r="E275" i="2" s="1"/>
  <c r="D283" i="2"/>
  <c r="D282" i="2" s="1"/>
  <c r="E283" i="2"/>
  <c r="E282" i="2" s="1"/>
  <c r="D290" i="2"/>
  <c r="E290" i="2"/>
  <c r="D294" i="2"/>
  <c r="E294" i="2"/>
  <c r="D301" i="2"/>
  <c r="E301" i="2"/>
  <c r="D305" i="2"/>
  <c r="E305" i="2"/>
  <c r="D312" i="2"/>
  <c r="E312" i="2"/>
  <c r="D315" i="2"/>
  <c r="E315" i="2"/>
  <c r="D320" i="2"/>
  <c r="E320" i="2"/>
  <c r="D322" i="2"/>
  <c r="E323" i="2"/>
  <c r="E322" i="2" s="1"/>
  <c r="D329" i="2"/>
  <c r="E329" i="2"/>
  <c r="D333" i="2"/>
  <c r="E333" i="2"/>
  <c r="D338" i="2"/>
  <c r="E338" i="2"/>
  <c r="D341" i="2"/>
  <c r="D340" i="2" s="1"/>
  <c r="E341" i="2"/>
  <c r="E340" i="2" s="1"/>
  <c r="D348" i="2"/>
  <c r="E348" i="2"/>
  <c r="D350" i="2"/>
  <c r="E350" i="2"/>
  <c r="D356" i="2"/>
  <c r="E356" i="2"/>
  <c r="D359" i="2"/>
  <c r="D358" i="2" s="1"/>
  <c r="E359" i="2"/>
  <c r="E358" i="2" s="1"/>
  <c r="D366" i="2"/>
  <c r="E366" i="2"/>
  <c r="D369" i="2"/>
  <c r="E369" i="2"/>
  <c r="D375" i="2"/>
  <c r="E375" i="2"/>
  <c r="D378" i="2"/>
  <c r="D377" i="2" s="1"/>
  <c r="E378" i="2"/>
  <c r="E377" i="2" s="1"/>
  <c r="D384" i="2"/>
  <c r="D383" i="2" s="1"/>
  <c r="E384" i="2"/>
  <c r="E383" i="2" s="1"/>
  <c r="D390" i="2"/>
  <c r="D389" i="2" s="1"/>
  <c r="E390" i="2"/>
  <c r="E389" i="2" s="1"/>
  <c r="D396" i="2"/>
  <c r="D395" i="2" s="1"/>
  <c r="E396" i="2"/>
  <c r="E395" i="2" s="1"/>
  <c r="D402" i="2"/>
  <c r="E402" i="2"/>
  <c r="D405" i="2"/>
  <c r="E405" i="2"/>
  <c r="D412" i="2"/>
  <c r="D411" i="2" s="1"/>
  <c r="E412" i="2"/>
  <c r="E411" i="2" s="1"/>
  <c r="D425" i="2"/>
  <c r="D424" i="2" s="1"/>
  <c r="E425" i="2"/>
  <c r="E424" i="2" s="1"/>
  <c r="D432" i="2"/>
  <c r="D431" i="2" s="1"/>
  <c r="E432" i="2"/>
  <c r="E431" i="2" s="1"/>
  <c r="D439" i="2"/>
  <c r="D438" i="2" s="1"/>
  <c r="E439" i="2"/>
  <c r="E438" i="2" s="1"/>
  <c r="D445" i="2"/>
  <c r="D444" i="2" s="1"/>
  <c r="E445" i="2"/>
  <c r="E444" i="2" s="1"/>
  <c r="D450" i="2"/>
  <c r="D449" i="2" s="1"/>
  <c r="E450" i="2"/>
  <c r="E449" i="2" s="1"/>
  <c r="D456" i="2"/>
  <c r="D455" i="2" s="1"/>
  <c r="E456" i="2"/>
  <c r="E455" i="2" s="1"/>
  <c r="D459" i="2"/>
  <c r="D458" i="2" s="1"/>
  <c r="E459" i="2"/>
  <c r="E458" i="2" s="1"/>
  <c r="D467" i="2"/>
  <c r="E467" i="2"/>
  <c r="D471" i="2"/>
  <c r="E471" i="2"/>
  <c r="D478" i="2"/>
  <c r="E478" i="2"/>
  <c r="D482" i="2"/>
  <c r="E482" i="2"/>
  <c r="G486" i="2" l="1"/>
  <c r="F32" i="1"/>
  <c r="F60" i="1"/>
  <c r="F58" i="1" s="1"/>
  <c r="G179" i="2"/>
  <c r="G178" i="2" s="1"/>
  <c r="F29" i="1" s="1"/>
  <c r="F31" i="1"/>
  <c r="F35" i="1"/>
  <c r="E35" i="2"/>
  <c r="E11" i="2"/>
  <c r="D32" i="1" s="1"/>
  <c r="E300" i="2"/>
  <c r="E168" i="2"/>
  <c r="D347" i="2"/>
  <c r="C50" i="1" s="1"/>
  <c r="D23" i="2"/>
  <c r="D401" i="2"/>
  <c r="C30" i="1" s="1"/>
  <c r="D466" i="2"/>
  <c r="E401" i="2"/>
  <c r="D30" i="1" s="1"/>
  <c r="E347" i="2"/>
  <c r="D328" i="2"/>
  <c r="C44" i="1" s="1"/>
  <c r="D300" i="2"/>
  <c r="D259" i="2"/>
  <c r="C45" i="1" s="1"/>
  <c r="E466" i="2"/>
  <c r="D83" i="2"/>
  <c r="C60" i="1"/>
  <c r="D477" i="2"/>
  <c r="E328" i="2"/>
  <c r="E311" i="2"/>
  <c r="D43" i="1" s="1"/>
  <c r="D42" i="1" s="1"/>
  <c r="D41" i="1" s="1"/>
  <c r="E83" i="2"/>
  <c r="E23" i="2"/>
  <c r="D365" i="2"/>
  <c r="C54" i="1" s="1"/>
  <c r="C53" i="1" s="1"/>
  <c r="D101" i="2"/>
  <c r="D35" i="2"/>
  <c r="D11" i="2"/>
  <c r="C32" i="1" s="1"/>
  <c r="E477" i="2"/>
  <c r="D311" i="2"/>
  <c r="C43" i="1" s="1"/>
  <c r="H253" i="2"/>
  <c r="F29" i="11"/>
  <c r="E365" i="2"/>
  <c r="D54" i="1" s="1"/>
  <c r="D53" i="1" s="1"/>
  <c r="E259" i="2"/>
  <c r="E101" i="2"/>
  <c r="D34" i="1"/>
  <c r="C34" i="1"/>
  <c r="G29" i="11"/>
  <c r="E289" i="2"/>
  <c r="D289" i="2"/>
  <c r="C35" i="1" s="1"/>
  <c r="D60" i="1"/>
  <c r="E37" i="1"/>
  <c r="F482" i="2"/>
  <c r="F478" i="2"/>
  <c r="F471" i="2"/>
  <c r="F467" i="2"/>
  <c r="F459" i="2"/>
  <c r="F458" i="2" s="1"/>
  <c r="F456" i="2"/>
  <c r="F455" i="2" s="1"/>
  <c r="F450" i="2"/>
  <c r="F449" i="2" s="1"/>
  <c r="F445" i="2"/>
  <c r="F444" i="2" s="1"/>
  <c r="F439" i="2"/>
  <c r="F438" i="2" s="1"/>
  <c r="F432" i="2"/>
  <c r="F431" i="2" s="1"/>
  <c r="F425" i="2"/>
  <c r="F412" i="2"/>
  <c r="F411" i="2" s="1"/>
  <c r="F405" i="2"/>
  <c r="H405" i="2" s="1"/>
  <c r="F402" i="2"/>
  <c r="F396" i="2"/>
  <c r="F395" i="2" s="1"/>
  <c r="F390" i="2"/>
  <c r="F384" i="2"/>
  <c r="F378" i="2"/>
  <c r="F377" i="2" s="1"/>
  <c r="F375" i="2"/>
  <c r="F369" i="2"/>
  <c r="F366" i="2"/>
  <c r="F359" i="2"/>
  <c r="F358" i="2" s="1"/>
  <c r="F356" i="2"/>
  <c r="F350" i="2"/>
  <c r="F348" i="2"/>
  <c r="H348" i="2" s="1"/>
  <c r="F340" i="2"/>
  <c r="F338" i="2"/>
  <c r="F333" i="2"/>
  <c r="F329" i="2"/>
  <c r="F322" i="2"/>
  <c r="F320" i="2"/>
  <c r="F315" i="2"/>
  <c r="F312" i="2"/>
  <c r="F305" i="2"/>
  <c r="F301" i="2"/>
  <c r="F294" i="2"/>
  <c r="F290" i="2"/>
  <c r="F283" i="2"/>
  <c r="F282" i="2" s="1"/>
  <c r="F276" i="2"/>
  <c r="F275" i="2" s="1"/>
  <c r="F269" i="2"/>
  <c r="F263" i="2"/>
  <c r="F260" i="2"/>
  <c r="F253" i="2"/>
  <c r="F252" i="2" s="1"/>
  <c r="F245" i="2"/>
  <c r="F238" i="2"/>
  <c r="H238" i="2" s="1"/>
  <c r="F230" i="2"/>
  <c r="F223" i="2"/>
  <c r="F222" i="2" s="1"/>
  <c r="F216" i="2"/>
  <c r="F215" i="2" s="1"/>
  <c r="F210" i="2"/>
  <c r="F209" i="2" s="1"/>
  <c r="E55" i="1" s="1"/>
  <c r="F203" i="2"/>
  <c r="F202" i="2" s="1"/>
  <c r="F197" i="2"/>
  <c r="H197" i="2" s="1"/>
  <c r="F191" i="2"/>
  <c r="H191" i="2" s="1"/>
  <c r="F185" i="2"/>
  <c r="F184" i="2" s="1"/>
  <c r="F176" i="2"/>
  <c r="F172" i="2"/>
  <c r="F169" i="2"/>
  <c r="F154" i="2"/>
  <c r="F146" i="2"/>
  <c r="F138" i="2"/>
  <c r="F130" i="2"/>
  <c r="F129" i="2" s="1"/>
  <c r="F123" i="2"/>
  <c r="F122" i="2" s="1"/>
  <c r="F116" i="2"/>
  <c r="F115" i="2" s="1"/>
  <c r="F113" i="2"/>
  <c r="F112" i="2" s="1"/>
  <c r="F162" i="2"/>
  <c r="F161" i="2" s="1"/>
  <c r="F106" i="2"/>
  <c r="H106" i="2" s="1"/>
  <c r="F102" i="2"/>
  <c r="H102" i="2" s="1"/>
  <c r="F94" i="2"/>
  <c r="F93" i="2" s="1"/>
  <c r="F88" i="2"/>
  <c r="F85" i="2"/>
  <c r="F77" i="2"/>
  <c r="F76" i="2" s="1"/>
  <c r="F70" i="2"/>
  <c r="F69" i="2" s="1"/>
  <c r="F62" i="2"/>
  <c r="F61" i="2" s="1"/>
  <c r="F54" i="2"/>
  <c r="F46" i="2"/>
  <c r="F45" i="2" s="1"/>
  <c r="F39" i="2"/>
  <c r="H39" i="2" s="1"/>
  <c r="F36" i="2"/>
  <c r="H36" i="2" s="1"/>
  <c r="F29" i="2"/>
  <c r="H29" i="2" s="1"/>
  <c r="F24" i="2"/>
  <c r="F16" i="2"/>
  <c r="F12" i="2"/>
  <c r="I315" i="2"/>
  <c r="I28" i="11" l="1"/>
  <c r="I27" i="11" s="1"/>
  <c r="F28" i="1"/>
  <c r="D31" i="1"/>
  <c r="F57" i="1"/>
  <c r="D59" i="1"/>
  <c r="D58" i="1" s="1"/>
  <c r="C59" i="1"/>
  <c r="C57" i="1" s="1"/>
  <c r="F23" i="2"/>
  <c r="F237" i="2"/>
  <c r="E61" i="1" s="1"/>
  <c r="C31" i="1"/>
  <c r="C28" i="1" s="1"/>
  <c r="C42" i="1"/>
  <c r="C41" i="1" s="1"/>
  <c r="E486" i="2"/>
  <c r="G28" i="11" s="1"/>
  <c r="G27" i="11" s="1"/>
  <c r="F300" i="2"/>
  <c r="F11" i="2"/>
  <c r="F311" i="2"/>
  <c r="E43" i="1" s="1"/>
  <c r="E42" i="1" s="1"/>
  <c r="E41" i="1" s="1"/>
  <c r="F328" i="2"/>
  <c r="D35" i="1"/>
  <c r="D486" i="2"/>
  <c r="F28" i="11" s="1"/>
  <c r="F27" i="11" s="1"/>
  <c r="F53" i="2"/>
  <c r="H54" i="2"/>
  <c r="F84" i="2"/>
  <c r="H85" i="2"/>
  <c r="F244" i="2"/>
  <c r="H245" i="2"/>
  <c r="F389" i="2"/>
  <c r="H390" i="2"/>
  <c r="F87" i="2"/>
  <c r="H88" i="2"/>
  <c r="F137" i="2"/>
  <c r="H138" i="2"/>
  <c r="F190" i="2"/>
  <c r="F229" i="2"/>
  <c r="H230" i="2"/>
  <c r="F289" i="2"/>
  <c r="F477" i="2"/>
  <c r="F145" i="2"/>
  <c r="H146" i="2"/>
  <c r="F424" i="2"/>
  <c r="H425" i="2"/>
  <c r="F153" i="2"/>
  <c r="H154" i="2"/>
  <c r="F196" i="2"/>
  <c r="F347" i="2"/>
  <c r="F383" i="2"/>
  <c r="H384" i="2"/>
  <c r="F401" i="2"/>
  <c r="E30" i="1" s="1"/>
  <c r="F466" i="2"/>
  <c r="F259" i="2"/>
  <c r="F365" i="2"/>
  <c r="E54" i="1" s="1"/>
  <c r="E53" i="1" s="1"/>
  <c r="F168" i="2"/>
  <c r="E60" i="1"/>
  <c r="F101" i="2"/>
  <c r="F35" i="2"/>
  <c r="H168" i="2"/>
  <c r="H395" i="2"/>
  <c r="H328" i="2"/>
  <c r="I338" i="2"/>
  <c r="D28" i="1" l="1"/>
  <c r="F26" i="1"/>
  <c r="F66" i="1" s="1"/>
  <c r="F69" i="1" s="1"/>
  <c r="D57" i="1"/>
  <c r="C58" i="1"/>
  <c r="E32" i="1"/>
  <c r="C26" i="1"/>
  <c r="C66" i="1" s="1"/>
  <c r="C69" i="1" s="1"/>
  <c r="F83" i="2"/>
  <c r="H29" i="11"/>
  <c r="E35" i="1"/>
  <c r="E34" i="1"/>
  <c r="E31" i="1"/>
  <c r="F486" i="2" l="1"/>
  <c r="E59" i="1"/>
  <c r="E57" i="1" s="1"/>
  <c r="D26" i="1"/>
  <c r="D66" i="1" s="1"/>
  <c r="D69" i="1" s="1"/>
  <c r="I25" i="11"/>
  <c r="I24" i="11" s="1"/>
  <c r="I30" i="11" s="1"/>
  <c r="I32" i="11" s="1"/>
  <c r="H28" i="11"/>
  <c r="H27" i="11" s="1"/>
  <c r="F25" i="11"/>
  <c r="F24" i="11" s="1"/>
  <c r="F30" i="11" s="1"/>
  <c r="F32" i="11" s="1"/>
  <c r="E28" i="1"/>
  <c r="I322" i="2"/>
  <c r="H322" i="2"/>
  <c r="H477" i="2"/>
  <c r="H466" i="2"/>
  <c r="H252" i="2"/>
  <c r="I252" i="2" s="1"/>
  <c r="I253" i="2"/>
  <c r="E58" i="1" l="1"/>
  <c r="E26" i="1"/>
  <c r="E66" i="1" s="1"/>
  <c r="E69" i="1" s="1"/>
  <c r="G25" i="11"/>
  <c r="G24" i="11" s="1"/>
  <c r="G30" i="11" s="1"/>
  <c r="G32" i="11" s="1"/>
  <c r="I402" i="2"/>
  <c r="I320" i="2"/>
  <c r="I305" i="2"/>
  <c r="H25" i="11" l="1"/>
  <c r="H24" i="11" s="1"/>
  <c r="H30" i="11" s="1"/>
  <c r="H32" i="11" s="1"/>
  <c r="H162" i="2"/>
  <c r="I425" i="2"/>
  <c r="I424" i="2" s="1"/>
  <c r="H424" i="2"/>
  <c r="I405" i="2"/>
  <c r="I401" i="2" s="1"/>
  <c r="H401" i="2"/>
  <c r="H358" i="2" l="1"/>
  <c r="I358" i="2"/>
  <c r="H300" i="2"/>
  <c r="I300" i="2" s="1"/>
  <c r="I301" i="2"/>
  <c r="H383" i="2"/>
  <c r="I384" i="2"/>
  <c r="I383" i="2" s="1"/>
  <c r="I172" i="2"/>
  <c r="I168" i="2"/>
  <c r="I77" i="2"/>
  <c r="H76" i="2"/>
  <c r="I76" i="2" s="1"/>
  <c r="I390" i="2"/>
  <c r="I389" i="2" s="1"/>
  <c r="H389" i="2"/>
  <c r="H101" i="2"/>
  <c r="I101" i="2" s="1"/>
  <c r="I102" i="2"/>
  <c r="I459" i="2" l="1"/>
  <c r="H458" i="2"/>
  <c r="I458" i="2" s="1"/>
  <c r="I456" i="2"/>
  <c r="H455" i="2"/>
  <c r="I455" i="2" s="1"/>
  <c r="H365" i="2"/>
  <c r="I375" i="2"/>
  <c r="I356" i="2"/>
  <c r="I116" i="2"/>
  <c r="H115" i="2"/>
  <c r="I115" i="2" s="1"/>
  <c r="I113" i="2"/>
  <c r="H112" i="2"/>
  <c r="I112" i="2" s="1"/>
  <c r="I88" i="2"/>
  <c r="H87" i="2"/>
  <c r="I87" i="2" s="1"/>
  <c r="I365" i="2" l="1"/>
  <c r="G53" i="1"/>
  <c r="I366" i="2"/>
  <c r="H84" i="2" l="1"/>
  <c r="H83" i="2" s="1"/>
  <c r="H145" i="2" l="1"/>
  <c r="I146" i="2"/>
  <c r="I412" i="2"/>
  <c r="H411" i="2"/>
  <c r="I411" i="2" s="1"/>
  <c r="I197" i="2"/>
  <c r="H196" i="2"/>
  <c r="I196" i="2" s="1"/>
  <c r="H289" i="2"/>
  <c r="H190" i="2"/>
  <c r="I190" i="2" s="1"/>
  <c r="I191" i="2"/>
  <c r="I145" i="2" l="1"/>
  <c r="I162" i="2"/>
  <c r="H161" i="2"/>
  <c r="I161" i="2" s="1"/>
  <c r="H347" i="2" l="1"/>
  <c r="H137" i="2"/>
  <c r="H229" i="2"/>
  <c r="H153" i="2"/>
  <c r="H244" i="2"/>
  <c r="H53" i="1" l="1"/>
  <c r="I350" i="2"/>
  <c r="I348" i="2"/>
  <c r="I369" i="2" l="1"/>
  <c r="I347" i="2"/>
  <c r="I333" i="2" l="1"/>
  <c r="H122" i="2" l="1"/>
  <c r="H438" i="2" l="1"/>
  <c r="H275" i="2"/>
  <c r="H237" i="2"/>
  <c r="J29" i="11" l="1"/>
  <c r="H35" i="2"/>
  <c r="H53" i="2"/>
  <c r="I53" i="2" s="1"/>
  <c r="H311" i="2"/>
  <c r="H11" i="2"/>
  <c r="H23" i="2"/>
  <c r="H129" i="2"/>
  <c r="I294" i="2"/>
  <c r="I16" i="2"/>
  <c r="I438" i="2"/>
  <c r="K29" i="11" s="1"/>
  <c r="I260" i="2"/>
  <c r="I237" i="2"/>
  <c r="I153" i="2"/>
  <c r="I137" i="2"/>
  <c r="I122" i="2"/>
  <c r="I106" i="2"/>
  <c r="G57" i="1" l="1"/>
  <c r="G28" i="1"/>
  <c r="I328" i="2"/>
  <c r="I85" i="2"/>
  <c r="I289" i="2"/>
  <c r="I244" i="2"/>
  <c r="I269" i="2"/>
  <c r="H259" i="2"/>
  <c r="G41" i="1" s="1"/>
  <c r="I129" i="2"/>
  <c r="I12" i="2"/>
  <c r="I54" i="2"/>
  <c r="I439" i="2"/>
  <c r="I290" i="2"/>
  <c r="I130" i="2"/>
  <c r="I138" i="2"/>
  <c r="I154" i="2"/>
  <c r="I230" i="2"/>
  <c r="I238" i="2"/>
  <c r="I245" i="2"/>
  <c r="H37" i="1"/>
  <c r="I123" i="2"/>
  <c r="I36" i="2"/>
  <c r="I35" i="2"/>
  <c r="I39" i="2"/>
  <c r="I229" i="2"/>
  <c r="I29" i="2"/>
  <c r="I24" i="2"/>
  <c r="G26" i="1" l="1"/>
  <c r="G66" i="1" s="1"/>
  <c r="G69" i="1" s="1"/>
  <c r="H486" i="2"/>
  <c r="I84" i="2"/>
  <c r="I83" i="2" s="1"/>
  <c r="H57" i="1"/>
  <c r="I259" i="2"/>
  <c r="I263" i="2"/>
  <c r="I329" i="2"/>
  <c r="J28" i="11" l="1"/>
  <c r="I311" i="2"/>
  <c r="H41" i="1" s="1"/>
  <c r="I11" i="2"/>
  <c r="J27" i="11" l="1"/>
  <c r="I23" i="2"/>
  <c r="I486" i="2" s="1"/>
  <c r="K28" i="11" l="1"/>
  <c r="K27" i="11" s="1"/>
  <c r="H26" i="1"/>
  <c r="K25" i="11" l="1"/>
  <c r="K24" i="11" s="1"/>
  <c r="K30" i="11" s="1"/>
  <c r="K32" i="11" s="1"/>
  <c r="H66" i="1"/>
  <c r="H69" i="1" s="1"/>
  <c r="J25" i="11"/>
  <c r="J24" i="11" l="1"/>
  <c r="J30" i="11" s="1"/>
  <c r="J32" i="11" s="1"/>
</calcChain>
</file>

<file path=xl/comments1.xml><?xml version="1.0" encoding="utf-8"?>
<comments xmlns="http://schemas.openxmlformats.org/spreadsheetml/2006/main">
  <authors>
    <author>*</author>
  </authors>
  <commentList>
    <comment ref="D12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G12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D15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E15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F15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G15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</commentList>
</comments>
</file>

<file path=xl/sharedStrings.xml><?xml version="1.0" encoding="utf-8"?>
<sst xmlns="http://schemas.openxmlformats.org/spreadsheetml/2006/main" count="621" uniqueCount="239">
  <si>
    <t>PRIHODI I PRIMICI ISKAZANI PO VRSTAMA</t>
  </si>
  <si>
    <t>RAČUN</t>
  </si>
  <si>
    <t>VRSTA PRIHODA</t>
  </si>
  <si>
    <t>PRIHODI POSLOVANJA</t>
  </si>
  <si>
    <t>PRIHODI OD IMOVINE</t>
  </si>
  <si>
    <t>Prihodi od financijske imovine</t>
  </si>
  <si>
    <t>Prihodi od nefinancijske imovine</t>
  </si>
  <si>
    <t>PRIHODI IZ PRORAČUNA</t>
  </si>
  <si>
    <t>PRIHODI OD PRODAJE NEFINANCISKE IMOVINE</t>
  </si>
  <si>
    <t>PRIHODI OD PRODAJE DUGOTRAJNE IMOVINE</t>
  </si>
  <si>
    <t>S V E U K U P N O</t>
  </si>
  <si>
    <t>O P I S</t>
  </si>
  <si>
    <t>PROGRAM: JAVNE POTREBE U ŠKOLSTVU</t>
  </si>
  <si>
    <t>AKTIVNOST: Troškovi zaposlenika</t>
  </si>
  <si>
    <t>RASHODI POSLOVANJA</t>
  </si>
  <si>
    <t>RASHODI ZA ZAPOSLENE</t>
  </si>
  <si>
    <t>PLAĆE</t>
  </si>
  <si>
    <t>DOPRINOSI NA PLAĆE</t>
  </si>
  <si>
    <t>MATERIJALNI RASHODI</t>
  </si>
  <si>
    <t>NAKNADE TROŠKOVA ZAPOSLENIMA</t>
  </si>
  <si>
    <t>RASHODI ZA MATERIJAL I ENERGIJU</t>
  </si>
  <si>
    <t>RASHODI ZA USLUGE</t>
  </si>
  <si>
    <t>RASHODI ZA NABAVU NEFINANCIJSKE IMOVINE</t>
  </si>
  <si>
    <t>SVEUKUPNO</t>
  </si>
  <si>
    <t>Prihodi od školske kuhinje</t>
  </si>
  <si>
    <t>Prihodi od produženog boravka</t>
  </si>
  <si>
    <t>Prihodi od kotizacija za Novigradsko proljeće</t>
  </si>
  <si>
    <t>Prihodi od djece za izlete</t>
  </si>
  <si>
    <t>Prihodi od djece za osiguranje</t>
  </si>
  <si>
    <t>Prihodi od glazbene škole</t>
  </si>
  <si>
    <t>DAROVI, NAGRADE, BOŽIĆNICE, REGRES….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</si>
  <si>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</si>
  <si>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</si>
  <si>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</si>
  <si>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</si>
  <si>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</si>
  <si>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</si>
  <si>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</si>
  <si>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</si>
  <si>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</si>
  <si>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</si>
  <si>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</si>
  <si>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</si>
  <si>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AKTIVNOST: Novigradsko proljeće</t>
  </si>
  <si>
    <t>Prihodi po posebnim propisima</t>
  </si>
  <si>
    <t>KVALITETNA NASTAVA</t>
  </si>
  <si>
    <t>PRODUŽENI BORAVAK</t>
  </si>
  <si>
    <t>NOVIGRADSKO PROLJEĆE</t>
  </si>
  <si>
    <t>KNJIGE U KNJIŽNICAMA</t>
  </si>
  <si>
    <t>RASHODI I IZDACI ZA TROGODIŠNJE RAZDOBLJE</t>
  </si>
  <si>
    <t>P. iz proračuna za fin. redovne djelatnosti - IŽ</t>
  </si>
  <si>
    <t>P. iz proračuna za fin. Novigr. prolj. - IŽ</t>
  </si>
  <si>
    <t>PRIHODI PO POSEBNIM PROPISIMA</t>
  </si>
  <si>
    <t>P. OD PRODAJE NEFINANCIJSKE IMOVINE</t>
  </si>
  <si>
    <t>RASHODI ZA NABAVU PROIZV. DUGOTRAJNE IMOVINE</t>
  </si>
  <si>
    <t>671 dio</t>
  </si>
  <si>
    <t>P. iz proračuna za fin. redovne djelatnosti</t>
  </si>
  <si>
    <t>PRIHODI UKUPNO</t>
  </si>
  <si>
    <t>PRIHODI OD NEFINANCIJSKE IMOVINE</t>
  </si>
  <si>
    <t>RASHODI UKUPNO</t>
  </si>
  <si>
    <t>RASHODI ZA NEFINANCIJSKU IMOVINU</t>
  </si>
  <si>
    <t>RAZLIKA - VIŠAK / MANJAK</t>
  </si>
  <si>
    <t>VIŠAK / 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</si>
  <si>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</si>
  <si>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</si>
  <si>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</si>
  <si>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</si>
  <si>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Projekcija plana</t>
  </si>
  <si>
    <t>POZICIJA</t>
  </si>
  <si>
    <t>A210102</t>
  </si>
  <si>
    <t>Izvori financiranja: Prihodi od županijskog proračuna</t>
  </si>
  <si>
    <t>PROGRAM: REDOVNA DJELATNOST</t>
  </si>
  <si>
    <t>A210101</t>
  </si>
  <si>
    <t>AKTIVNOST: Materijalni rashodi OŠ po kriterijima</t>
  </si>
  <si>
    <t>OSTALI NESPOMENUTI RASHODI POSLOVANJA</t>
  </si>
  <si>
    <t>FINANCIJSKI RASHODI</t>
  </si>
  <si>
    <t>OSTALI FINANCIJSKI RASHODI</t>
  </si>
  <si>
    <t>AKTIVNOST: Materijalni rashodi OŠ po stvarnom trošku</t>
  </si>
  <si>
    <t>NAKN. GRAĐ., KUĆANSTVIMA NA TEM. OSIG. I DR. NAK.</t>
  </si>
  <si>
    <t>OSTALE NAKN. GRAĐANIMA I KUĆAN. IZ PRORAČUNA</t>
  </si>
  <si>
    <t>A210201</t>
  </si>
  <si>
    <t>PROGRAM: REDOVNA DJELATNOST - IZNAD STANDARDA</t>
  </si>
  <si>
    <t>AKTIVNOST: Materijalni rashodi OŠ po stvarnom trošku iznad standarda</t>
  </si>
  <si>
    <t>OST. NESPOM. RASHODI POSLOVANJA</t>
  </si>
  <si>
    <t>A230107</t>
  </si>
  <si>
    <t>PLAĆE (BRUTO)</t>
  </si>
  <si>
    <t>PROGRAMI OBRAZOVANJA IZNAD STANDARDA</t>
  </si>
  <si>
    <t>A230110</t>
  </si>
  <si>
    <t>A230119</t>
  </si>
  <si>
    <t>NAGRADE ZA UČENIKE</t>
  </si>
  <si>
    <t>A230122</t>
  </si>
  <si>
    <t>PSIHOLOG</t>
  </si>
  <si>
    <t>A230124</t>
  </si>
  <si>
    <t>Izvori financiranja: Prihodi od sufinanciranja učenika</t>
  </si>
  <si>
    <t>A230106</t>
  </si>
  <si>
    <t>A230115</t>
  </si>
  <si>
    <t>O P Ć I   D I O</t>
  </si>
  <si>
    <t>OSTALI RASHODI ZA  ZAPOSLENE</t>
  </si>
  <si>
    <t>Prihodi od djece zakazalište</t>
  </si>
  <si>
    <t>A230102</t>
  </si>
  <si>
    <t>P. iz proračuna za fin. inv. održ. i kap. ulaganja - IŽ</t>
  </si>
  <si>
    <t>ŠKOLSKI PREVENTIVNI PROGRAMI</t>
  </si>
  <si>
    <t>A230134</t>
  </si>
  <si>
    <t>PROJEKCIJA</t>
  </si>
  <si>
    <t>652 dio</t>
  </si>
  <si>
    <t>POMOĆI IZ INOZ. I OD SUBJ. UNUTAR OPĆEG PRORAČUNA</t>
  </si>
  <si>
    <t>Izvori financiranja: Prihodi od gradskog proračuna (Grad Novigrad)</t>
  </si>
  <si>
    <t>Izvori financiranja: Projekt "Školovanje bez diskriminacije - ulog u tolerantno društvo" - EU fondovi</t>
  </si>
  <si>
    <t>AKTIVNOST: Pomoćnici u nastavi</t>
  </si>
  <si>
    <t>A230104</t>
  </si>
  <si>
    <t>VIŠAK IZ PRETHODNIH GODINA</t>
  </si>
  <si>
    <t>636 dio</t>
  </si>
  <si>
    <t>P. prorač. korisnicima iz prorač. koji im nije nadležan - Grad</t>
  </si>
  <si>
    <t>AKTIVNOST: Županijska natjecanja</t>
  </si>
  <si>
    <t>A230199</t>
  </si>
  <si>
    <t>AKTIVNOST: Zavičajna nastava</t>
  </si>
  <si>
    <t>POSTROJENJA I OPREMA</t>
  </si>
  <si>
    <t>P. prorač. korisnicima iz prorač. koji im nije nadležan - FZO</t>
  </si>
  <si>
    <t>PLAĆE ZA REDOVAN RAD</t>
  </si>
  <si>
    <t>A210103</t>
  </si>
  <si>
    <t>AKTIVNOST: Materijalni rashodi OŠ po stvarnom trošku - drugi izvori</t>
  </si>
  <si>
    <t>Ostali prihodi</t>
  </si>
  <si>
    <t>Prihodi od prodaje proizv. i roba te pruženih usluga</t>
  </si>
  <si>
    <t>Prih. od prodaje proizv. i roba te pruž.usluga i donacija</t>
  </si>
  <si>
    <t>Donacije od pravnih i fiz. osoba izvan općeg proračuna</t>
  </si>
  <si>
    <t>K240504</t>
  </si>
  <si>
    <t>AKTIVNOST: Opremanje dječjih igrališta</t>
  </si>
  <si>
    <t>Izvori financiranja: Donacije za osnovne škole</t>
  </si>
  <si>
    <t>PROGRAM: OPREMANJE U OSNOVNIM ŠKOLAMA</t>
  </si>
  <si>
    <t>A230184</t>
  </si>
  <si>
    <t>NAKNADE TROŠKOVA OSOBAMA IZVAN RADNOG ODNOSA</t>
  </si>
  <si>
    <t>AKTIVNOST: Projekt "Školska shema"</t>
  </si>
  <si>
    <t>K240501</t>
  </si>
  <si>
    <t>Izvori financiranja: Vlastiti prihodi osnovnih škola</t>
  </si>
  <si>
    <t>AKTIVNOST: Školska kuhinja</t>
  </si>
  <si>
    <t>AKTIVNOST: Produženi boravak</t>
  </si>
  <si>
    <t>AKTIVNOST: Ostali programi i projekti</t>
  </si>
  <si>
    <t>A230103</t>
  </si>
  <si>
    <t>Predsjednica školskog odbora:</t>
  </si>
  <si>
    <t>K240502</t>
  </si>
  <si>
    <t>Izvori financiranja: Agencija za odgoj i obrazovanje</t>
  </si>
  <si>
    <t>AKTIVNOST: Županijsko stručno vijeće ravnatelja</t>
  </si>
  <si>
    <t>A230162</t>
  </si>
  <si>
    <t>A240102</t>
  </si>
  <si>
    <t>AKTIVNOST: Investicijsko održavanje OŠ - iznad standarda</t>
  </si>
  <si>
    <t>AKTIVNOST: Školski namještaj i oprema</t>
  </si>
  <si>
    <t>PROGRAM: INVESTICIJSKO ODRŽAVANJE OŠ</t>
  </si>
  <si>
    <t>A240101</t>
  </si>
  <si>
    <t>AKTIVNOST: Investicijsko održavanje OŠ - minimalni standard</t>
  </si>
  <si>
    <t>AKTIVNOST: Opremanje knjižnica</t>
  </si>
  <si>
    <t>Prihodi od djece za izlete i kazalište</t>
  </si>
  <si>
    <t>A230127</t>
  </si>
  <si>
    <t>MEĐUNARODNA RAZMJENA</t>
  </si>
  <si>
    <t>NAKNADE TROŠK. OSOBAMA IZVAN RADNOG ODNOSA</t>
  </si>
  <si>
    <t>UKUPNO RASHODI</t>
  </si>
  <si>
    <t>OPREMANJE U OSNOVNIM ŠKOLAMA</t>
  </si>
  <si>
    <t>Izvor financiranja: Grad Novigrad za prorač. korisnike</t>
  </si>
  <si>
    <t>Izvor financiranja: MZO za prorač. korisnike</t>
  </si>
  <si>
    <t>P. od ostalih subjekata unutar općeg proračuna</t>
  </si>
  <si>
    <t>Izvori financiranja: Ostale institucije za osnovne škole</t>
  </si>
  <si>
    <t>Osnovna škola – Scuola elementare RIVARELA</t>
  </si>
  <si>
    <t>Emonijska  4, 52466 Novigrad – Cittanova</t>
  </si>
  <si>
    <t>Email: ured@os-rivarela-novigrad.skole.hr</t>
  </si>
  <si>
    <t>Tel: +385(0) 52 757 005 / Fax: +385(0) 52 757 218</t>
  </si>
  <si>
    <t>OIB: 27267656235    MB: 03036413</t>
  </si>
  <si>
    <t>IBAN: HR95 2380 0061 1200 0284 3</t>
  </si>
  <si>
    <t>P O S E B N I   D I O</t>
  </si>
  <si>
    <t xml:space="preserve">                                                                                  IBAN: HR95 2380 0061 1200 0284 3</t>
  </si>
  <si>
    <t xml:space="preserve">                                                                                  Tel: +385(0) 52 757 005 / Fax: +385(0) 52 757 218</t>
  </si>
  <si>
    <t xml:space="preserve">                                                                                  OIB: 27267656235    MB: 03036413</t>
  </si>
  <si>
    <t xml:space="preserve">                                                                                  Email: ured@os-rivarela-novigrad.skole.hr</t>
  </si>
  <si>
    <t xml:space="preserve">                                                                                  Emonijska  4, 52466 Novigrad – Cittanova</t>
  </si>
  <si>
    <t xml:space="preserve">                                                                                  Osnovna škola – Scuola elementare RIVARELA</t>
  </si>
  <si>
    <t>P. prorač. korisnicima iz prorač. koji im nije nadležan - MZO</t>
  </si>
  <si>
    <t>Izvori financiranja: Prihodi od Ministarstva znanosti i obrazovanja</t>
  </si>
  <si>
    <t>Tekuće pomoći temeljem prijenosa EU sredstava</t>
  </si>
  <si>
    <t>Izvori financiranja: Agencija za mobilnost i programe EU za proračunske korisnike</t>
  </si>
  <si>
    <t>Izvori financiranja: Istarska županija</t>
  </si>
  <si>
    <t>Izvor financiranja: Ministarsvo poljoprivrede za proračunske korisnike</t>
  </si>
  <si>
    <t>P. prorač. korisnicima iz prorač. koji im nije nadležan</t>
  </si>
  <si>
    <t>Izvori financiranja: MZO za proračunske korisnike</t>
  </si>
  <si>
    <t>A230116</t>
  </si>
  <si>
    <t>ŠKOLSKI LIST, ČASOPISI I KNJIGE</t>
  </si>
  <si>
    <t>Izvori financiranja: Decentralizirana sredstva za kapitalno za OŠ</t>
  </si>
  <si>
    <t>NEPROIZVEDENA DUGOTRAJNA IMOVINA</t>
  </si>
  <si>
    <t>NEMATERIJALNA IMOVINA</t>
  </si>
  <si>
    <t>AKTIVNOST: Medni dani</t>
  </si>
  <si>
    <t>A230148</t>
  </si>
  <si>
    <t>AKTIVNOST: Financiranje učenika s posebnim potrebama</t>
  </si>
  <si>
    <t>NAKNADE GRAĐANIMA I KUĆANSTVIMA</t>
  </si>
  <si>
    <t>Izvori financiranja: Grad Novigrad za proračunske korisnike</t>
  </si>
  <si>
    <t>A230204</t>
  </si>
  <si>
    <t>AKTIVNOST: Provedba kurikuluma</t>
  </si>
  <si>
    <t>RASPOLOŽIV VIŠAK</t>
  </si>
  <si>
    <t>A230163</t>
  </si>
  <si>
    <t>AKTIVNOST: Izleti i terenska nastava</t>
  </si>
  <si>
    <t>PLAN 2021</t>
  </si>
  <si>
    <t>A230168</t>
  </si>
  <si>
    <t>EU PROJEKTI - MEĐUNARODNA RAZMJENA</t>
  </si>
  <si>
    <t>A230135</t>
  </si>
  <si>
    <t>AKTIVNOST: Školsko sportsko natjecanje</t>
  </si>
  <si>
    <t>A230203</t>
  </si>
  <si>
    <t>Plan 2021.g.</t>
  </si>
  <si>
    <t>2023.g.</t>
  </si>
  <si>
    <t>PLANA 2023</t>
  </si>
  <si>
    <t>1. izmjene</t>
  </si>
  <si>
    <t>AKTIVNOST: Pomoćnici u nastavi - MOZAIK 3</t>
  </si>
  <si>
    <t>KAPITALNA ULAGANJA U OSNOVNE ŠKOLE</t>
  </si>
  <si>
    <t>Decentralizirana sred. za kapitalno za osn. škole</t>
  </si>
  <si>
    <t>A240301</t>
  </si>
  <si>
    <t>AKTIVNOST: Projektna dokumentacija osnovnih škola</t>
  </si>
  <si>
    <t>RASH. ZA DOD. ULAGANJA NA NEFIN. IMOVINI</t>
  </si>
  <si>
    <t>DOD. ULAGANJA NA GRAĐEVINSKIM OBJEKTIMA</t>
  </si>
  <si>
    <t>A230164</t>
  </si>
  <si>
    <t>AKTIVNOST: Obilježavanje godišnjica škole</t>
  </si>
  <si>
    <t>MOZAIK 4</t>
  </si>
  <si>
    <t>Izvori financiranja: Nenamjenski prihodi i primici</t>
  </si>
  <si>
    <t>AKTIVNOST: Pomoćnici u nastavi - MOZAIK 4</t>
  </si>
  <si>
    <t>T910801</t>
  </si>
  <si>
    <t>Izvori financiranja: Strukturni fondovi EU</t>
  </si>
  <si>
    <t>FINANCIJSKI PLAN ZA 2022. GODINU</t>
  </si>
  <si>
    <t>PLAN 2022</t>
  </si>
  <si>
    <t>Plan 2022.g.</t>
  </si>
  <si>
    <t>PLANA 2024</t>
  </si>
  <si>
    <t>2024.g.</t>
  </si>
  <si>
    <t>I PROJEKCIJA PLANA ZA 2023. I 2024. GODINU</t>
  </si>
  <si>
    <t>Dolores Fabris</t>
  </si>
  <si>
    <t>Pomoći od međunar. org. te institucija i tjela EU</t>
  </si>
  <si>
    <t>UBACITI 1.985 KN</t>
  </si>
  <si>
    <t>A230138</t>
  </si>
  <si>
    <t>SMOTRE, RADIONICE I MANIFESTACIJE</t>
  </si>
  <si>
    <t>A230202</t>
  </si>
  <si>
    <t>AKTIVNOST: Građanski odgoj</t>
  </si>
  <si>
    <t>KLASA: 400-02/22-01/01</t>
  </si>
  <si>
    <t>URBROJ: 2105-4-14-22-1</t>
  </si>
  <si>
    <t>URBROJ: 2105-4-14-22-2</t>
  </si>
  <si>
    <t>Novigrad, 23. lipnja 2022.</t>
  </si>
  <si>
    <t>1. izmene i dopune</t>
  </si>
  <si>
    <t>1. izmjene i dopune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</si>
</sst>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9" tint="-0.249977111117893"/>
      <name val="Arial"/>
      <family val="2"/>
      <charset val="238"/>
    </font>
    <font>
      <sz val="11"/>
      <color theme="6" tint="-0.249977111117893"/>
      <name val="Arial"/>
      <family val="2"/>
      <charset val="238"/>
    </font>
    <font>
      <sz val="11"/>
      <color rgb="FF00B050"/>
      <name val="Arial"/>
      <family val="2"/>
      <charset val="238"/>
    </font>
    <font>
      <sz val="10"/>
      <name val="Arial"/>
      <family val="2"/>
      <charset val="238"/>
    </font>
    <font>
      <sz val="10"/>
      <color rgb="FF595959"/>
      <name val="Calibri"/>
      <family val="2"/>
      <charset val="238"/>
    </font>
    <font>
      <sz val="10"/>
      <color rgb="FF595959"/>
      <name val="Arial"/>
      <family val="2"/>
      <charset val="238"/>
    </font>
    <font>
      <sz val="11"/>
      <color rgb="FF595959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C0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1" borderId="2" applyNumberFormat="0" applyAlignment="0" applyProtection="0"/>
    <xf numFmtId="0" fontId="13" fillId="22" borderId="3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8" applyNumberFormat="0" applyFill="0" applyAlignment="0" applyProtection="0"/>
    <xf numFmtId="0" fontId="21" fillId="23" borderId="0" applyNumberFormat="0" applyBorder="0" applyAlignment="0" applyProtection="0"/>
    <xf numFmtId="0" fontId="1" fillId="20" borderId="1" applyNumberFormat="0" applyFont="0" applyAlignment="0" applyProtection="0"/>
    <xf numFmtId="0" fontId="22" fillId="21" borderId="7" applyNumberFormat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1" fillId="0" borderId="0"/>
    <xf numFmtId="0" fontId="1" fillId="0" borderId="0"/>
  </cellStyleXfs>
  <cellXfs count="13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4" fillId="0" borderId="0" xfId="0" applyFont="1" applyAlignment="1">
      <alignment horizontal="left"/>
    </xf>
    <xf numFmtId="4" fontId="4" fillId="0" borderId="0" xfId="0" applyNumberFormat="1" applyFont="1"/>
    <xf numFmtId="0" fontId="5" fillId="0" borderId="10" xfId="0" applyFont="1" applyBorder="1" applyAlignment="1">
      <alignment horizontal="left"/>
    </xf>
    <xf numFmtId="0" fontId="5" fillId="0" borderId="10" xfId="0" applyFont="1" applyBorder="1"/>
    <xf numFmtId="0" fontId="5" fillId="0" borderId="0" xfId="0" applyFont="1" applyBorder="1"/>
    <xf numFmtId="0" fontId="5" fillId="0" borderId="11" xfId="0" applyFont="1" applyBorder="1"/>
    <xf numFmtId="4" fontId="5" fillId="0" borderId="10" xfId="0" applyNumberFormat="1" applyFont="1" applyFill="1" applyBorder="1"/>
    <xf numFmtId="0" fontId="8" fillId="0" borderId="0" xfId="0" applyFont="1"/>
    <xf numFmtId="43" fontId="0" fillId="0" borderId="0" xfId="43" applyFont="1"/>
    <xf numFmtId="43" fontId="8" fillId="0" borderId="0" xfId="43" applyFont="1"/>
    <xf numFmtId="43" fontId="0" fillId="0" borderId="0" xfId="0" applyNumberFormat="1"/>
    <xf numFmtId="0" fontId="5" fillId="0" borderId="0" xfId="0" applyFont="1" applyBorder="1" applyAlignment="1">
      <alignment horizontal="left"/>
    </xf>
    <xf numFmtId="0" fontId="4" fillId="24" borderId="10" xfId="0" applyFont="1" applyFill="1" applyBorder="1" applyAlignment="1">
      <alignment horizontal="left"/>
    </xf>
    <xf numFmtId="0" fontId="4" fillId="24" borderId="10" xfId="0" applyFont="1" applyFill="1" applyBorder="1"/>
    <xf numFmtId="4" fontId="4" fillId="24" borderId="10" xfId="0" applyNumberFormat="1" applyFont="1" applyFill="1" applyBorder="1"/>
    <xf numFmtId="0" fontId="4" fillId="0" borderId="14" xfId="0" applyFont="1" applyBorder="1"/>
    <xf numFmtId="4" fontId="4" fillId="0" borderId="15" xfId="0" applyNumberFormat="1" applyFont="1" applyBorder="1"/>
    <xf numFmtId="0" fontId="2" fillId="0" borderId="0" xfId="0" applyFont="1" applyAlignment="1">
      <alignment horizontal="center"/>
    </xf>
    <xf numFmtId="43" fontId="8" fillId="0" borderId="0" xfId="0" applyNumberFormat="1" applyFont="1"/>
    <xf numFmtId="4" fontId="5" fillId="0" borderId="0" xfId="0" applyNumberFormat="1" applyFont="1" applyFill="1" applyBorder="1"/>
    <xf numFmtId="0" fontId="27" fillId="0" borderId="0" xfId="0" applyFont="1"/>
    <xf numFmtId="0" fontId="27" fillId="0" borderId="11" xfId="0" applyFont="1" applyBorder="1"/>
    <xf numFmtId="10" fontId="5" fillId="0" borderId="0" xfId="39" applyNumberFormat="1" applyFont="1"/>
    <xf numFmtId="10" fontId="5" fillId="0" borderId="0" xfId="39" applyNumberFormat="1" applyFont="1" applyFill="1" applyBorder="1"/>
    <xf numFmtId="10" fontId="5" fillId="0" borderId="0" xfId="39" applyNumberFormat="1" applyFont="1" applyFill="1"/>
    <xf numFmtId="0" fontId="26" fillId="0" borderId="0" xfId="0" applyFont="1"/>
    <xf numFmtId="4" fontId="4" fillId="0" borderId="0" xfId="0" applyNumberFormat="1" applyFont="1" applyBorder="1" applyAlignment="1">
      <alignment horizontal="center" vertical="center" wrapText="1"/>
    </xf>
    <xf numFmtId="4" fontId="29" fillId="0" borderId="0" xfId="0" applyNumberFormat="1" applyFont="1" applyFill="1" applyBorder="1"/>
    <xf numFmtId="4" fontId="30" fillId="0" borderId="0" xfId="0" applyNumberFormat="1" applyFont="1" applyFill="1" applyBorder="1"/>
    <xf numFmtId="4" fontId="4" fillId="24" borderId="12" xfId="0" applyNumberFormat="1" applyFont="1" applyFill="1" applyBorder="1"/>
    <xf numFmtId="4" fontId="4" fillId="24" borderId="16" xfId="0" applyNumberFormat="1" applyFont="1" applyFill="1" applyBorder="1"/>
    <xf numFmtId="0" fontId="4" fillId="0" borderId="0" xfId="0" applyFont="1" applyAlignment="1">
      <alignment horizontal="center"/>
    </xf>
    <xf numFmtId="4" fontId="28" fillId="0" borderId="0" xfId="0" applyNumberFormat="1" applyFont="1" applyFill="1" applyBorder="1"/>
    <xf numFmtId="4" fontId="4" fillId="0" borderId="0" xfId="0" applyNumberFormat="1" applyFont="1" applyFill="1" applyBorder="1"/>
    <xf numFmtId="4" fontId="5" fillId="0" borderId="10" xfId="0" applyNumberFormat="1" applyFont="1" applyBorder="1"/>
    <xf numFmtId="10" fontId="4" fillId="0" borderId="0" xfId="39" applyNumberFormat="1" applyFont="1" applyAlignment="1">
      <alignment horizontal="center"/>
    </xf>
    <xf numFmtId="4" fontId="5" fillId="0" borderId="13" xfId="0" applyNumberFormat="1" applyFont="1" applyFill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5" fillId="0" borderId="10" xfId="0" applyFont="1" applyFill="1" applyBorder="1"/>
    <xf numFmtId="0" fontId="3" fillId="0" borderId="0" xfId="0" applyFont="1" applyAlignment="1">
      <alignment horizontal="center"/>
    </xf>
    <xf numFmtId="0" fontId="5" fillId="0" borderId="0" xfId="0" applyFont="1" applyFill="1"/>
    <xf numFmtId="0" fontId="3" fillId="0" borderId="0" xfId="0" applyFont="1" applyAlignment="1">
      <alignment horizontal="center"/>
    </xf>
    <xf numFmtId="0" fontId="32" fillId="0" borderId="0" xfId="0" applyFont="1"/>
    <xf numFmtId="0" fontId="0" fillId="0" borderId="0" xfId="0" applyAlignment="1"/>
    <xf numFmtId="0" fontId="1" fillId="0" borderId="0" xfId="0" applyFont="1"/>
    <xf numFmtId="0" fontId="3" fillId="0" borderId="0" xfId="0" applyFont="1" applyAlignment="1"/>
    <xf numFmtId="0" fontId="33" fillId="0" borderId="0" xfId="0" applyFont="1"/>
    <xf numFmtId="0" fontId="34" fillId="0" borderId="0" xfId="0" applyFont="1"/>
    <xf numFmtId="4" fontId="36" fillId="0" borderId="0" xfId="0" applyNumberFormat="1" applyFont="1"/>
    <xf numFmtId="0" fontId="37" fillId="0" borderId="0" xfId="0" applyFont="1" applyAlignment="1">
      <alignment horizontal="center"/>
    </xf>
    <xf numFmtId="4" fontId="36" fillId="0" borderId="0" xfId="0" applyNumberFormat="1" applyFont="1" applyBorder="1" applyAlignment="1">
      <alignment horizontal="center" vertical="center" wrapText="1"/>
    </xf>
    <xf numFmtId="0" fontId="35" fillId="0" borderId="0" xfId="0" applyFont="1"/>
    <xf numFmtId="4" fontId="35" fillId="0" borderId="0" xfId="0" applyNumberFormat="1" applyFont="1"/>
    <xf numFmtId="0" fontId="36" fillId="0" borderId="0" xfId="0" applyFont="1"/>
    <xf numFmtId="0" fontId="35" fillId="25" borderId="0" xfId="0" applyFont="1" applyFill="1"/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5" fillId="0" borderId="0" xfId="0" quotePrefix="1" applyFont="1" applyAlignment="1">
      <alignment horizontal="left"/>
    </xf>
    <xf numFmtId="0" fontId="36" fillId="24" borderId="10" xfId="0" applyFont="1" applyFill="1" applyBorder="1" applyAlignment="1">
      <alignment horizontal="left"/>
    </xf>
    <xf numFmtId="0" fontId="36" fillId="24" borderId="10" xfId="0" applyFont="1" applyFill="1" applyBorder="1"/>
    <xf numFmtId="0" fontId="36" fillId="0" borderId="10" xfId="0" applyFont="1" applyBorder="1" applyAlignment="1">
      <alignment horizontal="left"/>
    </xf>
    <xf numFmtId="0" fontId="36" fillId="0" borderId="10" xfId="0" applyFont="1" applyBorder="1"/>
    <xf numFmtId="0" fontId="35" fillId="0" borderId="10" xfId="0" applyFont="1" applyBorder="1" applyAlignment="1">
      <alignment horizontal="left"/>
    </xf>
    <xf numFmtId="0" fontId="35" fillId="0" borderId="10" xfId="0" applyFont="1" applyBorder="1"/>
    <xf numFmtId="0" fontId="35" fillId="0" borderId="0" xfId="0" applyFont="1" applyAlignment="1">
      <alignment horizontal="left"/>
    </xf>
    <xf numFmtId="0" fontId="36" fillId="0" borderId="18" xfId="0" applyFont="1" applyFill="1" applyBorder="1" applyAlignment="1">
      <alignment horizontal="left"/>
    </xf>
    <xf numFmtId="0" fontId="35" fillId="0" borderId="18" xfId="0" applyFont="1" applyFill="1" applyBorder="1"/>
    <xf numFmtId="0" fontId="35" fillId="0" borderId="0" xfId="0" applyFont="1" applyBorder="1" applyAlignment="1">
      <alignment horizontal="left"/>
    </xf>
    <xf numFmtId="0" fontId="35" fillId="0" borderId="0" xfId="0" applyFont="1" applyBorder="1"/>
    <xf numFmtId="0" fontId="35" fillId="0" borderId="17" xfId="0" applyFont="1" applyBorder="1" applyAlignment="1">
      <alignment horizontal="left"/>
    </xf>
    <xf numFmtId="0" fontId="35" fillId="0" borderId="17" xfId="0" applyFont="1" applyBorder="1"/>
    <xf numFmtId="0" fontId="36" fillId="0" borderId="0" xfId="0" applyFont="1" applyBorder="1" applyAlignment="1">
      <alignment horizontal="left"/>
    </xf>
    <xf numFmtId="0" fontId="36" fillId="26" borderId="10" xfId="0" applyFont="1" applyFill="1" applyBorder="1" applyAlignment="1">
      <alignment horizontal="left"/>
    </xf>
    <xf numFmtId="0" fontId="36" fillId="26" borderId="10" xfId="0" applyFont="1" applyFill="1" applyBorder="1"/>
    <xf numFmtId="0" fontId="36" fillId="0" borderId="0" xfId="0" applyFont="1" applyFill="1" applyBorder="1" applyAlignment="1">
      <alignment horizontal="left"/>
    </xf>
    <xf numFmtId="0" fontId="36" fillId="0" borderId="0" xfId="0" applyFont="1" applyFill="1" applyBorder="1"/>
    <xf numFmtId="0" fontId="35" fillId="0" borderId="10" xfId="0" applyFont="1" applyFill="1" applyBorder="1" applyAlignment="1">
      <alignment horizontal="left"/>
    </xf>
    <xf numFmtId="0" fontId="35" fillId="0" borderId="10" xfId="0" applyFont="1" applyFill="1" applyBorder="1"/>
    <xf numFmtId="0" fontId="36" fillId="0" borderId="10" xfId="0" applyFont="1" applyFill="1" applyBorder="1" applyAlignment="1">
      <alignment horizontal="left"/>
    </xf>
    <xf numFmtId="0" fontId="36" fillId="0" borderId="10" xfId="0" applyFont="1" applyFill="1" applyBorder="1"/>
    <xf numFmtId="0" fontId="35" fillId="0" borderId="0" xfId="0" applyFont="1" applyFill="1" applyBorder="1" applyAlignment="1">
      <alignment horizontal="left"/>
    </xf>
    <xf numFmtId="0" fontId="35" fillId="0" borderId="0" xfId="0" applyFont="1" applyFill="1" applyBorder="1"/>
    <xf numFmtId="4" fontId="35" fillId="25" borderId="0" xfId="0" applyNumberFormat="1" applyFont="1" applyFill="1"/>
    <xf numFmtId="0" fontId="36" fillId="0" borderId="14" xfId="0" applyFont="1" applyBorder="1"/>
    <xf numFmtId="4" fontId="4" fillId="0" borderId="10" xfId="0" applyNumberFormat="1" applyFont="1" applyFill="1" applyBorder="1"/>
    <xf numFmtId="4" fontId="5" fillId="0" borderId="0" xfId="0" applyNumberFormat="1" applyFont="1" applyBorder="1"/>
    <xf numFmtId="4" fontId="4" fillId="0" borderId="10" xfId="0" applyNumberFormat="1" applyFont="1" applyBorder="1"/>
    <xf numFmtId="4" fontId="5" fillId="0" borderId="17" xfId="0" applyNumberFormat="1" applyFont="1" applyBorder="1"/>
    <xf numFmtId="4" fontId="4" fillId="0" borderId="0" xfId="0" applyNumberFormat="1" applyFont="1" applyBorder="1"/>
    <xf numFmtId="4" fontId="4" fillId="26" borderId="10" xfId="0" applyNumberFormat="1" applyFont="1" applyFill="1" applyBorder="1"/>
    <xf numFmtId="0" fontId="5" fillId="25" borderId="0" xfId="0" applyFont="1" applyFill="1"/>
    <xf numFmtId="0" fontId="3" fillId="0" borderId="0" xfId="0" applyFont="1" applyAlignment="1">
      <alignment horizontal="center"/>
    </xf>
    <xf numFmtId="0" fontId="38" fillId="0" borderId="0" xfId="0" applyFont="1"/>
    <xf numFmtId="0" fontId="3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7" fillId="0" borderId="10" xfId="0" applyNumberFormat="1" applyFont="1" applyBorder="1"/>
    <xf numFmtId="4" fontId="27" fillId="0" borderId="10" xfId="0" applyNumberFormat="1" applyFont="1" applyFill="1" applyBorder="1"/>
    <xf numFmtId="4" fontId="39" fillId="24" borderId="10" xfId="0" applyNumberFormat="1" applyFont="1" applyFill="1" applyBorder="1"/>
    <xf numFmtId="4" fontId="39" fillId="0" borderId="10" xfId="0" applyNumberFormat="1" applyFont="1" applyFill="1" applyBorder="1"/>
    <xf numFmtId="4" fontId="39" fillId="0" borderId="0" xfId="0" applyNumberFormat="1" applyFont="1" applyFill="1" applyBorder="1"/>
    <xf numFmtId="0" fontId="5" fillId="0" borderId="0" xfId="0" applyFont="1" applyFill="1" applyBorder="1"/>
    <xf numFmtId="0" fontId="3" fillId="0" borderId="0" xfId="0" applyFont="1" applyAlignment="1">
      <alignment horizontal="center"/>
    </xf>
    <xf numFmtId="4" fontId="27" fillId="0" borderId="0" xfId="0" applyNumberFormat="1" applyFont="1" applyFill="1" applyBorder="1"/>
    <xf numFmtId="0" fontId="40" fillId="0" borderId="0" xfId="0" applyFont="1" applyAlignment="1">
      <alignment horizontal="center"/>
    </xf>
    <xf numFmtId="4" fontId="5" fillId="0" borderId="11" xfId="0" applyNumberFormat="1" applyFont="1" applyFill="1" applyBorder="1"/>
    <xf numFmtId="4" fontId="5" fillId="0" borderId="11" xfId="0" applyNumberFormat="1" applyFont="1" applyBorder="1"/>
    <xf numFmtId="4" fontId="5" fillId="0" borderId="19" xfId="0" applyNumberFormat="1" applyFont="1" applyFill="1" applyBorder="1"/>
    <xf numFmtId="4" fontId="5" fillId="0" borderId="19" xfId="0" applyNumberFormat="1" applyFont="1" applyBorder="1"/>
    <xf numFmtId="43" fontId="1" fillId="0" borderId="0" xfId="43" applyFont="1"/>
    <xf numFmtId="0" fontId="41" fillId="0" borderId="0" xfId="0" applyFont="1"/>
    <xf numFmtId="43" fontId="2" fillId="0" borderId="0" xfId="0" applyNumberFormat="1" applyFont="1"/>
    <xf numFmtId="43" fontId="2" fillId="0" borderId="0" xfId="43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7" fillId="0" borderId="11" xfId="0" applyNumberFormat="1" applyFont="1" applyFill="1" applyBorder="1"/>
    <xf numFmtId="4" fontId="27" fillId="0" borderId="0" xfId="0" applyNumberFormat="1" applyFont="1"/>
    <xf numFmtId="4" fontId="39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te" xfId="37"/>
    <cellStyle name="Obično 2" xfId="44"/>
    <cellStyle name="Obično 3" xfId="45"/>
    <cellStyle name="Output" xfId="38"/>
    <cellStyle name="Postotak" xfId="39" builtinId="5"/>
    <cellStyle name="Title" xfId="40"/>
    <cellStyle name="Total" xfId="41"/>
    <cellStyle name="Warning Text" xfId="42"/>
    <cellStyle name="Zarez" xfId="4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2</xdr:col>
      <xdr:colOff>316865</xdr:colOff>
      <xdr:row>5</xdr:row>
      <xdr:rowOff>104775</xdr:rowOff>
    </xdr:to>
    <xdr:pic>
      <xdr:nvPicPr>
        <xdr:cNvPr id="2" name="Slika 1" descr="C:\Users\Korisnik\Desktop\os_Rivarela_logo_a.png"/>
        <xdr:cNvPicPr/>
      </xdr:nvPicPr>
      <xdr:blipFill>
        <a:blip xmlns:r="http://schemas.openxmlformats.org/officeDocument/2006/relationships" r:embed="rId1" cstate="print"/>
        <a:srcRect b="19528"/>
        <a:stretch>
          <a:fillRect/>
        </a:stretch>
      </xdr:blipFill>
      <xdr:spPr bwMode="auto">
        <a:xfrm>
          <a:off x="238125" y="85725"/>
          <a:ext cx="92646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19050</xdr:rowOff>
    </xdr:from>
    <xdr:to>
      <xdr:col>1</xdr:col>
      <xdr:colOff>1200150</xdr:colOff>
      <xdr:row>6</xdr:row>
      <xdr:rowOff>85725</xdr:rowOff>
    </xdr:to>
    <xdr:pic>
      <xdr:nvPicPr>
        <xdr:cNvPr id="2" name="Slika 1" descr="C:\Users\Korisnik\Desktop\os_Rivarela_logo_a.png"/>
        <xdr:cNvPicPr/>
      </xdr:nvPicPr>
      <xdr:blipFill>
        <a:blip xmlns:r="http://schemas.openxmlformats.org/officeDocument/2006/relationships" r:embed="rId1" cstate="print"/>
        <a:srcRect b="19528"/>
        <a:stretch>
          <a:fillRect/>
        </a:stretch>
      </xdr:blipFill>
      <xdr:spPr bwMode="auto">
        <a:xfrm>
          <a:off x="371475" y="19050"/>
          <a:ext cx="140017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abSelected="1" workbookViewId="0">
      <selection activeCell="A14" sqref="A14:K14"/>
    </sheetView>
  </sheetViews>
  <sheetFormatPr defaultRowHeight="12.75" x14ac:dyDescent="0.2"/>
  <cols>
    <col min="1" max="1" width="3.5703125" customWidth="1"/>
    <col min="6" max="7" width="17.7109375" hidden="1" customWidth="1"/>
    <col min="8" max="11" width="17.7109375" customWidth="1"/>
  </cols>
  <sheetData>
    <row r="1" spans="1:11" ht="15.75" customHeight="1" x14ac:dyDescent="0.2">
      <c r="E1" s="56" t="s">
        <v>160</v>
      </c>
    </row>
    <row r="2" spans="1:11" ht="15.75" customHeight="1" x14ac:dyDescent="0.2">
      <c r="E2" s="56" t="s">
        <v>161</v>
      </c>
    </row>
    <row r="3" spans="1:11" ht="15.75" customHeight="1" x14ac:dyDescent="0.2">
      <c r="E3" s="56" t="s">
        <v>162</v>
      </c>
    </row>
    <row r="4" spans="1:11" ht="15.75" customHeight="1" x14ac:dyDescent="0.2">
      <c r="E4" s="56" t="s">
        <v>163</v>
      </c>
    </row>
    <row r="5" spans="1:11" ht="15.75" customHeight="1" x14ac:dyDescent="0.2">
      <c r="E5" s="56" t="s">
        <v>164</v>
      </c>
    </row>
    <row r="6" spans="1:11" ht="15.75" customHeight="1" x14ac:dyDescent="0.2">
      <c r="E6" s="56" t="s">
        <v>165</v>
      </c>
    </row>
    <row r="7" spans="1:11" x14ac:dyDescent="0.2">
      <c r="E7" s="52"/>
    </row>
    <row r="9" spans="1:11" x14ac:dyDescent="0.2">
      <c r="A9" s="54" t="s">
        <v>233</v>
      </c>
    </row>
    <row r="10" spans="1:11" x14ac:dyDescent="0.2">
      <c r="A10" s="54" t="s">
        <v>234</v>
      </c>
    </row>
    <row r="11" spans="1:11" x14ac:dyDescent="0.2">
      <c r="A11" s="54" t="s">
        <v>236</v>
      </c>
      <c r="B11" s="54"/>
    </row>
    <row r="14" spans="1:11" ht="20.25" x14ac:dyDescent="0.3">
      <c r="A14" s="127" t="s">
        <v>220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</row>
    <row r="15" spans="1:11" ht="20.25" x14ac:dyDescent="0.3">
      <c r="A15" s="127" t="s">
        <v>225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</row>
    <row r="16" spans="1:11" ht="20.25" x14ac:dyDescent="0.3">
      <c r="A16" s="127" t="s">
        <v>237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</row>
    <row r="17" spans="1:18" s="15" customFormat="1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8" ht="20.25" customHeight="1" x14ac:dyDescent="0.3">
      <c r="A18" s="127" t="s">
        <v>96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</row>
    <row r="21" spans="1:18" x14ac:dyDescent="0.2">
      <c r="F21" s="45" t="s">
        <v>202</v>
      </c>
      <c r="G21" s="45" t="s">
        <v>202</v>
      </c>
      <c r="H21" s="25" t="s">
        <v>222</v>
      </c>
      <c r="I21" s="25" t="s">
        <v>222</v>
      </c>
      <c r="J21" s="128" t="s">
        <v>67</v>
      </c>
      <c r="K21" s="128"/>
    </row>
    <row r="22" spans="1:18" x14ac:dyDescent="0.2">
      <c r="F22" s="45"/>
      <c r="G22" s="45" t="s">
        <v>205</v>
      </c>
      <c r="H22" s="25"/>
      <c r="I22" s="25" t="s">
        <v>205</v>
      </c>
      <c r="J22" s="45" t="s">
        <v>203</v>
      </c>
      <c r="K22" s="45" t="s">
        <v>224</v>
      </c>
    </row>
    <row r="23" spans="1:18" ht="8.25" customHeight="1" x14ac:dyDescent="0.2">
      <c r="F23" s="33"/>
      <c r="G23" s="33"/>
      <c r="H23" s="119"/>
      <c r="I23" s="119"/>
    </row>
    <row r="24" spans="1:18" x14ac:dyDescent="0.2">
      <c r="A24" t="s">
        <v>31</v>
      </c>
      <c r="B24" t="s">
        <v>57</v>
      </c>
      <c r="F24" s="26" t="e">
        <f t="shared" ref="F24:K24" si="0">SUM(F25:F26)</f>
        <v>#REF!</v>
      </c>
      <c r="G24" s="26" t="e">
        <f t="shared" ref="G24:H24" si="1">SUM(G25:G26)</f>
        <v>#REF!</v>
      </c>
      <c r="H24" s="120">
        <f t="shared" si="1"/>
        <v>8964696.5300000012</v>
      </c>
      <c r="I24" s="120">
        <f t="shared" ref="I24" si="2">SUM(I25:I26)</f>
        <v>9691720.0099999998</v>
      </c>
      <c r="J24" s="18">
        <f t="shared" si="0"/>
        <v>9148659.6699999999</v>
      </c>
      <c r="K24" s="18">
        <f t="shared" si="0"/>
        <v>9148659.6699999999</v>
      </c>
    </row>
    <row r="25" spans="1:18" x14ac:dyDescent="0.2">
      <c r="A25" t="s">
        <v>32</v>
      </c>
      <c r="B25" t="s">
        <v>3</v>
      </c>
      <c r="F25" s="17" t="e">
        <f>PRIHODI!C26</f>
        <v>#REF!</v>
      </c>
      <c r="G25" s="17" t="e">
        <f>PRIHODI!D26</f>
        <v>#REF!</v>
      </c>
      <c r="H25" s="121">
        <f>PRIHODI!E26</f>
        <v>8964696.5300000012</v>
      </c>
      <c r="I25" s="121">
        <f>PRIHODI!F26</f>
        <v>9691720.0099999998</v>
      </c>
      <c r="J25" s="17">
        <f>PRIHODI!G26</f>
        <v>9148659.6699999999</v>
      </c>
      <c r="K25" s="17">
        <f>PRIHODI!H26</f>
        <v>9148659.6699999999</v>
      </c>
    </row>
    <row r="26" spans="1:18" x14ac:dyDescent="0.2">
      <c r="A26" t="s">
        <v>33</v>
      </c>
      <c r="B26" t="s">
        <v>58</v>
      </c>
      <c r="F26" s="17">
        <v>0</v>
      </c>
      <c r="G26" s="17">
        <v>0</v>
      </c>
      <c r="H26" s="121">
        <v>0</v>
      </c>
      <c r="I26" s="121">
        <v>0</v>
      </c>
      <c r="J26" s="16">
        <v>0</v>
      </c>
      <c r="K26" s="16">
        <v>0</v>
      </c>
    </row>
    <row r="27" spans="1:18" x14ac:dyDescent="0.2">
      <c r="A27" t="s">
        <v>34</v>
      </c>
      <c r="B27" t="s">
        <v>59</v>
      </c>
      <c r="F27" s="26" t="e">
        <f t="shared" ref="F27:K27" si="3">SUM(F28:F29)</f>
        <v>#REF!</v>
      </c>
      <c r="G27" s="26" t="e">
        <f t="shared" ref="G27:H27" si="4">SUM(G28:G29)</f>
        <v>#REF!</v>
      </c>
      <c r="H27" s="120">
        <f t="shared" si="4"/>
        <v>9308696.5299999993</v>
      </c>
      <c r="I27" s="120">
        <f t="shared" ref="I27" si="5">SUM(I28:I29)</f>
        <v>10059720.010000002</v>
      </c>
      <c r="J27" s="18">
        <f t="shared" si="3"/>
        <v>9148659.6699999999</v>
      </c>
      <c r="K27" s="18">
        <f t="shared" si="3"/>
        <v>9148659.6699999999</v>
      </c>
    </row>
    <row r="28" spans="1:18" x14ac:dyDescent="0.2">
      <c r="A28" t="s">
        <v>35</v>
      </c>
      <c r="B28" t="s">
        <v>14</v>
      </c>
      <c r="F28" s="17" t="e">
        <f>RASHODI!D486-OPĆI!F29</f>
        <v>#REF!</v>
      </c>
      <c r="G28" s="17" t="e">
        <f>RASHODI!E486-RASHODI!E275-RASHODI!E438-RASHODI!E87-RASHODI!E115-RASHODI!E190-RASHODI!E322-RASHODI!E340-RASHODI!E358</f>
        <v>#REF!</v>
      </c>
      <c r="H28" s="121">
        <f>RASHODI!F486-RASHODI!F275-RASHODI!F438-RASHODI!F87-RASHODI!F115-RASHODI!F190-RASHODI!F322-RASHODI!F340-RASHODI!F358</f>
        <v>8890196.5299999993</v>
      </c>
      <c r="I28" s="121">
        <f>RASHODI!G486-RASHODI!G275-RASHODI!G438-RASHODI!G87-RASHODI!G115-RASHODI!G190-RASHODI!G322-RASHODI!G340-RASHODI!G358</f>
        <v>9656720.0100000016</v>
      </c>
      <c r="J28" s="17">
        <f>RASHODI!H486-RASHODI!H275-RASHODI!H438-RASHODI!H87-RASHODI!H115-RASHODI!H190-RASHODI!H322-RASHODI!H340-RASHODI!H358</f>
        <v>8948659.6699999999</v>
      </c>
      <c r="K28" s="17">
        <f>RASHODI!I486-RASHODI!I275-RASHODI!I438-RASHODI!I87-RASHODI!I115-RASHODI!I190-RASHODI!I322-RASHODI!I340-RASHODI!I358</f>
        <v>8948659.6699999999</v>
      </c>
    </row>
    <row r="29" spans="1:18" x14ac:dyDescent="0.2">
      <c r="A29" t="s">
        <v>36</v>
      </c>
      <c r="B29" t="s">
        <v>60</v>
      </c>
      <c r="F29" s="17">
        <f>RASHODI!D275+RASHODI!D358+RASHODI!D438+RASHODI!D202+RASHODI!D209+RASHODI!D196+RASHODI!D215+RASHODI!D222</f>
        <v>32600</v>
      </c>
      <c r="G29" s="118">
        <f>RASHODI!E275+RASHODI!E438+RASHODI!E87+RASHODI!E115+RASHODI!E190+RASHODI!E322+RASHODI!E340+RASHODI!E358</f>
        <v>121500</v>
      </c>
      <c r="H29" s="121">
        <f>RASHODI!F275+RASHODI!F438+RASHODI!F87+RASHODI!F115+RASHODI!F190+RASHODI!F322+RASHODI!F340+RASHODI!F358</f>
        <v>418500</v>
      </c>
      <c r="I29" s="121">
        <f>RASHODI!G275+RASHODI!G438+RASHODI!G87+RASHODI!G115+RASHODI!G190+RASHODI!G322+RASHODI!G340+RASHODI!G358</f>
        <v>403000</v>
      </c>
      <c r="J29" s="118">
        <f>RASHODI!H275+RASHODI!H438+RASHODI!H87+RASHODI!H115+RASHODI!H190+RASHODI!H322+RASHODI!H340+RASHODI!H358</f>
        <v>200000</v>
      </c>
      <c r="K29" s="118">
        <f>RASHODI!I275+RASHODI!I438+RASHODI!I87+RASHODI!I115+RASHODI!I190+RASHODI!I322+RASHODI!I340+RASHODI!I358</f>
        <v>200000</v>
      </c>
    </row>
    <row r="30" spans="1:18" x14ac:dyDescent="0.2">
      <c r="A30" t="s">
        <v>37</v>
      </c>
      <c r="B30" t="s">
        <v>61</v>
      </c>
      <c r="F30" s="17" t="e">
        <f t="shared" ref="F30:K30" si="6">F24-F27</f>
        <v>#REF!</v>
      </c>
      <c r="G30" s="17" t="e">
        <f t="shared" ref="G30:H30" si="7">G24-G27</f>
        <v>#REF!</v>
      </c>
      <c r="H30" s="121">
        <f t="shared" si="7"/>
        <v>-343999.99999999814</v>
      </c>
      <c r="I30" s="121">
        <f t="shared" ref="I30" si="8">I24-I27</f>
        <v>-368000.00000000186</v>
      </c>
      <c r="J30" s="16">
        <f t="shared" si="6"/>
        <v>0</v>
      </c>
      <c r="K30" s="16">
        <f t="shared" si="6"/>
        <v>0</v>
      </c>
      <c r="M30" s="54"/>
      <c r="R30" s="54"/>
    </row>
    <row r="31" spans="1:18" x14ac:dyDescent="0.2">
      <c r="A31" t="s">
        <v>38</v>
      </c>
      <c r="B31" t="s">
        <v>110</v>
      </c>
      <c r="F31" s="17">
        <v>267032.46000000002</v>
      </c>
      <c r="G31" s="17">
        <v>362178.84</v>
      </c>
      <c r="H31" s="121">
        <v>344000</v>
      </c>
      <c r="I31" s="121">
        <v>368000</v>
      </c>
      <c r="J31" s="17">
        <v>0</v>
      </c>
      <c r="K31" s="17">
        <v>0</v>
      </c>
    </row>
    <row r="32" spans="1:18" x14ac:dyDescent="0.2">
      <c r="A32" s="54" t="s">
        <v>39</v>
      </c>
      <c r="B32" s="54" t="s">
        <v>193</v>
      </c>
      <c r="F32" s="17" t="e">
        <f t="shared" ref="F32:K32" si="9">SUM(F30:F31)</f>
        <v>#REF!</v>
      </c>
      <c r="G32" s="17" t="e">
        <f t="shared" si="9"/>
        <v>#REF!</v>
      </c>
      <c r="H32" s="121">
        <f t="shared" si="9"/>
        <v>1.862645149230957E-9</v>
      </c>
      <c r="I32" s="121">
        <f t="shared" si="9"/>
        <v>-1.862645149230957E-9</v>
      </c>
      <c r="J32" s="17">
        <f t="shared" si="9"/>
        <v>0</v>
      </c>
      <c r="K32" s="17">
        <f t="shared" si="9"/>
        <v>0</v>
      </c>
    </row>
    <row r="33" spans="1:11" hidden="1" x14ac:dyDescent="0.2">
      <c r="A33" t="s">
        <v>38</v>
      </c>
      <c r="B33" t="s">
        <v>62</v>
      </c>
      <c r="F33" s="17"/>
      <c r="G33" s="17"/>
      <c r="H33" s="17"/>
      <c r="I33" s="17"/>
      <c r="J33" s="16">
        <v>0</v>
      </c>
      <c r="K33" s="16">
        <v>0</v>
      </c>
    </row>
    <row r="34" spans="1:11" hidden="1" x14ac:dyDescent="0.2">
      <c r="F34" s="16"/>
      <c r="G34" s="16"/>
      <c r="H34" s="16"/>
      <c r="I34" s="16"/>
      <c r="J34" s="16"/>
      <c r="K34" s="16"/>
    </row>
    <row r="35" spans="1:11" hidden="1" x14ac:dyDescent="0.2">
      <c r="F35" s="16"/>
      <c r="G35" s="16"/>
      <c r="H35" s="16"/>
      <c r="I35" s="16"/>
      <c r="J35" s="16"/>
      <c r="K35" s="16"/>
    </row>
    <row r="36" spans="1:11" hidden="1" x14ac:dyDescent="0.2">
      <c r="A36" t="s">
        <v>39</v>
      </c>
      <c r="B36" t="s">
        <v>63</v>
      </c>
      <c r="F36" s="16"/>
      <c r="G36" s="16"/>
      <c r="H36" s="16"/>
      <c r="I36" s="16"/>
      <c r="J36" s="16"/>
      <c r="K36" s="16"/>
    </row>
    <row r="37" spans="1:11" hidden="1" x14ac:dyDescent="0.2">
      <c r="A37" t="s">
        <v>40</v>
      </c>
      <c r="B37" t="s">
        <v>64</v>
      </c>
      <c r="F37" s="16"/>
      <c r="G37" s="16"/>
      <c r="H37" s="16"/>
      <c r="I37" s="16"/>
      <c r="J37" s="16"/>
      <c r="K37" s="16"/>
    </row>
    <row r="38" spans="1:11" hidden="1" x14ac:dyDescent="0.2">
      <c r="A38" t="s">
        <v>41</v>
      </c>
      <c r="B38" t="s">
        <v>65</v>
      </c>
      <c r="F38" s="16"/>
      <c r="G38" s="16"/>
      <c r="H38" s="16"/>
      <c r="I38" s="16"/>
      <c r="J38" s="16"/>
      <c r="K38" s="16"/>
    </row>
    <row r="39" spans="1:11" hidden="1" x14ac:dyDescent="0.2">
      <c r="F39" s="16"/>
      <c r="G39" s="16"/>
      <c r="H39" s="16"/>
      <c r="I39" s="16"/>
      <c r="J39" s="16"/>
      <c r="K39" s="16"/>
    </row>
    <row r="40" spans="1:11" hidden="1" x14ac:dyDescent="0.2">
      <c r="A40" t="s">
        <v>42</v>
      </c>
      <c r="B40" t="s">
        <v>66</v>
      </c>
      <c r="F40" s="16"/>
      <c r="G40" s="16"/>
      <c r="H40" s="16"/>
      <c r="I40" s="16"/>
      <c r="J40" s="16"/>
      <c r="K40" s="16"/>
    </row>
    <row r="53" spans="10:10" ht="14.25" x14ac:dyDescent="0.2">
      <c r="J53" s="46" t="s">
        <v>138</v>
      </c>
    </row>
    <row r="54" spans="10:10" ht="14.25" x14ac:dyDescent="0.2">
      <c r="J54" s="46" t="s">
        <v>226</v>
      </c>
    </row>
  </sheetData>
  <mergeCells count="5">
    <mergeCell ref="A14:K14"/>
    <mergeCell ref="A15:K15"/>
    <mergeCell ref="A18:K18"/>
    <mergeCell ref="A16:K16"/>
    <mergeCell ref="J21:K21"/>
  </mergeCells>
  <pageMargins left="0.62992125984251968" right="0.39370078740157483" top="0.74803149606299213" bottom="0.74803149606299213" header="0.31496062992125984" footer="0.31496062992125984"/>
  <pageSetup paperSize="9" scale="85" orientation="portrait" r:id="rId1"/>
  <headerFooter>
    <oddFooter>&amp;CStranica &amp;P od 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zoomScaleNormal="100" workbookViewId="0">
      <selection activeCell="A19" sqref="A19:I19"/>
    </sheetView>
  </sheetViews>
  <sheetFormatPr defaultRowHeight="12.75" x14ac:dyDescent="0.2"/>
  <cols>
    <col min="1" max="1" width="8.5703125" customWidth="1"/>
    <col min="2" max="2" width="56.42578125" customWidth="1"/>
    <col min="3" max="4" width="17.85546875" style="54" hidden="1" customWidth="1"/>
    <col min="5" max="6" width="17.85546875" style="54" customWidth="1"/>
    <col min="7" max="8" width="17.85546875" customWidth="1"/>
    <col min="10" max="11" width="13.140625" bestFit="1" customWidth="1"/>
    <col min="12" max="12" width="10.140625" bestFit="1" customWidth="1"/>
  </cols>
  <sheetData>
    <row r="1" spans="1:8" ht="17.25" customHeight="1" x14ac:dyDescent="0.2">
      <c r="B1" s="57" t="s">
        <v>172</v>
      </c>
      <c r="H1" s="53"/>
    </row>
    <row r="2" spans="1:8" ht="17.25" customHeight="1" x14ac:dyDescent="0.2">
      <c r="B2" s="57" t="s">
        <v>171</v>
      </c>
      <c r="H2" s="53"/>
    </row>
    <row r="3" spans="1:8" ht="17.25" customHeight="1" x14ac:dyDescent="0.2">
      <c r="B3" s="57" t="s">
        <v>170</v>
      </c>
      <c r="H3" s="53"/>
    </row>
    <row r="4" spans="1:8" ht="17.25" customHeight="1" x14ac:dyDescent="0.2">
      <c r="B4" s="57" t="s">
        <v>168</v>
      </c>
      <c r="H4" s="53"/>
    </row>
    <row r="5" spans="1:8" ht="17.25" customHeight="1" x14ac:dyDescent="0.2">
      <c r="B5" s="57" t="s">
        <v>169</v>
      </c>
      <c r="H5" s="53"/>
    </row>
    <row r="6" spans="1:8" ht="17.25" customHeight="1" x14ac:dyDescent="0.2">
      <c r="B6" s="57" t="s">
        <v>167</v>
      </c>
      <c r="H6" s="53"/>
    </row>
    <row r="7" spans="1:8" x14ac:dyDescent="0.2">
      <c r="G7" s="52"/>
      <c r="H7" s="53"/>
    </row>
    <row r="8" spans="1:8" x14ac:dyDescent="0.2">
      <c r="G8" s="52"/>
      <c r="H8" s="53"/>
    </row>
    <row r="10" spans="1:8" x14ac:dyDescent="0.2">
      <c r="A10" s="54" t="s">
        <v>233</v>
      </c>
    </row>
    <row r="11" spans="1:8" x14ac:dyDescent="0.2">
      <c r="A11" s="54" t="s">
        <v>235</v>
      </c>
    </row>
    <row r="12" spans="1:8" x14ac:dyDescent="0.2">
      <c r="A12" s="54" t="s">
        <v>236</v>
      </c>
    </row>
    <row r="13" spans="1:8" x14ac:dyDescent="0.2">
      <c r="A13" s="54"/>
    </row>
    <row r="14" spans="1:8" x14ac:dyDescent="0.2">
      <c r="A14" s="54"/>
    </row>
    <row r="15" spans="1:8" x14ac:dyDescent="0.2">
      <c r="A15" s="54"/>
    </row>
    <row r="16" spans="1:8" x14ac:dyDescent="0.2">
      <c r="A16" s="54"/>
    </row>
    <row r="17" spans="1:11" s="2" customFormat="1" ht="20.25" x14ac:dyDescent="0.3">
      <c r="A17" s="127" t="s">
        <v>220</v>
      </c>
      <c r="B17" s="127"/>
      <c r="C17" s="127"/>
      <c r="D17" s="127"/>
      <c r="E17" s="127"/>
      <c r="F17" s="127"/>
      <c r="G17" s="127"/>
      <c r="H17" s="127"/>
    </row>
    <row r="18" spans="1:11" s="2" customFormat="1" ht="20.25" x14ac:dyDescent="0.3">
      <c r="A18" s="127" t="s">
        <v>0</v>
      </c>
      <c r="B18" s="127"/>
      <c r="C18" s="127"/>
      <c r="D18" s="127"/>
      <c r="E18" s="127"/>
      <c r="F18" s="127"/>
      <c r="G18" s="127"/>
      <c r="H18" s="127"/>
    </row>
    <row r="19" spans="1:11" s="2" customFormat="1" ht="20.25" x14ac:dyDescent="0.3">
      <c r="A19" s="127" t="s">
        <v>238</v>
      </c>
      <c r="B19" s="127"/>
      <c r="C19" s="127"/>
      <c r="D19" s="127"/>
      <c r="E19" s="127"/>
      <c r="F19" s="127"/>
      <c r="G19" s="127"/>
      <c r="H19" s="127"/>
      <c r="I19" s="127"/>
      <c r="J19" s="49"/>
      <c r="K19" s="49"/>
    </row>
    <row r="20" spans="1:11" s="2" customFormat="1" ht="20.25" x14ac:dyDescent="0.3">
      <c r="A20" s="51"/>
      <c r="B20" s="51"/>
      <c r="C20" s="101"/>
      <c r="D20" s="104"/>
      <c r="E20" s="111"/>
      <c r="F20" s="123"/>
      <c r="G20" s="51"/>
      <c r="H20" s="51"/>
      <c r="I20" s="51"/>
      <c r="J20" s="51"/>
      <c r="K20" s="51"/>
    </row>
    <row r="21" spans="1:11" s="2" customFormat="1" ht="20.25" x14ac:dyDescent="0.3">
      <c r="A21" s="127" t="s">
        <v>166</v>
      </c>
      <c r="B21" s="127"/>
      <c r="C21" s="127"/>
      <c r="D21" s="127"/>
      <c r="E21" s="127"/>
      <c r="F21" s="127"/>
      <c r="G21" s="127"/>
      <c r="H21" s="127"/>
      <c r="I21" s="55"/>
      <c r="J21" s="55"/>
      <c r="K21" s="55"/>
    </row>
    <row r="22" spans="1:11" s="2" customFormat="1" ht="20.25" x14ac:dyDescent="0.3">
      <c r="A22" s="127"/>
      <c r="B22" s="127"/>
    </row>
    <row r="23" spans="1:11" s="3" customFormat="1" ht="15" x14ac:dyDescent="0.25">
      <c r="C23" s="34" t="s">
        <v>196</v>
      </c>
      <c r="D23" s="34" t="s">
        <v>196</v>
      </c>
      <c r="E23" s="34" t="s">
        <v>221</v>
      </c>
      <c r="F23" s="34" t="s">
        <v>221</v>
      </c>
      <c r="G23" s="39" t="s">
        <v>103</v>
      </c>
      <c r="H23" s="39" t="s">
        <v>103</v>
      </c>
    </row>
    <row r="24" spans="1:11" s="3" customFormat="1" ht="15" x14ac:dyDescent="0.25">
      <c r="A24" s="4" t="s">
        <v>1</v>
      </c>
      <c r="B24" s="4" t="s">
        <v>2</v>
      </c>
      <c r="C24" s="34"/>
      <c r="D24" s="34" t="s">
        <v>205</v>
      </c>
      <c r="E24" s="34"/>
      <c r="F24" s="34" t="s">
        <v>205</v>
      </c>
      <c r="G24" s="34" t="s">
        <v>204</v>
      </c>
      <c r="H24" s="34" t="s">
        <v>223</v>
      </c>
    </row>
    <row r="25" spans="1:11" s="5" customFormat="1" ht="15" x14ac:dyDescent="0.25">
      <c r="C25" s="43"/>
      <c r="D25" s="43"/>
      <c r="E25" s="43"/>
      <c r="F25" s="43"/>
      <c r="G25" s="30"/>
      <c r="H25" s="30"/>
    </row>
    <row r="26" spans="1:11" s="5" customFormat="1" ht="15" x14ac:dyDescent="0.25">
      <c r="A26" s="8">
        <v>6</v>
      </c>
      <c r="B26" s="3" t="s">
        <v>3</v>
      </c>
      <c r="C26" s="9" t="e">
        <f t="shared" ref="C26:H26" si="0">C28+C37+C41+C53+C57</f>
        <v>#REF!</v>
      </c>
      <c r="D26" s="9" t="e">
        <f t="shared" ref="D26:E26" si="1">D28+D37+D41+D53+D57</f>
        <v>#REF!</v>
      </c>
      <c r="E26" s="9">
        <f t="shared" si="1"/>
        <v>8964696.5300000012</v>
      </c>
      <c r="F26" s="9">
        <f t="shared" ref="F26" si="2">F28+F37+F41+F53+F57</f>
        <v>9691720.0099999998</v>
      </c>
      <c r="G26" s="9">
        <f t="shared" si="0"/>
        <v>9148659.6699999999</v>
      </c>
      <c r="H26" s="9">
        <f t="shared" si="0"/>
        <v>9148659.6699999999</v>
      </c>
      <c r="J26" s="7"/>
    </row>
    <row r="27" spans="1:11" s="5" customFormat="1" ht="14.25" x14ac:dyDescent="0.2">
      <c r="A27" s="6"/>
      <c r="C27" s="30"/>
      <c r="D27" s="30"/>
      <c r="E27" s="30"/>
      <c r="F27" s="30"/>
      <c r="G27" s="30"/>
      <c r="H27" s="30"/>
    </row>
    <row r="28" spans="1:11" s="5" customFormat="1" ht="15" x14ac:dyDescent="0.25">
      <c r="A28" s="20">
        <v>63</v>
      </c>
      <c r="B28" s="21" t="s">
        <v>105</v>
      </c>
      <c r="C28" s="22">
        <f>SUM(C30:C35)</f>
        <v>6905716</v>
      </c>
      <c r="D28" s="22">
        <f>SUM(D30:D35)</f>
        <v>7415467.6500000004</v>
      </c>
      <c r="E28" s="22">
        <f>SUM(E30:E35)</f>
        <v>7334212.1500000004</v>
      </c>
      <c r="F28" s="22">
        <f>SUM(F29:F35)</f>
        <v>7947303.5999999996</v>
      </c>
      <c r="G28" s="41">
        <f>RASHODI!H11+RASHODI!H101+RASHODI!H112+RASHODI!H115+RASHODI!H122+RASHODI!H129+RASHODI!H137+RASHODI!H145+RASHODI!H153+RASHODI!H168+RASHODI!H190+RASHODI!H196+RASHODI!H229+RASHODI!H244+RASHODI!H300+RASHODI!H383+RASHODI!H389+RASHODI!H401+RASHODI!H424</f>
        <v>7223975.29</v>
      </c>
      <c r="H28" s="41">
        <v>7223975.29</v>
      </c>
    </row>
    <row r="29" spans="1:11" s="50" customFormat="1" ht="14.25" x14ac:dyDescent="0.2">
      <c r="A29" s="47">
        <v>632</v>
      </c>
      <c r="B29" s="48" t="s">
        <v>227</v>
      </c>
      <c r="C29" s="14"/>
      <c r="D29" s="114"/>
      <c r="E29" s="114"/>
      <c r="F29" s="124">
        <f>RASHODI!G168+RASHODI!G178</f>
        <v>108000</v>
      </c>
      <c r="G29" s="27"/>
      <c r="H29" s="27"/>
    </row>
    <row r="30" spans="1:11" s="50" customFormat="1" ht="14.25" x14ac:dyDescent="0.2">
      <c r="A30" s="47">
        <v>634</v>
      </c>
      <c r="B30" s="48" t="s">
        <v>158</v>
      </c>
      <c r="C30" s="14">
        <f>RASHODI!D401</f>
        <v>10062</v>
      </c>
      <c r="D30" s="114">
        <f>RASHODI!E401</f>
        <v>10062</v>
      </c>
      <c r="E30" s="114">
        <f>RASHODI!F401</f>
        <v>10056</v>
      </c>
      <c r="F30" s="114">
        <f>RASHODI!G401</f>
        <v>10056</v>
      </c>
      <c r="G30" s="116"/>
      <c r="H30" s="27"/>
    </row>
    <row r="31" spans="1:11" s="5" customFormat="1" ht="14.25" x14ac:dyDescent="0.2">
      <c r="A31" s="10" t="s">
        <v>111</v>
      </c>
      <c r="B31" s="11" t="s">
        <v>112</v>
      </c>
      <c r="C31" s="14">
        <f>RASHODI!D101+RASHODI!D161+RASHODI!D122+RASHODI!D129+RASHODI!D145+RASHODI!D137+RASHODI!D153+RASHODI!D190+RASHODI!D215+RASHODI!D222+RASHODI!D229+RASHODI!D202+RASHODI!D300+RASHODI!D389+RASHODI!D449</f>
        <v>629000</v>
      </c>
      <c r="D31" s="114">
        <f>RASHODI!E101+RASHODI!E161+RASHODI!E122+RASHODI!E129+RASHODI!E145+RASHODI!E137+RASHODI!E153+RASHODI!E190+RASHODI!E215+RASHODI!E222+RASHODI!E229+RASHODI!E202+RASHODI!E300+RASHODI!E389+RASHODI!E449</f>
        <v>633875</v>
      </c>
      <c r="E31" s="114">
        <f>RASHODI!F101+RASHODI!F161+RASHODI!F122+RASHODI!F129+RASHODI!F145+RASHODI!F137+RASHODI!F153+RASHODI!F190+RASHODI!F215+RASHODI!F222+RASHODI!F229+RASHODI!F202+RASHODI!F300+RASHODI!F389+RASHODI!F449</f>
        <v>634500</v>
      </c>
      <c r="F31" s="114">
        <f>RASHODI!G101+RASHODI!G161+RASHODI!G122+RASHODI!G129+RASHODI!G145+RASHODI!G137+RASHODI!G153+RASHODI!G190+RASHODI!G215+RASHODI!G222+RASHODI!G229+RASHODI!G202+RASHODI!G300+RASHODI!G389+RASHODI!G449</f>
        <v>629500</v>
      </c>
      <c r="G31" s="116"/>
      <c r="H31" s="27"/>
      <c r="J31" s="7"/>
    </row>
    <row r="32" spans="1:11" s="5" customFormat="1" ht="14.25" x14ac:dyDescent="0.2">
      <c r="A32" s="10" t="s">
        <v>111</v>
      </c>
      <c r="B32" s="11" t="s">
        <v>173</v>
      </c>
      <c r="C32" s="14">
        <f>RASHODI!D11+RASHODI!D76+RASHODI!D112+RASHODI!D115+RASHODI!D383</f>
        <v>5946800</v>
      </c>
      <c r="D32" s="114">
        <f>RASHODI!E11+RASHODI!E76+RASHODI!E112+RASHODI!E115+RASHODI!E383</f>
        <v>6530125</v>
      </c>
      <c r="E32" s="114">
        <f>RASHODI!F11+RASHODI!F76+RASHODI!F112+RASHODI!F115+RASHODI!F383</f>
        <v>6448400</v>
      </c>
      <c r="F32" s="114">
        <f>RASHODI!G11+RASHODI!G76+RASHODI!G112+RASHODI!G115+RASHODI!G383</f>
        <v>7016000</v>
      </c>
      <c r="G32" s="116"/>
      <c r="H32" s="27"/>
    </row>
    <row r="33" spans="1:14" s="5" customFormat="1" ht="14.25" hidden="1" x14ac:dyDescent="0.2">
      <c r="A33" s="10">
        <v>633</v>
      </c>
      <c r="B33" s="11" t="s">
        <v>117</v>
      </c>
      <c r="C33" s="14"/>
      <c r="D33" s="114"/>
      <c r="E33" s="114"/>
      <c r="F33" s="114"/>
      <c r="G33" s="116"/>
      <c r="H33" s="27"/>
    </row>
    <row r="34" spans="1:14" s="5" customFormat="1" ht="14.25" x14ac:dyDescent="0.2">
      <c r="A34" s="10" t="s">
        <v>111</v>
      </c>
      <c r="B34" s="11" t="s">
        <v>179</v>
      </c>
      <c r="C34" s="14">
        <f>RASHODI!D244+RASHODI!D196+RASHODI!D252+RASHODI!D424+RASHODI!D455+RASHODI!D458</f>
        <v>71404</v>
      </c>
      <c r="D34" s="114">
        <f>RASHODI!E244+RASHODI!E196+RASHODI!E252+RASHODI!E411+RASHODI!E424+RASHODI!E455+RASHODI!E458</f>
        <v>50945</v>
      </c>
      <c r="E34" s="114">
        <f>RASHODI!F244+RASHODI!F196+RASHODI!F252+RASHODI!F411+RASHODI!F424+RASHODI!F455+RASHODI!F458</f>
        <v>44404</v>
      </c>
      <c r="F34" s="114">
        <f>RASHODI!G244+RASHODI!G196+RASHODI!G252+RASHODI!G411+RASHODI!G424+RASHODI!G455+RASHODI!G458</f>
        <v>65404</v>
      </c>
      <c r="G34" s="116"/>
      <c r="H34" s="27"/>
      <c r="N34" s="12"/>
    </row>
    <row r="35" spans="1:14" s="5" customFormat="1" ht="14.25" x14ac:dyDescent="0.2">
      <c r="A35" s="10">
        <v>638</v>
      </c>
      <c r="B35" s="11" t="s">
        <v>175</v>
      </c>
      <c r="C35" s="14">
        <f>RASHODI!D289+RASHODI!D411+RASHODI!D168</f>
        <v>248450</v>
      </c>
      <c r="D35" s="114">
        <f>RASHODI!E289+RASHODI!E168+RASHODI!E466+RASHODI!E477</f>
        <v>190460.65</v>
      </c>
      <c r="E35" s="114">
        <f>RASHODI!F289+RASHODI!F168+RASHODI!F466+RASHODI!F477</f>
        <v>196852.15000000002</v>
      </c>
      <c r="F35" s="114">
        <f>RASHODI!G289+RASHODI!G466+RASHODI!G477</f>
        <v>118343.6</v>
      </c>
      <c r="G35" s="116"/>
      <c r="H35" s="27"/>
    </row>
    <row r="36" spans="1:14" s="5" customFormat="1" ht="14.25" x14ac:dyDescent="0.2">
      <c r="A36" s="6"/>
      <c r="C36" s="30"/>
      <c r="D36" s="30"/>
      <c r="E36" s="30"/>
      <c r="F36" s="30"/>
      <c r="G36" s="30"/>
      <c r="H36" s="30"/>
    </row>
    <row r="37" spans="1:14" s="5" customFormat="1" ht="15" x14ac:dyDescent="0.25">
      <c r="A37" s="20">
        <v>64</v>
      </c>
      <c r="B37" s="21" t="s">
        <v>4</v>
      </c>
      <c r="C37" s="22">
        <f>SUM(C38:C39)</f>
        <v>700</v>
      </c>
      <c r="D37" s="22">
        <f>SUM(D38:D39)</f>
        <v>700</v>
      </c>
      <c r="E37" s="22">
        <f>SUM(E38:E39)</f>
        <v>700</v>
      </c>
      <c r="F37" s="22">
        <f>SUM(F38:F39)</f>
        <v>500</v>
      </c>
      <c r="G37" s="41">
        <v>700</v>
      </c>
      <c r="H37" s="41">
        <f>G37</f>
        <v>700</v>
      </c>
    </row>
    <row r="38" spans="1:14" s="5" customFormat="1" ht="14.25" x14ac:dyDescent="0.2">
      <c r="A38" s="10">
        <v>641</v>
      </c>
      <c r="B38" s="11" t="s">
        <v>5</v>
      </c>
      <c r="C38" s="14">
        <v>700</v>
      </c>
      <c r="D38" s="14">
        <v>700</v>
      </c>
      <c r="E38" s="14">
        <v>700</v>
      </c>
      <c r="F38" s="14">
        <v>500</v>
      </c>
      <c r="G38" s="36"/>
      <c r="H38" s="36"/>
    </row>
    <row r="39" spans="1:14" s="5" customFormat="1" ht="14.25" x14ac:dyDescent="0.2">
      <c r="A39" s="10">
        <v>642</v>
      </c>
      <c r="B39" s="11" t="s">
        <v>6</v>
      </c>
      <c r="C39" s="14"/>
      <c r="D39" s="14"/>
      <c r="E39" s="14"/>
      <c r="F39" s="14"/>
      <c r="G39" s="36"/>
      <c r="H39" s="36"/>
    </row>
    <row r="40" spans="1:14" s="5" customFormat="1" ht="14.25" x14ac:dyDescent="0.2">
      <c r="A40" s="19"/>
      <c r="B40" s="12"/>
      <c r="C40" s="31"/>
      <c r="D40" s="31"/>
      <c r="E40" s="31"/>
      <c r="F40" s="31"/>
      <c r="G40" s="31"/>
      <c r="H40" s="31"/>
    </row>
    <row r="41" spans="1:14" s="5" customFormat="1" ht="15" x14ac:dyDescent="0.25">
      <c r="A41" s="20">
        <v>65</v>
      </c>
      <c r="B41" s="21" t="s">
        <v>52</v>
      </c>
      <c r="C41" s="37">
        <f>C42</f>
        <v>629000</v>
      </c>
      <c r="D41" s="37">
        <f>D42</f>
        <v>580000</v>
      </c>
      <c r="E41" s="37">
        <f>E42</f>
        <v>631000</v>
      </c>
      <c r="F41" s="37">
        <f>F42</f>
        <v>681000</v>
      </c>
      <c r="G41" s="41">
        <f>RASHODI!H259+RASHODI!H275+RASHODI!H311+RASHODI!H322+RASHODI!H328+RASHODI!H340+RASHODI!H347+RASHODI!H358+RASHODI!H438</f>
        <v>1005200</v>
      </c>
      <c r="H41" s="41">
        <f>RASHODI!I259+RASHODI!I275+RASHODI!I311+RASHODI!I322+RASHODI!I328+RASHODI!I340+RASHODI!I347+RASHODI!I358+RASHODI!I438</f>
        <v>1005200</v>
      </c>
    </row>
    <row r="42" spans="1:14" s="5" customFormat="1" ht="14.25" x14ac:dyDescent="0.2">
      <c r="A42" s="10">
        <v>652</v>
      </c>
      <c r="B42" s="13" t="s">
        <v>44</v>
      </c>
      <c r="C42" s="14">
        <f>SUM(C43:C51)</f>
        <v>629000</v>
      </c>
      <c r="D42" s="14">
        <f>SUM(D43:D51)</f>
        <v>580000</v>
      </c>
      <c r="E42" s="14">
        <f>SUM(E43:E51)</f>
        <v>631000</v>
      </c>
      <c r="F42" s="14">
        <f>SUM(F43:F51)</f>
        <v>681000</v>
      </c>
      <c r="G42" s="27"/>
      <c r="H42" s="27"/>
    </row>
    <row r="43" spans="1:14" s="5" customFormat="1" ht="14.25" x14ac:dyDescent="0.2">
      <c r="A43" s="10" t="s">
        <v>104</v>
      </c>
      <c r="B43" s="13" t="s">
        <v>24</v>
      </c>
      <c r="C43" s="14">
        <f>RASHODI!D311</f>
        <v>250000</v>
      </c>
      <c r="D43" s="14">
        <f>RASHODI!E311</f>
        <v>250000</v>
      </c>
      <c r="E43" s="14">
        <f>RASHODI!F311</f>
        <v>250000</v>
      </c>
      <c r="F43" s="14">
        <f>RASHODI!G311</f>
        <v>330000</v>
      </c>
      <c r="H43" s="36"/>
      <c r="K43" s="36"/>
    </row>
    <row r="44" spans="1:14" s="5" customFormat="1" ht="14.25" x14ac:dyDescent="0.2">
      <c r="A44" s="10" t="s">
        <v>104</v>
      </c>
      <c r="B44" s="13" t="s">
        <v>25</v>
      </c>
      <c r="C44" s="14">
        <f>RASHODI!D328</f>
        <v>180000</v>
      </c>
      <c r="D44" s="14">
        <v>220000</v>
      </c>
      <c r="E44" s="14">
        <v>220000</v>
      </c>
      <c r="F44" s="14">
        <v>230000</v>
      </c>
      <c r="H44" s="36"/>
      <c r="K44" s="36"/>
    </row>
    <row r="45" spans="1:14" s="5" customFormat="1" ht="14.25" x14ac:dyDescent="0.2">
      <c r="A45" s="10" t="s">
        <v>104</v>
      </c>
      <c r="B45" s="13" t="s">
        <v>26</v>
      </c>
      <c r="C45" s="14">
        <f>RASHODI!D259+RASHODI!D275</f>
        <v>124000</v>
      </c>
      <c r="D45" s="14">
        <v>25000</v>
      </c>
      <c r="E45" s="14">
        <v>76000</v>
      </c>
      <c r="F45" s="14">
        <v>36000</v>
      </c>
      <c r="H45" s="35"/>
      <c r="K45" s="35"/>
    </row>
    <row r="46" spans="1:14" s="5" customFormat="1" ht="14.25" hidden="1" x14ac:dyDescent="0.2">
      <c r="A46" s="10" t="s">
        <v>104</v>
      </c>
      <c r="B46" s="13" t="s">
        <v>27</v>
      </c>
      <c r="C46" s="14"/>
      <c r="D46" s="14"/>
      <c r="E46" s="14"/>
      <c r="F46" s="14"/>
      <c r="H46" s="27"/>
      <c r="K46" s="27"/>
    </row>
    <row r="47" spans="1:14" s="28" customFormat="1" ht="14.25" hidden="1" x14ac:dyDescent="0.2">
      <c r="A47" s="10" t="s">
        <v>104</v>
      </c>
      <c r="B47" s="29" t="s">
        <v>98</v>
      </c>
      <c r="C47" s="14"/>
      <c r="D47" s="14"/>
      <c r="E47" s="14"/>
      <c r="F47" s="14"/>
      <c r="H47" s="36"/>
      <c r="K47" s="36"/>
    </row>
    <row r="48" spans="1:14" s="28" customFormat="1" ht="14.25" x14ac:dyDescent="0.2">
      <c r="A48" s="10" t="s">
        <v>104</v>
      </c>
      <c r="B48" s="13" t="s">
        <v>150</v>
      </c>
      <c r="C48" s="14"/>
      <c r="D48" s="14"/>
      <c r="E48" s="14"/>
      <c r="F48" s="14"/>
      <c r="H48" s="36"/>
      <c r="K48" s="36"/>
    </row>
    <row r="49" spans="1:12" s="5" customFormat="1" ht="14.25" x14ac:dyDescent="0.2">
      <c r="A49" s="10" t="s">
        <v>104</v>
      </c>
      <c r="B49" s="13" t="s">
        <v>28</v>
      </c>
      <c r="C49" s="14"/>
      <c r="D49" s="14"/>
      <c r="E49" s="14"/>
      <c r="F49" s="14"/>
      <c r="H49" s="36"/>
      <c r="K49" s="36"/>
    </row>
    <row r="50" spans="1:12" s="5" customFormat="1" ht="14.25" x14ac:dyDescent="0.2">
      <c r="A50" s="10" t="s">
        <v>104</v>
      </c>
      <c r="B50" s="13" t="s">
        <v>29</v>
      </c>
      <c r="C50" s="14">
        <f>RASHODI!D347+RASHODI!D358</f>
        <v>75000</v>
      </c>
      <c r="D50" s="14">
        <v>85000</v>
      </c>
      <c r="E50" s="14">
        <v>85000</v>
      </c>
      <c r="F50" s="14">
        <v>85000</v>
      </c>
      <c r="H50" s="36"/>
    </row>
    <row r="51" spans="1:12" s="5" customFormat="1" ht="14.25" x14ac:dyDescent="0.2">
      <c r="A51" s="10" t="s">
        <v>104</v>
      </c>
      <c r="B51" s="13" t="s">
        <v>121</v>
      </c>
      <c r="C51" s="14"/>
      <c r="D51" s="14"/>
      <c r="E51" s="14"/>
      <c r="F51" s="14"/>
      <c r="G51" s="36"/>
      <c r="H51" s="36"/>
      <c r="L51" s="7"/>
    </row>
    <row r="52" spans="1:12" s="5" customFormat="1" ht="14.25" x14ac:dyDescent="0.2">
      <c r="A52" s="6"/>
      <c r="B52" s="12"/>
      <c r="C52" s="44"/>
      <c r="D52" s="44"/>
      <c r="E52" s="44"/>
      <c r="F52" s="44"/>
      <c r="G52" s="27"/>
      <c r="H52" s="27"/>
      <c r="K52" s="7"/>
    </row>
    <row r="53" spans="1:12" s="5" customFormat="1" ht="15" x14ac:dyDescent="0.25">
      <c r="A53" s="20">
        <v>66</v>
      </c>
      <c r="B53" s="21" t="s">
        <v>123</v>
      </c>
      <c r="C53" s="38">
        <f>SUM(C54:C55)</f>
        <v>140800</v>
      </c>
      <c r="D53" s="38">
        <f>SUM(D54:D55)</f>
        <v>100800</v>
      </c>
      <c r="E53" s="38">
        <f>SUM(E54:E55)</f>
        <v>99300</v>
      </c>
      <c r="F53" s="38">
        <f>SUM(F54:F55)</f>
        <v>105000</v>
      </c>
      <c r="G53" s="41">
        <f>RASHODI!H365-PRIHODI!G37</f>
        <v>99300</v>
      </c>
      <c r="H53" s="41">
        <f>G53</f>
        <v>99300</v>
      </c>
    </row>
    <row r="54" spans="1:12" s="5" customFormat="1" ht="14.25" x14ac:dyDescent="0.2">
      <c r="A54" s="10">
        <v>661</v>
      </c>
      <c r="B54" s="11" t="s">
        <v>122</v>
      </c>
      <c r="C54" s="14">
        <f>RASHODI!D365+RASHODI!D438-C38</f>
        <v>140800</v>
      </c>
      <c r="D54" s="14">
        <f>RASHODI!E365+RASHODI!E438-D38</f>
        <v>100800</v>
      </c>
      <c r="E54" s="14">
        <f>RASHODI!F365+RASHODI!F438-E38</f>
        <v>99300</v>
      </c>
      <c r="F54" s="14">
        <f>RASHODI!G365+RASHODI!G438-F38</f>
        <v>105000</v>
      </c>
      <c r="G54" s="36"/>
      <c r="H54" s="36"/>
    </row>
    <row r="55" spans="1:12" s="5" customFormat="1" ht="14.25" x14ac:dyDescent="0.2">
      <c r="A55" s="10">
        <v>663</v>
      </c>
      <c r="B55" s="11" t="s">
        <v>124</v>
      </c>
      <c r="C55" s="14">
        <f>RASHODI!D209</f>
        <v>0</v>
      </c>
      <c r="D55" s="14">
        <f>RASHODI!E209</f>
        <v>0</v>
      </c>
      <c r="E55" s="14">
        <f>RASHODI!F209</f>
        <v>0</v>
      </c>
      <c r="F55" s="14">
        <f>RASHODI!G209</f>
        <v>0</v>
      </c>
      <c r="G55" s="36"/>
      <c r="H55" s="36"/>
    </row>
    <row r="56" spans="1:12" s="5" customFormat="1" ht="14.25" x14ac:dyDescent="0.2">
      <c r="A56" s="6"/>
      <c r="C56" s="32"/>
      <c r="D56" s="32"/>
      <c r="E56" s="32"/>
      <c r="F56" s="32"/>
      <c r="G56" s="31"/>
      <c r="H56" s="31"/>
    </row>
    <row r="57" spans="1:12" s="5" customFormat="1" ht="15" x14ac:dyDescent="0.25">
      <c r="A57" s="20">
        <v>67</v>
      </c>
      <c r="B57" s="21" t="s">
        <v>7</v>
      </c>
      <c r="C57" s="22" t="e">
        <f>SUM(C59:C61)</f>
        <v>#REF!</v>
      </c>
      <c r="D57" s="22" t="e">
        <f>SUM(D59:D61)</f>
        <v>#REF!</v>
      </c>
      <c r="E57" s="22">
        <f>SUM(E59:E61)</f>
        <v>899484.38</v>
      </c>
      <c r="F57" s="22">
        <f>SUM(F59:F61)</f>
        <v>957916.40999999992</v>
      </c>
      <c r="G57" s="41">
        <f>RASHODI!H23+RASHODI!H35+RASHODI!H53+RASHODI!H83+RASHODI!H237</f>
        <v>819484.38</v>
      </c>
      <c r="H57" s="41">
        <f>G57</f>
        <v>819484.38</v>
      </c>
    </row>
    <row r="58" spans="1:12" s="5" customFormat="1" ht="14.25" x14ac:dyDescent="0.2">
      <c r="A58" s="10">
        <v>671</v>
      </c>
      <c r="B58" s="11" t="s">
        <v>56</v>
      </c>
      <c r="C58" s="14" t="e">
        <f>SUM(C59:C61)</f>
        <v>#REF!</v>
      </c>
      <c r="D58" s="14" t="e">
        <f>SUM(D59:D61)</f>
        <v>#REF!</v>
      </c>
      <c r="E58" s="14">
        <f>SUM(E59:E61)</f>
        <v>899484.38</v>
      </c>
      <c r="F58" s="14">
        <f>SUM(F59:F61)</f>
        <v>957916.40999999992</v>
      </c>
      <c r="G58" s="27"/>
      <c r="H58" s="27"/>
    </row>
    <row r="59" spans="1:12" s="5" customFormat="1" ht="14.25" x14ac:dyDescent="0.2">
      <c r="A59" s="10" t="s">
        <v>55</v>
      </c>
      <c r="B59" s="11" t="s">
        <v>50</v>
      </c>
      <c r="C59" s="14" t="e">
        <f>RASHODI!D23+RASHODI!D35+RASHODI!D53+RASHODI!D83+RASHODI!#REF!+RASHODI!D93+RASHODI!D282</f>
        <v>#REF!</v>
      </c>
      <c r="D59" s="114" t="e">
        <f>RASHODI!E23+RASHODI!E35+RASHODI!E53+RASHODI!E83+RASHODI!#REF!+RASHODI!E93+RASHODI!E282</f>
        <v>#REF!</v>
      </c>
      <c r="E59" s="114">
        <f>RASHODI!F23+RASHODI!F35+RASHODI!F53+RASHODI!F83+RASHODI!F93+RASHODI!F282</f>
        <v>809484.38</v>
      </c>
      <c r="F59" s="114">
        <f>RASHODI!G23+RASHODI!G35+RASHODI!G53+RASHODI!G83+RASHODI!G93+RASHODI!G417+RASHODI!G282</f>
        <v>858491.1</v>
      </c>
      <c r="G59" s="116"/>
      <c r="H59" s="27"/>
      <c r="J59" s="7"/>
      <c r="K59" s="7"/>
    </row>
    <row r="60" spans="1:12" s="5" customFormat="1" ht="14.25" x14ac:dyDescent="0.2">
      <c r="A60" s="10" t="s">
        <v>55</v>
      </c>
      <c r="B60" s="11" t="s">
        <v>100</v>
      </c>
      <c r="C60" s="42">
        <f>RASHODI!D69+RASHODI!D61+RASHODI!D184+RASHODI!D431+RASHODI!D444</f>
        <v>0</v>
      </c>
      <c r="D60" s="115">
        <f>RASHODI!E69+RASHODI!E61+RASHODI!E184+RASHODI!E431+RASHODI!E444</f>
        <v>113174.88</v>
      </c>
      <c r="E60" s="115">
        <f>RASHODI!F69+RASHODI!F61+RASHODI!F184+RASHODI!F431+RASHODI!F444</f>
        <v>80000</v>
      </c>
      <c r="F60" s="115">
        <f>RASHODI!G69+RASHODI!G61+RASHODI!G184+RASHODI!G431+RASHODI!G444</f>
        <v>89425.31</v>
      </c>
      <c r="G60" s="117"/>
      <c r="H60" s="40"/>
    </row>
    <row r="61" spans="1:12" s="5" customFormat="1" ht="14.25" x14ac:dyDescent="0.2">
      <c r="A61" s="10" t="s">
        <v>55</v>
      </c>
      <c r="B61" s="11" t="s">
        <v>51</v>
      </c>
      <c r="C61" s="14">
        <f>RASHODI!D237</f>
        <v>10000</v>
      </c>
      <c r="D61" s="114">
        <f>RASHODI!E237</f>
        <v>10000</v>
      </c>
      <c r="E61" s="114">
        <f>RASHODI!F237</f>
        <v>10000</v>
      </c>
      <c r="F61" s="114">
        <f>RASHODI!G237</f>
        <v>10000</v>
      </c>
      <c r="G61" s="116"/>
      <c r="H61" s="27"/>
    </row>
    <row r="62" spans="1:12" s="5" customFormat="1" ht="14.25" x14ac:dyDescent="0.2">
      <c r="A62" s="6"/>
      <c r="C62" s="30"/>
      <c r="D62" s="30"/>
      <c r="E62" s="30"/>
      <c r="F62" s="30"/>
      <c r="G62" s="30"/>
      <c r="H62" s="30"/>
    </row>
    <row r="63" spans="1:12" s="5" customFormat="1" ht="14.25" x14ac:dyDescent="0.2">
      <c r="A63" s="6">
        <v>7</v>
      </c>
      <c r="B63" s="5" t="s">
        <v>8</v>
      </c>
      <c r="C63" s="30"/>
      <c r="D63" s="30"/>
      <c r="E63" s="30"/>
      <c r="F63" s="30"/>
      <c r="G63" s="30"/>
      <c r="H63" s="30"/>
    </row>
    <row r="64" spans="1:12" s="5" customFormat="1" ht="14.25" x14ac:dyDescent="0.2">
      <c r="A64" s="6">
        <v>72</v>
      </c>
      <c r="B64" s="5" t="s">
        <v>9</v>
      </c>
      <c r="C64" s="30"/>
      <c r="D64" s="30"/>
      <c r="E64" s="30"/>
      <c r="F64" s="30"/>
      <c r="G64" s="30"/>
      <c r="H64" s="30"/>
    </row>
    <row r="65" spans="1:8" s="5" customFormat="1" ht="14.25" x14ac:dyDescent="0.2">
      <c r="A65" s="6"/>
      <c r="C65" s="30"/>
      <c r="D65" s="30"/>
      <c r="E65" s="30"/>
      <c r="F65" s="30"/>
      <c r="G65" s="30"/>
      <c r="H65" s="30"/>
    </row>
    <row r="66" spans="1:8" s="5" customFormat="1" ht="14.25" x14ac:dyDescent="0.2">
      <c r="A66" s="6">
        <v>6</v>
      </c>
      <c r="B66" s="5" t="s">
        <v>3</v>
      </c>
      <c r="C66" s="7" t="e">
        <f t="shared" ref="C66:H66" si="3">C26</f>
        <v>#REF!</v>
      </c>
      <c r="D66" s="7" t="e">
        <f t="shared" ref="D66:E66" si="4">D26</f>
        <v>#REF!</v>
      </c>
      <c r="E66" s="7">
        <f t="shared" si="4"/>
        <v>8964696.5300000012</v>
      </c>
      <c r="F66" s="7">
        <f t="shared" ref="F66" si="5">F26</f>
        <v>9691720.0099999998</v>
      </c>
      <c r="G66" s="7">
        <f t="shared" si="3"/>
        <v>9148659.6699999999</v>
      </c>
      <c r="H66" s="7">
        <f t="shared" si="3"/>
        <v>9148659.6699999999</v>
      </c>
    </row>
    <row r="67" spans="1:8" s="5" customFormat="1" ht="14.25" x14ac:dyDescent="0.2">
      <c r="A67" s="6">
        <v>7</v>
      </c>
      <c r="B67" s="5" t="s">
        <v>53</v>
      </c>
      <c r="C67" s="30"/>
      <c r="D67" s="30"/>
      <c r="E67" s="30"/>
      <c r="F67" s="30"/>
      <c r="G67" s="30"/>
      <c r="H67" s="30"/>
    </row>
    <row r="68" spans="1:8" s="5" customFormat="1" ht="15" thickBot="1" x14ac:dyDescent="0.25">
      <c r="A68" s="6"/>
      <c r="C68" s="30"/>
      <c r="D68" s="30"/>
      <c r="E68" s="30"/>
      <c r="F68" s="30"/>
      <c r="G68" s="30"/>
      <c r="H68" s="30"/>
    </row>
    <row r="69" spans="1:8" s="3" customFormat="1" ht="15.75" thickBot="1" x14ac:dyDescent="0.3">
      <c r="A69" s="8"/>
      <c r="B69" s="23" t="s">
        <v>10</v>
      </c>
      <c r="C69" s="24" t="e">
        <f>SUM(C66:C68)</f>
        <v>#REF!</v>
      </c>
      <c r="D69" s="24" t="e">
        <f>SUM(D66:D68)</f>
        <v>#REF!</v>
      </c>
      <c r="E69" s="24">
        <f>SUM(E66:E68)</f>
        <v>8964696.5300000012</v>
      </c>
      <c r="F69" s="24">
        <f>SUM(F66:F68)</f>
        <v>9691720.0099999998</v>
      </c>
      <c r="G69" s="24">
        <f t="shared" ref="G69:H69" si="6">SUM(G66:G68)</f>
        <v>9148659.6699999999</v>
      </c>
      <c r="H69" s="24">
        <f t="shared" si="6"/>
        <v>9148659.6699999999</v>
      </c>
    </row>
    <row r="70" spans="1:8" x14ac:dyDescent="0.2">
      <c r="A70" s="1"/>
    </row>
    <row r="71" spans="1:8" x14ac:dyDescent="0.2">
      <c r="A71" s="1"/>
    </row>
    <row r="72" spans="1:8" x14ac:dyDescent="0.2">
      <c r="A72" s="1"/>
    </row>
  </sheetData>
  <mergeCells count="5">
    <mergeCell ref="A22:B22"/>
    <mergeCell ref="A17:H17"/>
    <mergeCell ref="A18:H18"/>
    <mergeCell ref="A19:I19"/>
    <mergeCell ref="A21:H21"/>
  </mergeCells>
  <phoneticPr fontId="6" type="noConversion"/>
  <pageMargins left="0.74803149606299213" right="0.74803149606299213" top="0.31496062992125984" bottom="0.23622047244094491" header="0.19685039370078741" footer="0.15748031496062992"/>
  <pageSetup paperSize="9" scale="64" fitToHeight="2" orientation="portrait" r:id="rId1"/>
  <headerFooter alignWithMargins="0">
    <oddFooter>&amp;CStranica &amp;P+1 od 13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93"/>
  <sheetViews>
    <sheetView zoomScaleNormal="100" workbookViewId="0">
      <selection activeCell="K396" sqref="K396"/>
    </sheetView>
  </sheetViews>
  <sheetFormatPr defaultColWidth="9.140625" defaultRowHeight="14.25" x14ac:dyDescent="0.2"/>
  <cols>
    <col min="1" max="1" width="10.7109375" style="61" customWidth="1"/>
    <col min="2" max="2" width="9.28515625" style="61" bestFit="1" customWidth="1"/>
    <col min="3" max="3" width="53.140625" style="61" customWidth="1"/>
    <col min="4" max="5" width="17.85546875" style="5" hidden="1" customWidth="1"/>
    <col min="6" max="7" width="17.85546875" style="5" customWidth="1"/>
    <col min="8" max="9" width="17.5703125" style="61" customWidth="1"/>
    <col min="10" max="10" width="9.140625" style="61"/>
    <col min="11" max="11" width="11.5703125" style="61" bestFit="1" customWidth="1"/>
    <col min="12" max="12" width="11.28515625" style="61" bestFit="1" customWidth="1"/>
    <col min="13" max="13" width="9.140625" style="61"/>
    <col min="14" max="14" width="11.28515625" style="61" bestFit="1" customWidth="1"/>
    <col min="15" max="15" width="10.85546875" style="61" bestFit="1" customWidth="1"/>
    <col min="16" max="16384" width="9.140625" style="61"/>
  </cols>
  <sheetData>
    <row r="1" spans="1:11" s="63" customFormat="1" ht="20.25" x14ac:dyDescent="0.3">
      <c r="A1" s="129" t="s">
        <v>220</v>
      </c>
      <c r="B1" s="129"/>
      <c r="C1" s="129"/>
      <c r="D1" s="129"/>
      <c r="E1" s="129"/>
      <c r="F1" s="129"/>
      <c r="G1" s="129"/>
      <c r="H1" s="129"/>
      <c r="I1" s="129"/>
    </row>
    <row r="2" spans="1:11" s="63" customFormat="1" ht="20.25" x14ac:dyDescent="0.3">
      <c r="A2" s="129" t="s">
        <v>49</v>
      </c>
      <c r="B2" s="129"/>
      <c r="C2" s="129"/>
      <c r="D2" s="129"/>
      <c r="E2" s="129"/>
      <c r="F2" s="129"/>
      <c r="G2" s="129"/>
      <c r="H2" s="129"/>
      <c r="I2" s="129"/>
    </row>
    <row r="3" spans="1:11" s="63" customFormat="1" ht="20.25" x14ac:dyDescent="0.3">
      <c r="A3" s="129" t="s">
        <v>238</v>
      </c>
      <c r="B3" s="129"/>
      <c r="C3" s="129"/>
      <c r="D3" s="129"/>
      <c r="E3" s="129"/>
      <c r="F3" s="129"/>
      <c r="G3" s="129"/>
      <c r="H3" s="129"/>
      <c r="I3" s="129"/>
    </row>
    <row r="4" spans="1:11" s="63" customFormat="1" ht="20.25" x14ac:dyDescent="0.3">
      <c r="A4" s="59"/>
      <c r="B4" s="59"/>
      <c r="C4" s="59"/>
      <c r="D4" s="101"/>
      <c r="E4" s="104"/>
      <c r="F4" s="122"/>
      <c r="G4" s="123"/>
      <c r="H4" s="113"/>
      <c r="I4" s="59"/>
    </row>
    <row r="5" spans="1:11" s="63" customFormat="1" ht="15" x14ac:dyDescent="0.25">
      <c r="D5" s="34" t="s">
        <v>196</v>
      </c>
      <c r="E5" s="34" t="s">
        <v>196</v>
      </c>
      <c r="F5" s="34" t="s">
        <v>221</v>
      </c>
      <c r="G5" s="34" t="s">
        <v>221</v>
      </c>
      <c r="H5" s="103" t="s">
        <v>103</v>
      </c>
      <c r="I5" s="103" t="s">
        <v>103</v>
      </c>
    </row>
    <row r="6" spans="1:11" s="63" customFormat="1" ht="15" x14ac:dyDescent="0.25">
      <c r="A6" s="66" t="s">
        <v>68</v>
      </c>
      <c r="B6" s="66" t="s">
        <v>1</v>
      </c>
      <c r="C6" s="66" t="s">
        <v>11</v>
      </c>
      <c r="D6" s="34"/>
      <c r="E6" s="34" t="s">
        <v>205</v>
      </c>
      <c r="F6" s="34"/>
      <c r="G6" s="34" t="s">
        <v>205</v>
      </c>
      <c r="H6" s="60" t="s">
        <v>204</v>
      </c>
      <c r="I6" s="60" t="s">
        <v>223</v>
      </c>
    </row>
    <row r="7" spans="1:11" ht="8.25" customHeight="1" x14ac:dyDescent="0.2">
      <c r="D7" s="7"/>
      <c r="E7" s="7"/>
      <c r="F7" s="7"/>
      <c r="G7" s="7"/>
    </row>
    <row r="8" spans="1:11" x14ac:dyDescent="0.2">
      <c r="A8" s="67"/>
      <c r="C8" s="61" t="s">
        <v>12</v>
      </c>
      <c r="D8" s="7"/>
      <c r="E8" s="7"/>
      <c r="F8" s="7"/>
      <c r="G8" s="7"/>
    </row>
    <row r="9" spans="1:11" x14ac:dyDescent="0.2">
      <c r="A9" s="61">
        <v>58300</v>
      </c>
      <c r="C9" s="61" t="s">
        <v>174</v>
      </c>
      <c r="D9" s="7"/>
      <c r="E9" s="7"/>
      <c r="F9" s="7"/>
      <c r="G9" s="7"/>
    </row>
    <row r="10" spans="1:11" x14ac:dyDescent="0.2">
      <c r="C10" s="61" t="s">
        <v>13</v>
      </c>
      <c r="D10" s="7"/>
      <c r="E10" s="7"/>
      <c r="F10" s="7"/>
      <c r="G10" s="7"/>
    </row>
    <row r="11" spans="1:11" ht="15" x14ac:dyDescent="0.25">
      <c r="B11" s="68">
        <v>3</v>
      </c>
      <c r="C11" s="69" t="s">
        <v>14</v>
      </c>
      <c r="D11" s="22">
        <f>D12+D16</f>
        <v>5777000</v>
      </c>
      <c r="E11" s="22">
        <f>E12+E16</f>
        <v>6395125</v>
      </c>
      <c r="F11" s="22">
        <f>F12+F16</f>
        <v>6320400</v>
      </c>
      <c r="G11" s="22">
        <f>G12+G16</f>
        <v>6888000</v>
      </c>
      <c r="H11" s="58">
        <f>H12+H16</f>
        <v>6320400</v>
      </c>
      <c r="I11" s="58">
        <f>H11</f>
        <v>6320400</v>
      </c>
    </row>
    <row r="12" spans="1:11" ht="15" x14ac:dyDescent="0.25">
      <c r="B12" s="70">
        <v>31</v>
      </c>
      <c r="C12" s="71" t="s">
        <v>15</v>
      </c>
      <c r="D12" s="96">
        <f>SUM(D13:D15)</f>
        <v>5557500</v>
      </c>
      <c r="E12" s="96">
        <f>SUM(E13:E15)</f>
        <v>6194800</v>
      </c>
      <c r="F12" s="96">
        <f>SUM(F13:F15)</f>
        <v>6150000</v>
      </c>
      <c r="G12" s="96">
        <f>SUM(G13:G15)</f>
        <v>6598000</v>
      </c>
      <c r="H12" s="58">
        <v>6150000</v>
      </c>
      <c r="I12" s="58">
        <f>H12</f>
        <v>6150000</v>
      </c>
    </row>
    <row r="13" spans="1:11" x14ac:dyDescent="0.2">
      <c r="B13" s="72">
        <v>311</v>
      </c>
      <c r="C13" s="73" t="s">
        <v>16</v>
      </c>
      <c r="D13" s="42">
        <v>4580000</v>
      </c>
      <c r="E13" s="105">
        <v>5120000</v>
      </c>
      <c r="F13" s="42">
        <v>5090000</v>
      </c>
      <c r="G13" s="105">
        <v>5448000</v>
      </c>
    </row>
    <row r="14" spans="1:11" x14ac:dyDescent="0.2">
      <c r="B14" s="72">
        <v>312</v>
      </c>
      <c r="C14" s="73" t="s">
        <v>30</v>
      </c>
      <c r="D14" s="42">
        <v>235000</v>
      </c>
      <c r="E14" s="105">
        <v>230000</v>
      </c>
      <c r="F14" s="42">
        <v>235000</v>
      </c>
      <c r="G14" s="105">
        <v>250000</v>
      </c>
    </row>
    <row r="15" spans="1:11" x14ac:dyDescent="0.2">
      <c r="B15" s="72">
        <v>313</v>
      </c>
      <c r="C15" s="73" t="s">
        <v>17</v>
      </c>
      <c r="D15" s="42">
        <v>742500</v>
      </c>
      <c r="E15" s="105">
        <v>844800</v>
      </c>
      <c r="F15" s="42">
        <v>825000</v>
      </c>
      <c r="G15" s="42">
        <v>900000</v>
      </c>
      <c r="K15" s="102"/>
    </row>
    <row r="16" spans="1:11" ht="15" x14ac:dyDescent="0.25">
      <c r="B16" s="70">
        <v>32</v>
      </c>
      <c r="C16" s="71" t="s">
        <v>18</v>
      </c>
      <c r="D16" s="96">
        <f>SUM(D17:D18)</f>
        <v>219500</v>
      </c>
      <c r="E16" s="96">
        <f>SUM(E17:E18)</f>
        <v>200325</v>
      </c>
      <c r="F16" s="96">
        <f>SUM(F17:F18)</f>
        <v>170400</v>
      </c>
      <c r="G16" s="96">
        <f>SUM(G17:G18)</f>
        <v>290000</v>
      </c>
      <c r="H16" s="58">
        <v>170400</v>
      </c>
      <c r="I16" s="58">
        <f>H16</f>
        <v>170400</v>
      </c>
    </row>
    <row r="17" spans="1:9" x14ac:dyDescent="0.2">
      <c r="B17" s="72">
        <v>321</v>
      </c>
      <c r="C17" s="73" t="s">
        <v>19</v>
      </c>
      <c r="D17" s="42">
        <v>200000</v>
      </c>
      <c r="E17" s="42">
        <v>180000</v>
      </c>
      <c r="F17" s="42">
        <v>150000</v>
      </c>
      <c r="G17" s="105">
        <v>250000</v>
      </c>
    </row>
    <row r="18" spans="1:9" x14ac:dyDescent="0.2">
      <c r="B18" s="72">
        <v>329</v>
      </c>
      <c r="C18" s="73" t="s">
        <v>74</v>
      </c>
      <c r="D18" s="42">
        <v>19500</v>
      </c>
      <c r="E18" s="42">
        <v>20325</v>
      </c>
      <c r="F18" s="42">
        <v>20400</v>
      </c>
      <c r="G18" s="105">
        <v>40000</v>
      </c>
    </row>
    <row r="19" spans="1:9" x14ac:dyDescent="0.2">
      <c r="B19" s="74"/>
      <c r="D19" s="7"/>
      <c r="E19" s="7"/>
      <c r="F19" s="7"/>
      <c r="G19" s="7"/>
    </row>
    <row r="20" spans="1:9" x14ac:dyDescent="0.2">
      <c r="A20" s="67">
        <v>2101</v>
      </c>
      <c r="C20" s="61" t="s">
        <v>71</v>
      </c>
      <c r="D20" s="7"/>
      <c r="E20" s="7"/>
      <c r="F20" s="7"/>
      <c r="G20" s="7"/>
    </row>
    <row r="21" spans="1:9" x14ac:dyDescent="0.2">
      <c r="C21" s="61" t="s">
        <v>70</v>
      </c>
      <c r="D21" s="7"/>
      <c r="E21" s="7"/>
      <c r="F21" s="7"/>
      <c r="G21" s="7"/>
    </row>
    <row r="22" spans="1:9" x14ac:dyDescent="0.2">
      <c r="A22" s="61" t="s">
        <v>72</v>
      </c>
      <c r="C22" s="61" t="s">
        <v>73</v>
      </c>
      <c r="D22" s="7"/>
      <c r="E22" s="7"/>
      <c r="F22" s="7"/>
      <c r="G22" s="7"/>
    </row>
    <row r="23" spans="1:9" ht="15" x14ac:dyDescent="0.25">
      <c r="B23" s="68">
        <v>3</v>
      </c>
      <c r="C23" s="69" t="s">
        <v>14</v>
      </c>
      <c r="D23" s="22">
        <f>D24+D29</f>
        <v>245064</v>
      </c>
      <c r="E23" s="22">
        <f>E24+E29</f>
        <v>237048</v>
      </c>
      <c r="F23" s="22">
        <f>F24+F29</f>
        <v>237048</v>
      </c>
      <c r="G23" s="22">
        <f>G24+G29</f>
        <v>237048</v>
      </c>
      <c r="H23" s="58">
        <f>H24+H29</f>
        <v>237048</v>
      </c>
      <c r="I23" s="58">
        <f>H23</f>
        <v>237048</v>
      </c>
    </row>
    <row r="24" spans="1:9" ht="15" x14ac:dyDescent="0.25">
      <c r="B24" s="70">
        <v>32</v>
      </c>
      <c r="C24" s="71" t="s">
        <v>18</v>
      </c>
      <c r="D24" s="96">
        <f>SUM(D25:D28)</f>
        <v>239064</v>
      </c>
      <c r="E24" s="96">
        <f>SUM(E25:E28)</f>
        <v>231048</v>
      </c>
      <c r="F24" s="96">
        <f>SUM(F25:F28)</f>
        <v>231048</v>
      </c>
      <c r="G24" s="96">
        <f>SUM(G25:G28)</f>
        <v>231048</v>
      </c>
      <c r="H24" s="58">
        <v>231048</v>
      </c>
      <c r="I24" s="58">
        <f>H24</f>
        <v>231048</v>
      </c>
    </row>
    <row r="25" spans="1:9" x14ac:dyDescent="0.2">
      <c r="B25" s="72">
        <v>321</v>
      </c>
      <c r="C25" s="73" t="s">
        <v>19</v>
      </c>
      <c r="D25" s="42">
        <v>29000</v>
      </c>
      <c r="E25" s="105">
        <v>18384</v>
      </c>
      <c r="F25" s="42">
        <v>18384</v>
      </c>
      <c r="G25" s="105">
        <v>20000</v>
      </c>
    </row>
    <row r="26" spans="1:9" x14ac:dyDescent="0.2">
      <c r="B26" s="72">
        <v>322</v>
      </c>
      <c r="C26" s="73" t="s">
        <v>20</v>
      </c>
      <c r="D26" s="42">
        <v>101000</v>
      </c>
      <c r="E26" s="105">
        <v>105469</v>
      </c>
      <c r="F26" s="42">
        <v>105469</v>
      </c>
      <c r="G26" s="105">
        <v>97448</v>
      </c>
    </row>
    <row r="27" spans="1:9" x14ac:dyDescent="0.2">
      <c r="B27" s="72">
        <v>323</v>
      </c>
      <c r="C27" s="73" t="s">
        <v>21</v>
      </c>
      <c r="D27" s="42">
        <v>91964</v>
      </c>
      <c r="E27" s="105">
        <v>90095</v>
      </c>
      <c r="F27" s="42">
        <v>90095</v>
      </c>
      <c r="G27" s="105">
        <v>93500</v>
      </c>
    </row>
    <row r="28" spans="1:9" x14ac:dyDescent="0.2">
      <c r="B28" s="72">
        <v>329</v>
      </c>
      <c r="C28" s="73" t="s">
        <v>74</v>
      </c>
      <c r="D28" s="42">
        <v>17100</v>
      </c>
      <c r="E28" s="42">
        <v>17100</v>
      </c>
      <c r="F28" s="42">
        <v>17100</v>
      </c>
      <c r="G28" s="105">
        <v>20100</v>
      </c>
    </row>
    <row r="29" spans="1:9" ht="15" x14ac:dyDescent="0.25">
      <c r="B29" s="70">
        <v>34</v>
      </c>
      <c r="C29" s="71" t="s">
        <v>75</v>
      </c>
      <c r="D29" s="96">
        <f>D30</f>
        <v>6000</v>
      </c>
      <c r="E29" s="96">
        <f>E30</f>
        <v>6000</v>
      </c>
      <c r="F29" s="96">
        <f>F30</f>
        <v>6000</v>
      </c>
      <c r="G29" s="96">
        <f>G30</f>
        <v>6000</v>
      </c>
      <c r="H29" s="58">
        <f>F29</f>
        <v>6000</v>
      </c>
      <c r="I29" s="58">
        <f>H29</f>
        <v>6000</v>
      </c>
    </row>
    <row r="30" spans="1:9" x14ac:dyDescent="0.2">
      <c r="B30" s="72">
        <v>343</v>
      </c>
      <c r="C30" s="73" t="s">
        <v>76</v>
      </c>
      <c r="D30" s="42">
        <v>6000</v>
      </c>
      <c r="E30" s="42">
        <v>6000</v>
      </c>
      <c r="F30" s="42">
        <v>6000</v>
      </c>
      <c r="G30" s="42">
        <v>6000</v>
      </c>
    </row>
    <row r="31" spans="1:9" x14ac:dyDescent="0.2">
      <c r="A31" s="67"/>
      <c r="D31" s="7"/>
      <c r="E31" s="7"/>
      <c r="F31" s="7"/>
      <c r="G31" s="7"/>
    </row>
    <row r="32" spans="1:9" x14ac:dyDescent="0.2">
      <c r="A32" s="61">
        <v>2101</v>
      </c>
      <c r="C32" s="61" t="s">
        <v>71</v>
      </c>
      <c r="D32" s="7"/>
      <c r="E32" s="7"/>
      <c r="F32" s="7"/>
      <c r="G32" s="7"/>
    </row>
    <row r="33" spans="1:9" x14ac:dyDescent="0.2">
      <c r="C33" s="61" t="s">
        <v>70</v>
      </c>
      <c r="D33" s="7"/>
      <c r="E33" s="7"/>
      <c r="F33" s="7"/>
      <c r="G33" s="7"/>
    </row>
    <row r="34" spans="1:9" ht="15" x14ac:dyDescent="0.25">
      <c r="A34" s="61" t="s">
        <v>69</v>
      </c>
      <c r="B34" s="75"/>
      <c r="C34" s="76" t="s">
        <v>77</v>
      </c>
      <c r="D34" s="41"/>
      <c r="E34" s="41"/>
      <c r="F34" s="41"/>
      <c r="G34" s="41"/>
    </row>
    <row r="35" spans="1:9" ht="15" x14ac:dyDescent="0.25">
      <c r="B35" s="68">
        <v>3</v>
      </c>
      <c r="C35" s="69" t="s">
        <v>14</v>
      </c>
      <c r="D35" s="22">
        <f>D36+D39</f>
        <v>376890</v>
      </c>
      <c r="E35" s="22">
        <f>E36+E39</f>
        <v>312923.55</v>
      </c>
      <c r="F35" s="22">
        <f>F36+F39</f>
        <v>376890</v>
      </c>
      <c r="G35" s="22">
        <f>G36+G39</f>
        <v>364850.46</v>
      </c>
      <c r="H35" s="58">
        <f>SUM(H36:H39)</f>
        <v>376890</v>
      </c>
      <c r="I35" s="58">
        <f>H35</f>
        <v>376890</v>
      </c>
    </row>
    <row r="36" spans="1:9" ht="15" x14ac:dyDescent="0.25">
      <c r="B36" s="70">
        <v>32</v>
      </c>
      <c r="C36" s="71" t="s">
        <v>18</v>
      </c>
      <c r="D36" s="96">
        <f>SUM(D37:D38)</f>
        <v>8500</v>
      </c>
      <c r="E36" s="96">
        <f>SUM(E37:E38)</f>
        <v>10000</v>
      </c>
      <c r="F36" s="96">
        <f>SUM(F37:F38)</f>
        <v>8500</v>
      </c>
      <c r="G36" s="96">
        <f>SUM(G37:G38)</f>
        <v>21600</v>
      </c>
      <c r="H36" s="58">
        <f>F36</f>
        <v>8500</v>
      </c>
      <c r="I36" s="58">
        <f>H36</f>
        <v>8500</v>
      </c>
    </row>
    <row r="37" spans="1:9" x14ac:dyDescent="0.2">
      <c r="B37" s="72">
        <v>322</v>
      </c>
      <c r="C37" s="73" t="s">
        <v>20</v>
      </c>
      <c r="D37" s="42"/>
      <c r="E37" s="42"/>
      <c r="F37" s="42"/>
      <c r="G37" s="42"/>
      <c r="H37" s="62"/>
      <c r="I37" s="62"/>
    </row>
    <row r="38" spans="1:9" x14ac:dyDescent="0.2">
      <c r="B38" s="72">
        <v>323</v>
      </c>
      <c r="C38" s="73" t="s">
        <v>21</v>
      </c>
      <c r="D38" s="42">
        <v>8500</v>
      </c>
      <c r="E38" s="105">
        <v>10000</v>
      </c>
      <c r="F38" s="42">
        <v>8500</v>
      </c>
      <c r="G38" s="105">
        <v>21600</v>
      </c>
    </row>
    <row r="39" spans="1:9" ht="15" x14ac:dyDescent="0.25">
      <c r="B39" s="70">
        <v>37</v>
      </c>
      <c r="C39" s="71" t="s">
        <v>78</v>
      </c>
      <c r="D39" s="96">
        <f>D40</f>
        <v>368390</v>
      </c>
      <c r="E39" s="96">
        <f>E40</f>
        <v>302923.55</v>
      </c>
      <c r="F39" s="96">
        <f>F40</f>
        <v>368390</v>
      </c>
      <c r="G39" s="96">
        <f>G40</f>
        <v>343250.46</v>
      </c>
      <c r="H39" s="58">
        <f>F39</f>
        <v>368390</v>
      </c>
      <c r="I39" s="58">
        <f>H39</f>
        <v>368390</v>
      </c>
    </row>
    <row r="40" spans="1:9" x14ac:dyDescent="0.2">
      <c r="B40" s="72">
        <v>372</v>
      </c>
      <c r="C40" s="73" t="s">
        <v>79</v>
      </c>
      <c r="D40" s="42">
        <v>368390</v>
      </c>
      <c r="E40" s="105">
        <v>302923.55</v>
      </c>
      <c r="F40" s="42">
        <v>368390</v>
      </c>
      <c r="G40" s="105">
        <v>343250.46</v>
      </c>
    </row>
    <row r="41" spans="1:9" x14ac:dyDescent="0.2">
      <c r="B41" s="77"/>
      <c r="C41" s="78"/>
      <c r="D41" s="95"/>
      <c r="E41" s="95"/>
      <c r="F41" s="95"/>
      <c r="G41" s="95"/>
    </row>
    <row r="42" spans="1:9" hidden="1" x14ac:dyDescent="0.2">
      <c r="A42" s="67">
        <v>2101</v>
      </c>
      <c r="B42" s="74"/>
      <c r="C42" s="61" t="s">
        <v>71</v>
      </c>
      <c r="D42" s="7"/>
      <c r="E42" s="7"/>
      <c r="F42" s="7"/>
      <c r="G42" s="7"/>
    </row>
    <row r="43" spans="1:9" hidden="1" x14ac:dyDescent="0.2">
      <c r="A43" s="61">
        <v>55291</v>
      </c>
      <c r="B43" s="74"/>
      <c r="C43" s="61" t="s">
        <v>106</v>
      </c>
      <c r="D43" s="7"/>
      <c r="E43" s="7"/>
      <c r="F43" s="7"/>
      <c r="G43" s="7"/>
    </row>
    <row r="44" spans="1:9" hidden="1" x14ac:dyDescent="0.2">
      <c r="A44" s="61" t="s">
        <v>119</v>
      </c>
      <c r="B44" s="74"/>
      <c r="C44" s="61" t="s">
        <v>120</v>
      </c>
      <c r="D44" s="7"/>
      <c r="E44" s="7"/>
      <c r="F44" s="7"/>
      <c r="G44" s="7"/>
    </row>
    <row r="45" spans="1:9" ht="15" hidden="1" x14ac:dyDescent="0.25">
      <c r="B45" s="68">
        <v>3</v>
      </c>
      <c r="C45" s="69" t="s">
        <v>14</v>
      </c>
      <c r="D45" s="22">
        <f>D46</f>
        <v>0</v>
      </c>
      <c r="E45" s="22">
        <f>E46</f>
        <v>0</v>
      </c>
      <c r="F45" s="22">
        <f>F46</f>
        <v>0</v>
      </c>
      <c r="G45" s="22">
        <f>G46</f>
        <v>0</v>
      </c>
    </row>
    <row r="46" spans="1:9" ht="15" hidden="1" x14ac:dyDescent="0.25">
      <c r="B46" s="70">
        <v>32</v>
      </c>
      <c r="C46" s="71" t="s">
        <v>18</v>
      </c>
      <c r="D46" s="96">
        <f>SUM(D47:D48)</f>
        <v>0</v>
      </c>
      <c r="E46" s="96">
        <f>SUM(E47:E48)</f>
        <v>0</v>
      </c>
      <c r="F46" s="96">
        <f>SUM(F47:F48)</f>
        <v>0</v>
      </c>
      <c r="G46" s="96">
        <f>SUM(G47:G48)</f>
        <v>0</v>
      </c>
    </row>
    <row r="47" spans="1:9" hidden="1" x14ac:dyDescent="0.2">
      <c r="B47" s="72">
        <v>323</v>
      </c>
      <c r="C47" s="73" t="s">
        <v>21</v>
      </c>
      <c r="D47" s="42"/>
      <c r="E47" s="42"/>
      <c r="F47" s="42"/>
      <c r="G47" s="42"/>
    </row>
    <row r="48" spans="1:9" hidden="1" x14ac:dyDescent="0.2">
      <c r="B48" s="72">
        <v>329</v>
      </c>
      <c r="C48" s="73" t="s">
        <v>74</v>
      </c>
      <c r="D48" s="42"/>
      <c r="E48" s="42"/>
      <c r="F48" s="42"/>
      <c r="G48" s="42"/>
    </row>
    <row r="49" spans="1:9" hidden="1" x14ac:dyDescent="0.2">
      <c r="B49" s="77"/>
      <c r="C49" s="78"/>
      <c r="D49" s="95"/>
      <c r="E49" s="95"/>
      <c r="F49" s="95"/>
      <c r="G49" s="95"/>
    </row>
    <row r="50" spans="1:9" x14ac:dyDescent="0.2">
      <c r="A50" s="67">
        <v>2102</v>
      </c>
      <c r="C50" s="61" t="s">
        <v>81</v>
      </c>
      <c r="D50" s="7"/>
      <c r="E50" s="7"/>
      <c r="F50" s="7"/>
      <c r="G50" s="7"/>
      <c r="H50" s="62"/>
    </row>
    <row r="51" spans="1:9" x14ac:dyDescent="0.2">
      <c r="C51" s="61" t="s">
        <v>70</v>
      </c>
      <c r="D51" s="7"/>
      <c r="E51" s="7"/>
      <c r="F51" s="7"/>
      <c r="G51" s="7"/>
    </row>
    <row r="52" spans="1:9" x14ac:dyDescent="0.2">
      <c r="A52" s="61" t="s">
        <v>80</v>
      </c>
      <c r="C52" s="61" t="s">
        <v>82</v>
      </c>
      <c r="D52" s="7"/>
      <c r="E52" s="7"/>
      <c r="F52" s="7"/>
      <c r="G52" s="7"/>
    </row>
    <row r="53" spans="1:9" ht="15" x14ac:dyDescent="0.25">
      <c r="B53" s="68">
        <v>3</v>
      </c>
      <c r="C53" s="69" t="s">
        <v>14</v>
      </c>
      <c r="D53" s="22">
        <f>D54</f>
        <v>188546.38</v>
      </c>
      <c r="E53" s="22">
        <f>E54</f>
        <v>174715.55</v>
      </c>
      <c r="F53" s="22">
        <f>F54</f>
        <v>188546.38</v>
      </c>
      <c r="G53" s="22">
        <f>G54</f>
        <v>243460</v>
      </c>
      <c r="H53" s="58">
        <f>H54</f>
        <v>188546.38</v>
      </c>
      <c r="I53" s="58">
        <f>H53</f>
        <v>188546.38</v>
      </c>
    </row>
    <row r="54" spans="1:9" ht="15" x14ac:dyDescent="0.25">
      <c r="B54" s="70">
        <v>32</v>
      </c>
      <c r="C54" s="71" t="s">
        <v>18</v>
      </c>
      <c r="D54" s="96">
        <f>SUM(D55:D56)</f>
        <v>188546.38</v>
      </c>
      <c r="E54" s="96">
        <f>SUM(E55:E56)</f>
        <v>174715.55</v>
      </c>
      <c r="F54" s="96">
        <f>SUM(F55:F56)</f>
        <v>188546.38</v>
      </c>
      <c r="G54" s="96">
        <f>SUM(G55:G56)</f>
        <v>243460</v>
      </c>
      <c r="H54" s="58">
        <f>F54</f>
        <v>188546.38</v>
      </c>
      <c r="I54" s="58">
        <f>H54</f>
        <v>188546.38</v>
      </c>
    </row>
    <row r="55" spans="1:9" x14ac:dyDescent="0.2">
      <c r="B55" s="72">
        <v>322</v>
      </c>
      <c r="C55" s="73" t="s">
        <v>20</v>
      </c>
      <c r="D55" s="42">
        <v>173000</v>
      </c>
      <c r="E55" s="105">
        <v>160000</v>
      </c>
      <c r="F55" s="42">
        <v>173000</v>
      </c>
      <c r="G55" s="105">
        <v>225000</v>
      </c>
    </row>
    <row r="56" spans="1:9" x14ac:dyDescent="0.2">
      <c r="B56" s="72">
        <v>329</v>
      </c>
      <c r="C56" s="73" t="s">
        <v>83</v>
      </c>
      <c r="D56" s="42">
        <v>15546.38</v>
      </c>
      <c r="E56" s="105">
        <v>14715.55</v>
      </c>
      <c r="F56" s="42">
        <v>15546.38</v>
      </c>
      <c r="G56" s="105">
        <v>18460</v>
      </c>
    </row>
    <row r="57" spans="1:9" x14ac:dyDescent="0.2">
      <c r="B57" s="79"/>
      <c r="C57" s="80"/>
      <c r="D57" s="97"/>
      <c r="E57" s="97"/>
      <c r="F57" s="97"/>
      <c r="G57" s="97"/>
    </row>
    <row r="58" spans="1:9" hidden="1" x14ac:dyDescent="0.2">
      <c r="A58" s="67">
        <v>2401</v>
      </c>
      <c r="C58" s="61" t="s">
        <v>146</v>
      </c>
      <c r="D58" s="7"/>
      <c r="E58" s="7"/>
      <c r="F58" s="7"/>
      <c r="G58" s="7"/>
    </row>
    <row r="59" spans="1:9" hidden="1" x14ac:dyDescent="0.2">
      <c r="C59" s="61" t="s">
        <v>70</v>
      </c>
      <c r="D59" s="7"/>
      <c r="E59" s="7"/>
      <c r="F59" s="7"/>
      <c r="G59" s="7"/>
    </row>
    <row r="60" spans="1:9" hidden="1" x14ac:dyDescent="0.2">
      <c r="A60" s="61" t="s">
        <v>147</v>
      </c>
      <c r="C60" s="61" t="s">
        <v>148</v>
      </c>
      <c r="D60" s="7"/>
      <c r="E60" s="7"/>
      <c r="F60" s="7"/>
      <c r="G60" s="7"/>
    </row>
    <row r="61" spans="1:9" ht="15" hidden="1" x14ac:dyDescent="0.25">
      <c r="B61" s="68">
        <v>3</v>
      </c>
      <c r="C61" s="69" t="s">
        <v>14</v>
      </c>
      <c r="D61" s="22">
        <f>D62</f>
        <v>0</v>
      </c>
      <c r="E61" s="22">
        <f>E62</f>
        <v>85862.38</v>
      </c>
      <c r="F61" s="22">
        <f>F62</f>
        <v>0</v>
      </c>
      <c r="G61" s="22">
        <f>G62</f>
        <v>0</v>
      </c>
    </row>
    <row r="62" spans="1:9" ht="15" hidden="1" x14ac:dyDescent="0.25">
      <c r="B62" s="70">
        <v>32</v>
      </c>
      <c r="C62" s="71" t="s">
        <v>18</v>
      </c>
      <c r="D62" s="96">
        <f>SUM(D64:D65)</f>
        <v>0</v>
      </c>
      <c r="E62" s="96">
        <f>SUM(E63:E64)</f>
        <v>85862.38</v>
      </c>
      <c r="F62" s="96">
        <f>SUM(F63:F64)</f>
        <v>0</v>
      </c>
      <c r="G62" s="96">
        <f>SUM(G63:G64)</f>
        <v>0</v>
      </c>
    </row>
    <row r="63" spans="1:9" hidden="1" x14ac:dyDescent="0.2">
      <c r="B63" s="72">
        <v>322</v>
      </c>
      <c r="C63" s="73" t="s">
        <v>20</v>
      </c>
      <c r="D63" s="42"/>
      <c r="E63" s="42">
        <v>3590</v>
      </c>
      <c r="F63" s="42"/>
      <c r="G63" s="42"/>
    </row>
    <row r="64" spans="1:9" hidden="1" x14ac:dyDescent="0.2">
      <c r="B64" s="72">
        <v>323</v>
      </c>
      <c r="C64" s="73" t="s">
        <v>21</v>
      </c>
      <c r="D64" s="42"/>
      <c r="E64" s="42">
        <v>82272.38</v>
      </c>
      <c r="F64" s="42"/>
      <c r="G64" s="42"/>
    </row>
    <row r="65" spans="1:9" hidden="1" x14ac:dyDescent="0.2">
      <c r="B65" s="77"/>
      <c r="C65" s="78"/>
      <c r="D65" s="95"/>
      <c r="E65" s="95"/>
      <c r="F65" s="95"/>
      <c r="G65" s="95"/>
    </row>
    <row r="66" spans="1:9" x14ac:dyDescent="0.2">
      <c r="A66" s="67">
        <v>2401</v>
      </c>
      <c r="C66" s="61" t="s">
        <v>146</v>
      </c>
      <c r="D66" s="7"/>
      <c r="E66" s="7"/>
      <c r="F66" s="7"/>
      <c r="G66" s="7"/>
    </row>
    <row r="67" spans="1:9" x14ac:dyDescent="0.2">
      <c r="C67" s="61" t="s">
        <v>70</v>
      </c>
      <c r="D67" s="7"/>
      <c r="E67" s="7"/>
      <c r="F67" s="7"/>
      <c r="G67" s="7"/>
    </row>
    <row r="68" spans="1:9" x14ac:dyDescent="0.2">
      <c r="A68" s="61" t="s">
        <v>143</v>
      </c>
      <c r="C68" s="61" t="s">
        <v>144</v>
      </c>
      <c r="D68" s="7"/>
      <c r="E68" s="7"/>
      <c r="F68" s="7"/>
      <c r="G68" s="7"/>
    </row>
    <row r="69" spans="1:9" ht="15" x14ac:dyDescent="0.25">
      <c r="B69" s="68">
        <v>3</v>
      </c>
      <c r="C69" s="69" t="s">
        <v>14</v>
      </c>
      <c r="D69" s="22">
        <f>D70</f>
        <v>0</v>
      </c>
      <c r="E69" s="22">
        <f>E70</f>
        <v>0</v>
      </c>
      <c r="F69" s="22">
        <f>F70</f>
        <v>80000</v>
      </c>
      <c r="G69" s="22">
        <f>G70</f>
        <v>80000</v>
      </c>
    </row>
    <row r="70" spans="1:9" ht="15" x14ac:dyDescent="0.25">
      <c r="B70" s="70">
        <v>32</v>
      </c>
      <c r="C70" s="71" t="s">
        <v>18</v>
      </c>
      <c r="D70" s="96">
        <f>SUM(D71:D72)</f>
        <v>0</v>
      </c>
      <c r="E70" s="96">
        <f>SUM(E71:E72)</f>
        <v>0</v>
      </c>
      <c r="F70" s="96">
        <f>SUM(F71:F72)</f>
        <v>80000</v>
      </c>
      <c r="G70" s="96">
        <f>SUM(G71:G72)</f>
        <v>80000</v>
      </c>
    </row>
    <row r="71" spans="1:9" x14ac:dyDescent="0.2">
      <c r="B71" s="72">
        <v>323</v>
      </c>
      <c r="C71" s="73" t="s">
        <v>21</v>
      </c>
      <c r="D71" s="42"/>
      <c r="E71" s="42"/>
      <c r="F71" s="42">
        <v>80000</v>
      </c>
      <c r="G71" s="42">
        <v>80000</v>
      </c>
    </row>
    <row r="72" spans="1:9" hidden="1" x14ac:dyDescent="0.2">
      <c r="B72" s="77"/>
      <c r="C72" s="78"/>
      <c r="D72" s="95"/>
      <c r="E72" s="95"/>
      <c r="F72" s="95"/>
      <c r="G72" s="95"/>
    </row>
    <row r="73" spans="1:9" hidden="1" x14ac:dyDescent="0.2">
      <c r="A73" s="61">
        <v>2101</v>
      </c>
      <c r="C73" s="61" t="s">
        <v>71</v>
      </c>
      <c r="D73" s="7"/>
      <c r="E73" s="7"/>
      <c r="F73" s="7"/>
      <c r="G73" s="7"/>
    </row>
    <row r="74" spans="1:9" hidden="1" x14ac:dyDescent="0.2">
      <c r="A74" s="61">
        <v>53082</v>
      </c>
      <c r="C74" s="91" t="s">
        <v>180</v>
      </c>
      <c r="D74" s="7"/>
      <c r="E74" s="7"/>
      <c r="F74" s="7"/>
      <c r="G74" s="7"/>
    </row>
    <row r="75" spans="1:9" ht="15" hidden="1" x14ac:dyDescent="0.25">
      <c r="A75" s="61" t="s">
        <v>69</v>
      </c>
      <c r="B75" s="75"/>
      <c r="C75" s="76" t="s">
        <v>77</v>
      </c>
      <c r="D75" s="41"/>
      <c r="E75" s="41"/>
      <c r="F75" s="41"/>
      <c r="G75" s="41"/>
    </row>
    <row r="76" spans="1:9" ht="15" hidden="1" x14ac:dyDescent="0.25">
      <c r="B76" s="68">
        <v>3</v>
      </c>
      <c r="C76" s="69" t="s">
        <v>14</v>
      </c>
      <c r="D76" s="22">
        <f>D77+D79</f>
        <v>1800</v>
      </c>
      <c r="E76" s="22">
        <f>E77+E79</f>
        <v>0</v>
      </c>
      <c r="F76" s="22">
        <f>F77+F79</f>
        <v>0</v>
      </c>
      <c r="G76" s="22">
        <f>G77+G79</f>
        <v>0</v>
      </c>
      <c r="H76" s="58">
        <f>H77</f>
        <v>0</v>
      </c>
      <c r="I76" s="58">
        <f>H76</f>
        <v>0</v>
      </c>
    </row>
    <row r="77" spans="1:9" ht="15" hidden="1" x14ac:dyDescent="0.25">
      <c r="B77" s="70">
        <v>32</v>
      </c>
      <c r="C77" s="71" t="s">
        <v>18</v>
      </c>
      <c r="D77" s="96">
        <f>SUM(D78:D78)</f>
        <v>1800</v>
      </c>
      <c r="E77" s="96">
        <f>SUM(E78:E78)</f>
        <v>0</v>
      </c>
      <c r="F77" s="96">
        <f>SUM(F78:F78)</f>
        <v>0</v>
      </c>
      <c r="G77" s="96">
        <f>SUM(G78:G78)</f>
        <v>0</v>
      </c>
      <c r="H77" s="58"/>
      <c r="I77" s="58">
        <f>H77</f>
        <v>0</v>
      </c>
    </row>
    <row r="78" spans="1:9" hidden="1" x14ac:dyDescent="0.2">
      <c r="B78" s="72">
        <v>323</v>
      </c>
      <c r="C78" s="73" t="s">
        <v>21</v>
      </c>
      <c r="D78" s="42">
        <v>1800</v>
      </c>
      <c r="E78" s="42">
        <v>0</v>
      </c>
      <c r="F78" s="42">
        <v>0</v>
      </c>
      <c r="G78" s="42">
        <v>0</v>
      </c>
    </row>
    <row r="79" spans="1:9" x14ac:dyDescent="0.2">
      <c r="B79" s="77"/>
      <c r="C79" s="78"/>
      <c r="D79" s="95"/>
      <c r="E79" s="95"/>
      <c r="F79" s="95"/>
      <c r="G79" s="95"/>
    </row>
    <row r="80" spans="1:9" x14ac:dyDescent="0.2">
      <c r="A80" s="61">
        <v>2301</v>
      </c>
      <c r="B80" s="77"/>
      <c r="C80" s="78" t="s">
        <v>86</v>
      </c>
      <c r="D80" s="95"/>
      <c r="E80" s="95"/>
      <c r="F80" s="95"/>
      <c r="G80" s="95"/>
    </row>
    <row r="81" spans="1:9" x14ac:dyDescent="0.2">
      <c r="B81" s="77"/>
      <c r="C81" s="78" t="s">
        <v>70</v>
      </c>
      <c r="D81" s="95"/>
      <c r="E81" s="95"/>
      <c r="F81" s="95"/>
      <c r="G81" s="95"/>
    </row>
    <row r="82" spans="1:9" ht="15" x14ac:dyDescent="0.25">
      <c r="A82" s="61" t="s">
        <v>129</v>
      </c>
      <c r="B82" s="81"/>
      <c r="C82" s="78" t="s">
        <v>115</v>
      </c>
      <c r="D82" s="98"/>
      <c r="E82" s="98"/>
      <c r="F82" s="98"/>
      <c r="G82" s="98"/>
    </row>
    <row r="83" spans="1:9" ht="15" x14ac:dyDescent="0.25">
      <c r="B83" s="82">
        <v>3.4</v>
      </c>
      <c r="C83" s="83" t="s">
        <v>154</v>
      </c>
      <c r="D83" s="99">
        <f t="shared" ref="D83:I83" si="0">D84+D87</f>
        <v>7000</v>
      </c>
      <c r="E83" s="99">
        <f t="shared" ref="E83:F83" si="1">E84+E87</f>
        <v>505.06</v>
      </c>
      <c r="F83" s="99">
        <f t="shared" si="1"/>
        <v>7000</v>
      </c>
      <c r="G83" s="99">
        <f t="shared" ref="G83" si="2">G84+G87</f>
        <v>7000</v>
      </c>
      <c r="H83" s="58">
        <f t="shared" si="0"/>
        <v>7000</v>
      </c>
      <c r="I83" s="58">
        <f t="shared" si="0"/>
        <v>7000</v>
      </c>
    </row>
    <row r="84" spans="1:9" ht="15" x14ac:dyDescent="0.25">
      <c r="A84" s="67"/>
      <c r="B84" s="68">
        <v>3</v>
      </c>
      <c r="C84" s="69" t="s">
        <v>14</v>
      </c>
      <c r="D84" s="22">
        <f>D85</f>
        <v>3500</v>
      </c>
      <c r="E84" s="22">
        <f>E85</f>
        <v>505.06</v>
      </c>
      <c r="F84" s="22">
        <f>F85</f>
        <v>3500</v>
      </c>
      <c r="G84" s="22">
        <f>G85</f>
        <v>3500</v>
      </c>
      <c r="H84" s="58">
        <f>H85</f>
        <v>3500</v>
      </c>
      <c r="I84" s="58">
        <f>H84</f>
        <v>3500</v>
      </c>
    </row>
    <row r="85" spans="1:9" ht="15" x14ac:dyDescent="0.25">
      <c r="B85" s="70">
        <v>32</v>
      </c>
      <c r="C85" s="71" t="s">
        <v>18</v>
      </c>
      <c r="D85" s="96">
        <f>D86</f>
        <v>3500</v>
      </c>
      <c r="E85" s="96">
        <f>E86</f>
        <v>505.06</v>
      </c>
      <c r="F85" s="96">
        <f>F86</f>
        <v>3500</v>
      </c>
      <c r="G85" s="96">
        <f>G86</f>
        <v>3500</v>
      </c>
      <c r="H85" s="58">
        <f>F85</f>
        <v>3500</v>
      </c>
      <c r="I85" s="58">
        <f>H85</f>
        <v>3500</v>
      </c>
    </row>
    <row r="86" spans="1:9" x14ac:dyDescent="0.2">
      <c r="B86" s="72">
        <v>329</v>
      </c>
      <c r="C86" s="73" t="s">
        <v>83</v>
      </c>
      <c r="D86" s="42">
        <v>3500</v>
      </c>
      <c r="E86" s="105">
        <v>505.06</v>
      </c>
      <c r="F86" s="42">
        <v>3500</v>
      </c>
      <c r="G86" s="42">
        <v>3500</v>
      </c>
    </row>
    <row r="87" spans="1:9" ht="15" x14ac:dyDescent="0.25">
      <c r="B87" s="68">
        <v>4</v>
      </c>
      <c r="C87" s="69" t="s">
        <v>22</v>
      </c>
      <c r="D87" s="22">
        <f>D88</f>
        <v>3500</v>
      </c>
      <c r="E87" s="22">
        <f>E88</f>
        <v>0</v>
      </c>
      <c r="F87" s="22">
        <f>F88</f>
        <v>3500</v>
      </c>
      <c r="G87" s="22">
        <f>G88</f>
        <v>3500</v>
      </c>
      <c r="H87" s="58">
        <f>H88</f>
        <v>3500</v>
      </c>
      <c r="I87" s="58">
        <f>H87</f>
        <v>3500</v>
      </c>
    </row>
    <row r="88" spans="1:9" ht="15" x14ac:dyDescent="0.25">
      <c r="B88" s="88">
        <v>42</v>
      </c>
      <c r="C88" s="89" t="s">
        <v>54</v>
      </c>
      <c r="D88" s="94">
        <f>D89</f>
        <v>3500</v>
      </c>
      <c r="E88" s="94">
        <f>E89</f>
        <v>0</v>
      </c>
      <c r="F88" s="94">
        <f>F89</f>
        <v>3500</v>
      </c>
      <c r="G88" s="94">
        <f>G89</f>
        <v>3500</v>
      </c>
      <c r="H88" s="58">
        <f>F88</f>
        <v>3500</v>
      </c>
      <c r="I88" s="58">
        <f>H88</f>
        <v>3500</v>
      </c>
    </row>
    <row r="89" spans="1:9" x14ac:dyDescent="0.2">
      <c r="B89" s="86">
        <v>422</v>
      </c>
      <c r="C89" s="87" t="s">
        <v>116</v>
      </c>
      <c r="D89" s="14">
        <v>3500</v>
      </c>
      <c r="E89" s="106">
        <v>0</v>
      </c>
      <c r="F89" s="14">
        <v>3500</v>
      </c>
      <c r="G89" s="14">
        <v>3500</v>
      </c>
    </row>
    <row r="90" spans="1:9" x14ac:dyDescent="0.2">
      <c r="B90" s="90"/>
      <c r="C90" s="91"/>
      <c r="D90" s="27"/>
      <c r="E90" s="112"/>
      <c r="F90" s="27"/>
      <c r="G90" s="27"/>
    </row>
    <row r="91" spans="1:9" x14ac:dyDescent="0.2">
      <c r="B91" s="77"/>
      <c r="C91" s="78" t="s">
        <v>70</v>
      </c>
      <c r="D91" s="95"/>
      <c r="E91" s="95"/>
      <c r="F91" s="95"/>
      <c r="G91" s="95"/>
    </row>
    <row r="92" spans="1:9" ht="15" x14ac:dyDescent="0.25">
      <c r="A92" s="61" t="s">
        <v>99</v>
      </c>
      <c r="B92" s="81"/>
      <c r="C92" s="78" t="s">
        <v>113</v>
      </c>
      <c r="D92" s="98"/>
      <c r="E92" s="98"/>
      <c r="F92" s="98"/>
      <c r="G92" s="98"/>
    </row>
    <row r="93" spans="1:9" ht="15" x14ac:dyDescent="0.25">
      <c r="A93" s="67"/>
      <c r="B93" s="68">
        <v>3</v>
      </c>
      <c r="C93" s="69" t="s">
        <v>14</v>
      </c>
      <c r="D93" s="22">
        <f t="shared" ref="D93:G93" si="3">D94</f>
        <v>0</v>
      </c>
      <c r="E93" s="22">
        <f t="shared" si="3"/>
        <v>324</v>
      </c>
      <c r="F93" s="22">
        <f t="shared" si="3"/>
        <v>0</v>
      </c>
      <c r="G93" s="22">
        <f t="shared" si="3"/>
        <v>732.64</v>
      </c>
    </row>
    <row r="94" spans="1:9" ht="15" x14ac:dyDescent="0.25">
      <c r="B94" s="70">
        <v>32</v>
      </c>
      <c r="C94" s="71" t="s">
        <v>18</v>
      </c>
      <c r="D94" s="96">
        <f>D96</f>
        <v>0</v>
      </c>
      <c r="E94" s="96">
        <f>SUM(E95:E96)</f>
        <v>324</v>
      </c>
      <c r="F94" s="96">
        <f>SUM(F95:F96)</f>
        <v>0</v>
      </c>
      <c r="G94" s="96">
        <f>SUM(G95:G96)</f>
        <v>732.64</v>
      </c>
    </row>
    <row r="95" spans="1:9" ht="15" x14ac:dyDescent="0.25">
      <c r="B95" s="86">
        <v>321</v>
      </c>
      <c r="C95" s="87" t="s">
        <v>19</v>
      </c>
      <c r="D95" s="96"/>
      <c r="E95" s="42">
        <v>126</v>
      </c>
      <c r="F95" s="42"/>
      <c r="G95" s="42">
        <v>292</v>
      </c>
    </row>
    <row r="96" spans="1:9" x14ac:dyDescent="0.2">
      <c r="B96" s="72">
        <v>322</v>
      </c>
      <c r="C96" s="73" t="s">
        <v>20</v>
      </c>
      <c r="D96" s="42"/>
      <c r="E96" s="42">
        <v>198</v>
      </c>
      <c r="F96" s="42"/>
      <c r="G96" s="42">
        <v>440.64</v>
      </c>
    </row>
    <row r="97" spans="1:9" ht="15" x14ac:dyDescent="0.25">
      <c r="B97" s="84"/>
      <c r="C97" s="85"/>
      <c r="D97" s="41"/>
      <c r="E97" s="41"/>
      <c r="F97" s="41"/>
      <c r="G97" s="41"/>
    </row>
    <row r="98" spans="1:9" ht="15" x14ac:dyDescent="0.25">
      <c r="A98" s="61">
        <v>2301</v>
      </c>
      <c r="B98" s="84"/>
      <c r="C98" s="91" t="s">
        <v>86</v>
      </c>
      <c r="D98" s="41"/>
      <c r="E98" s="41"/>
      <c r="F98" s="41"/>
      <c r="G98" s="41"/>
    </row>
    <row r="99" spans="1:9" x14ac:dyDescent="0.2">
      <c r="A99" s="61">
        <v>55291</v>
      </c>
      <c r="B99" s="90"/>
      <c r="C99" s="91" t="s">
        <v>106</v>
      </c>
      <c r="D99" s="27"/>
      <c r="E99" s="27"/>
      <c r="F99" s="27"/>
      <c r="G99" s="27"/>
    </row>
    <row r="100" spans="1:9" x14ac:dyDescent="0.2">
      <c r="A100" s="61" t="s">
        <v>84</v>
      </c>
      <c r="B100" s="90"/>
      <c r="C100" s="91" t="s">
        <v>46</v>
      </c>
      <c r="D100" s="27"/>
      <c r="E100" s="27"/>
      <c r="F100" s="27"/>
      <c r="G100" s="27"/>
    </row>
    <row r="101" spans="1:9" ht="15" x14ac:dyDescent="0.25">
      <c r="B101" s="68">
        <v>3</v>
      </c>
      <c r="C101" s="69" t="s">
        <v>14</v>
      </c>
      <c r="D101" s="22">
        <f>D102+D106</f>
        <v>420000</v>
      </c>
      <c r="E101" s="22">
        <f>E102+E106</f>
        <v>430000</v>
      </c>
      <c r="F101" s="22">
        <f>F102+F106</f>
        <v>420000</v>
      </c>
      <c r="G101" s="22">
        <f>G102+G106</f>
        <v>420000</v>
      </c>
      <c r="H101" s="58">
        <f>SUM(H102:H106)</f>
        <v>420000</v>
      </c>
      <c r="I101" s="58">
        <f>H101</f>
        <v>420000</v>
      </c>
    </row>
    <row r="102" spans="1:9" ht="15" x14ac:dyDescent="0.25">
      <c r="B102" s="88">
        <v>31</v>
      </c>
      <c r="C102" s="89" t="s">
        <v>15</v>
      </c>
      <c r="D102" s="94">
        <f>SUM(D103:D105)</f>
        <v>404800</v>
      </c>
      <c r="E102" s="94">
        <f>SUM(E103:E105)</f>
        <v>422135</v>
      </c>
      <c r="F102" s="94">
        <f>SUM(F103:F105)</f>
        <v>404800</v>
      </c>
      <c r="G102" s="94">
        <f>SUM(G103:G105)</f>
        <v>404800</v>
      </c>
      <c r="H102" s="58">
        <f>F102</f>
        <v>404800</v>
      </c>
      <c r="I102" s="58">
        <f>H102</f>
        <v>404800</v>
      </c>
    </row>
    <row r="103" spans="1:9" x14ac:dyDescent="0.2">
      <c r="B103" s="86">
        <v>311</v>
      </c>
      <c r="C103" s="87" t="s">
        <v>85</v>
      </c>
      <c r="D103" s="14">
        <v>330000</v>
      </c>
      <c r="E103" s="106">
        <v>339000</v>
      </c>
      <c r="F103" s="14">
        <v>334000</v>
      </c>
      <c r="G103" s="14">
        <v>334000</v>
      </c>
    </row>
    <row r="104" spans="1:9" x14ac:dyDescent="0.2">
      <c r="B104" s="86">
        <v>312</v>
      </c>
      <c r="C104" s="87" t="s">
        <v>97</v>
      </c>
      <c r="D104" s="14">
        <v>22000</v>
      </c>
      <c r="E104" s="106">
        <v>27200</v>
      </c>
      <c r="F104" s="14">
        <v>18000</v>
      </c>
      <c r="G104" s="14">
        <v>18000</v>
      </c>
    </row>
    <row r="105" spans="1:9" x14ac:dyDescent="0.2">
      <c r="A105" s="67"/>
      <c r="B105" s="86">
        <v>313</v>
      </c>
      <c r="C105" s="87" t="s">
        <v>17</v>
      </c>
      <c r="D105" s="14">
        <v>52800</v>
      </c>
      <c r="E105" s="106">
        <v>55935</v>
      </c>
      <c r="F105" s="14">
        <v>52800</v>
      </c>
      <c r="G105" s="14">
        <v>52800</v>
      </c>
    </row>
    <row r="106" spans="1:9" ht="15" x14ac:dyDescent="0.25">
      <c r="B106" s="88">
        <v>32</v>
      </c>
      <c r="C106" s="89" t="s">
        <v>18</v>
      </c>
      <c r="D106" s="94">
        <f>SUM(D107:D107)</f>
        <v>15200</v>
      </c>
      <c r="E106" s="94">
        <f>SUM(E107:E107)</f>
        <v>7865</v>
      </c>
      <c r="F106" s="94">
        <f>SUM(F107:F107)</f>
        <v>15200</v>
      </c>
      <c r="G106" s="94">
        <f>SUM(G107:G107)</f>
        <v>15200</v>
      </c>
      <c r="H106" s="58">
        <f>F106</f>
        <v>15200</v>
      </c>
      <c r="I106" s="58">
        <f>H106</f>
        <v>15200</v>
      </c>
    </row>
    <row r="107" spans="1:9" x14ac:dyDescent="0.2">
      <c r="B107" s="86">
        <v>321</v>
      </c>
      <c r="C107" s="87" t="s">
        <v>19</v>
      </c>
      <c r="D107" s="14">
        <v>15200</v>
      </c>
      <c r="E107" s="106">
        <v>7865</v>
      </c>
      <c r="F107" s="14">
        <v>15200</v>
      </c>
      <c r="G107" s="14">
        <v>15200</v>
      </c>
    </row>
    <row r="108" spans="1:9" ht="15" x14ac:dyDescent="0.25">
      <c r="B108" s="84"/>
      <c r="C108" s="85"/>
      <c r="D108" s="41"/>
      <c r="E108" s="41"/>
      <c r="F108" s="41"/>
      <c r="G108" s="41"/>
    </row>
    <row r="109" spans="1:9" ht="15" x14ac:dyDescent="0.25">
      <c r="A109" s="61">
        <v>2301</v>
      </c>
      <c r="B109" s="84"/>
      <c r="C109" s="91" t="s">
        <v>86</v>
      </c>
      <c r="D109" s="41"/>
      <c r="E109" s="41"/>
      <c r="F109" s="41"/>
      <c r="G109" s="41"/>
    </row>
    <row r="110" spans="1:9" x14ac:dyDescent="0.2">
      <c r="A110" s="61">
        <v>53082</v>
      </c>
      <c r="B110" s="90"/>
      <c r="C110" s="91" t="s">
        <v>180</v>
      </c>
      <c r="D110" s="27"/>
      <c r="E110" s="27"/>
      <c r="F110" s="27"/>
      <c r="G110" s="27"/>
    </row>
    <row r="111" spans="1:9" x14ac:dyDescent="0.2">
      <c r="A111" s="61" t="s">
        <v>181</v>
      </c>
      <c r="B111" s="90"/>
      <c r="C111" s="91" t="s">
        <v>182</v>
      </c>
      <c r="D111" s="27"/>
      <c r="E111" s="27"/>
      <c r="F111" s="27"/>
      <c r="G111" s="27"/>
    </row>
    <row r="112" spans="1:9" ht="15" x14ac:dyDescent="0.25">
      <c r="B112" s="68">
        <v>3</v>
      </c>
      <c r="C112" s="69" t="s">
        <v>14</v>
      </c>
      <c r="D112" s="22">
        <f>D113</f>
        <v>80000</v>
      </c>
      <c r="E112" s="22">
        <f>E113</f>
        <v>70000</v>
      </c>
      <c r="F112" s="22">
        <f>F113</f>
        <v>100000</v>
      </c>
      <c r="G112" s="22">
        <f>G113</f>
        <v>65000</v>
      </c>
      <c r="H112" s="58">
        <f>H113</f>
        <v>100000</v>
      </c>
      <c r="I112" s="58">
        <f>H112</f>
        <v>100000</v>
      </c>
    </row>
    <row r="113" spans="1:9" ht="15" x14ac:dyDescent="0.25">
      <c r="B113" s="88">
        <v>37</v>
      </c>
      <c r="C113" s="89" t="s">
        <v>189</v>
      </c>
      <c r="D113" s="94">
        <f>SUM(D114:D114)</f>
        <v>80000</v>
      </c>
      <c r="E113" s="94">
        <f>SUM(E114:E114)</f>
        <v>70000</v>
      </c>
      <c r="F113" s="94">
        <f>SUM(F114:F114)</f>
        <v>100000</v>
      </c>
      <c r="G113" s="94">
        <f>SUM(G114:G114)</f>
        <v>65000</v>
      </c>
      <c r="H113" s="58">
        <v>100000</v>
      </c>
      <c r="I113" s="58">
        <f>H113</f>
        <v>100000</v>
      </c>
    </row>
    <row r="114" spans="1:9" x14ac:dyDescent="0.2">
      <c r="A114" s="67"/>
      <c r="B114" s="72">
        <v>372</v>
      </c>
      <c r="C114" s="73" t="s">
        <v>79</v>
      </c>
      <c r="D114" s="14">
        <v>80000</v>
      </c>
      <c r="E114" s="106">
        <v>70000</v>
      </c>
      <c r="F114" s="14">
        <v>100000</v>
      </c>
      <c r="G114" s="106">
        <v>65000</v>
      </c>
    </row>
    <row r="115" spans="1:9" ht="15" x14ac:dyDescent="0.25">
      <c r="B115" s="68">
        <v>4</v>
      </c>
      <c r="C115" s="69" t="s">
        <v>22</v>
      </c>
      <c r="D115" s="22">
        <f t="shared" ref="D115:G115" si="4">D116</f>
        <v>80000</v>
      </c>
      <c r="E115" s="22">
        <f t="shared" si="4"/>
        <v>55000</v>
      </c>
      <c r="F115" s="22">
        <f t="shared" si="4"/>
        <v>20000</v>
      </c>
      <c r="G115" s="22">
        <f t="shared" si="4"/>
        <v>55000</v>
      </c>
      <c r="H115" s="58">
        <f>H116</f>
        <v>20000</v>
      </c>
      <c r="I115" s="58">
        <f>H115</f>
        <v>20000</v>
      </c>
    </row>
    <row r="116" spans="1:9" ht="15" x14ac:dyDescent="0.25">
      <c r="B116" s="88">
        <v>42</v>
      </c>
      <c r="C116" s="89" t="s">
        <v>54</v>
      </c>
      <c r="D116" s="94">
        <f>SUM(D117:D118)</f>
        <v>80000</v>
      </c>
      <c r="E116" s="94">
        <f>SUM(E117:E118)</f>
        <v>55000</v>
      </c>
      <c r="F116" s="94">
        <f>SUM(F117:F118)</f>
        <v>20000</v>
      </c>
      <c r="G116" s="94">
        <f>SUM(G117:G118)</f>
        <v>55000</v>
      </c>
      <c r="H116" s="58">
        <v>20000</v>
      </c>
      <c r="I116" s="58">
        <f>H116</f>
        <v>20000</v>
      </c>
    </row>
    <row r="117" spans="1:9" x14ac:dyDescent="0.2">
      <c r="B117" s="86">
        <v>424</v>
      </c>
      <c r="C117" s="87" t="s">
        <v>48</v>
      </c>
      <c r="D117" s="14">
        <v>80000</v>
      </c>
      <c r="E117" s="106">
        <v>55000</v>
      </c>
      <c r="F117" s="14">
        <v>20000</v>
      </c>
      <c r="G117" s="106">
        <v>55000</v>
      </c>
    </row>
    <row r="118" spans="1:9" ht="15" x14ac:dyDescent="0.25">
      <c r="B118" s="84"/>
      <c r="C118" s="85"/>
      <c r="D118" s="41"/>
      <c r="E118" s="41"/>
      <c r="F118" s="41"/>
      <c r="G118" s="41"/>
    </row>
    <row r="119" spans="1:9" ht="15" x14ac:dyDescent="0.25">
      <c r="A119" s="61">
        <v>2301</v>
      </c>
      <c r="B119" s="84"/>
      <c r="C119" s="91" t="s">
        <v>86</v>
      </c>
      <c r="D119" s="41"/>
      <c r="E119" s="41"/>
      <c r="F119" s="41"/>
      <c r="G119" s="41"/>
    </row>
    <row r="120" spans="1:9" x14ac:dyDescent="0.2">
      <c r="A120" s="61">
        <v>55291</v>
      </c>
      <c r="B120" s="90"/>
      <c r="C120" s="91" t="s">
        <v>106</v>
      </c>
      <c r="D120" s="27"/>
      <c r="E120" s="27"/>
      <c r="F120" s="27"/>
      <c r="G120" s="27"/>
    </row>
    <row r="121" spans="1:9" x14ac:dyDescent="0.2">
      <c r="A121" s="61" t="s">
        <v>88</v>
      </c>
      <c r="B121" s="90"/>
      <c r="C121" s="91" t="s">
        <v>89</v>
      </c>
      <c r="D121" s="27"/>
      <c r="E121" s="27"/>
      <c r="F121" s="27"/>
      <c r="G121" s="27"/>
    </row>
    <row r="122" spans="1:9" ht="15" x14ac:dyDescent="0.25">
      <c r="B122" s="68">
        <v>3</v>
      </c>
      <c r="C122" s="69" t="s">
        <v>14</v>
      </c>
      <c r="D122" s="22">
        <f>D123</f>
        <v>4000</v>
      </c>
      <c r="E122" s="22">
        <f>E123</f>
        <v>4000</v>
      </c>
      <c r="F122" s="22">
        <f>F123</f>
        <v>4500</v>
      </c>
      <c r="G122" s="22">
        <f>G123</f>
        <v>4500</v>
      </c>
      <c r="H122" s="58">
        <f>H123</f>
        <v>4500</v>
      </c>
      <c r="I122" s="58">
        <f>H122</f>
        <v>4500</v>
      </c>
    </row>
    <row r="123" spans="1:9" ht="15" x14ac:dyDescent="0.25">
      <c r="B123" s="88">
        <v>32</v>
      </c>
      <c r="C123" s="89" t="s">
        <v>18</v>
      </c>
      <c r="D123" s="94">
        <f>SUM(D124:D124)</f>
        <v>4000</v>
      </c>
      <c r="E123" s="94">
        <f>SUM(E124:E124)</f>
        <v>4000</v>
      </c>
      <c r="F123" s="94">
        <f>SUM(F124:F124)</f>
        <v>4500</v>
      </c>
      <c r="G123" s="94">
        <f>SUM(G124:G124)</f>
        <v>4500</v>
      </c>
      <c r="H123" s="58">
        <v>4500</v>
      </c>
      <c r="I123" s="58">
        <f>H123</f>
        <v>4500</v>
      </c>
    </row>
    <row r="124" spans="1:9" x14ac:dyDescent="0.2">
      <c r="A124" s="67"/>
      <c r="B124" s="86">
        <v>329</v>
      </c>
      <c r="C124" s="87" t="s">
        <v>83</v>
      </c>
      <c r="D124" s="14">
        <v>4000</v>
      </c>
      <c r="E124" s="14">
        <v>4000</v>
      </c>
      <c r="F124" s="14">
        <v>4500</v>
      </c>
      <c r="G124" s="14">
        <v>4500</v>
      </c>
    </row>
    <row r="125" spans="1:9" ht="15" x14ac:dyDescent="0.25">
      <c r="B125" s="84"/>
      <c r="C125" s="85"/>
      <c r="D125" s="41"/>
      <c r="E125" s="41"/>
      <c r="F125" s="41"/>
      <c r="G125" s="41"/>
    </row>
    <row r="126" spans="1:9" x14ac:dyDescent="0.2">
      <c r="A126" s="61">
        <v>2301</v>
      </c>
      <c r="B126" s="90"/>
      <c r="C126" s="91" t="s">
        <v>86</v>
      </c>
      <c r="D126" s="27"/>
      <c r="E126" s="27"/>
      <c r="F126" s="27"/>
      <c r="G126" s="27"/>
    </row>
    <row r="127" spans="1:9" x14ac:dyDescent="0.2">
      <c r="A127" s="61">
        <v>55291</v>
      </c>
      <c r="B127" s="90"/>
      <c r="C127" s="91" t="s">
        <v>106</v>
      </c>
      <c r="D127" s="27"/>
      <c r="E127" s="27"/>
      <c r="F127" s="27"/>
      <c r="G127" s="27"/>
    </row>
    <row r="128" spans="1:9" x14ac:dyDescent="0.2">
      <c r="A128" s="67" t="s">
        <v>90</v>
      </c>
      <c r="B128" s="90"/>
      <c r="C128" s="91" t="s">
        <v>91</v>
      </c>
      <c r="D128" s="27"/>
      <c r="E128" s="27"/>
      <c r="F128" s="27"/>
      <c r="G128" s="27"/>
    </row>
    <row r="129" spans="1:9" ht="15" x14ac:dyDescent="0.25">
      <c r="B129" s="68">
        <v>3</v>
      </c>
      <c r="C129" s="69" t="s">
        <v>14</v>
      </c>
      <c r="D129" s="22">
        <f>D130</f>
        <v>70000</v>
      </c>
      <c r="E129" s="22">
        <f>E130</f>
        <v>93000</v>
      </c>
      <c r="F129" s="22">
        <f>F130</f>
        <v>80000</v>
      </c>
      <c r="G129" s="22">
        <f>G130</f>
        <v>80000</v>
      </c>
      <c r="H129" s="58">
        <f>H130</f>
        <v>80000</v>
      </c>
      <c r="I129" s="58">
        <f>H129</f>
        <v>80000</v>
      </c>
    </row>
    <row r="130" spans="1:9" ht="15" x14ac:dyDescent="0.25">
      <c r="B130" s="88">
        <v>31</v>
      </c>
      <c r="C130" s="89" t="s">
        <v>15</v>
      </c>
      <c r="D130" s="94">
        <f>SUM(D131:D132)</f>
        <v>70000</v>
      </c>
      <c r="E130" s="94">
        <f>SUM(E131:E132)</f>
        <v>93000</v>
      </c>
      <c r="F130" s="94">
        <f>SUM(F131:F132)</f>
        <v>80000</v>
      </c>
      <c r="G130" s="94">
        <f>SUM(G131:G132)</f>
        <v>80000</v>
      </c>
      <c r="H130" s="58">
        <v>80000</v>
      </c>
      <c r="I130" s="58">
        <f>H130</f>
        <v>80000</v>
      </c>
    </row>
    <row r="131" spans="1:9" x14ac:dyDescent="0.2">
      <c r="B131" s="86">
        <v>311</v>
      </c>
      <c r="C131" s="87" t="s">
        <v>85</v>
      </c>
      <c r="D131" s="14">
        <v>60000</v>
      </c>
      <c r="E131" s="14">
        <v>79828.33</v>
      </c>
      <c r="F131" s="14">
        <v>68780</v>
      </c>
      <c r="G131" s="14">
        <v>68780</v>
      </c>
    </row>
    <row r="132" spans="1:9" x14ac:dyDescent="0.2">
      <c r="B132" s="86">
        <v>313</v>
      </c>
      <c r="C132" s="87" t="s">
        <v>17</v>
      </c>
      <c r="D132" s="14">
        <v>10000</v>
      </c>
      <c r="E132" s="14">
        <v>13171.67</v>
      </c>
      <c r="F132" s="14">
        <v>11220</v>
      </c>
      <c r="G132" s="14">
        <v>11220</v>
      </c>
    </row>
    <row r="133" spans="1:9" x14ac:dyDescent="0.2">
      <c r="B133" s="90"/>
      <c r="C133" s="91"/>
      <c r="D133" s="27"/>
      <c r="E133" s="27"/>
      <c r="F133" s="27"/>
      <c r="G133" s="27"/>
    </row>
    <row r="134" spans="1:9" x14ac:dyDescent="0.2">
      <c r="A134" s="61">
        <v>2301</v>
      </c>
      <c r="B134" s="90"/>
      <c r="C134" s="91" t="s">
        <v>86</v>
      </c>
      <c r="D134" s="27"/>
      <c r="E134" s="27"/>
      <c r="F134" s="27"/>
      <c r="G134" s="27"/>
    </row>
    <row r="135" spans="1:9" x14ac:dyDescent="0.2">
      <c r="A135" s="67">
        <v>55291</v>
      </c>
      <c r="B135" s="90"/>
      <c r="C135" s="91" t="s">
        <v>106</v>
      </c>
      <c r="D135" s="27"/>
      <c r="E135" s="27"/>
      <c r="F135" s="27"/>
      <c r="G135" s="27"/>
    </row>
    <row r="136" spans="1:9" x14ac:dyDescent="0.2">
      <c r="A136" s="61" t="s">
        <v>92</v>
      </c>
      <c r="B136" s="90"/>
      <c r="C136" s="91" t="s">
        <v>45</v>
      </c>
      <c r="D136" s="27"/>
      <c r="E136" s="27"/>
      <c r="F136" s="27"/>
      <c r="G136" s="27"/>
    </row>
    <row r="137" spans="1:9" ht="15" x14ac:dyDescent="0.25">
      <c r="B137" s="68">
        <v>3</v>
      </c>
      <c r="C137" s="69" t="s">
        <v>14</v>
      </c>
      <c r="D137" s="22">
        <f>D138</f>
        <v>5000</v>
      </c>
      <c r="E137" s="22">
        <f>E138</f>
        <v>5000</v>
      </c>
      <c r="F137" s="22">
        <f>F138</f>
        <v>5000</v>
      </c>
      <c r="G137" s="22">
        <f>G138</f>
        <v>5000</v>
      </c>
      <c r="H137" s="58">
        <f>H138</f>
        <v>5000</v>
      </c>
      <c r="I137" s="58">
        <f>H137</f>
        <v>5000</v>
      </c>
    </row>
    <row r="138" spans="1:9" ht="15" x14ac:dyDescent="0.25">
      <c r="B138" s="88">
        <v>32</v>
      </c>
      <c r="C138" s="89" t="s">
        <v>18</v>
      </c>
      <c r="D138" s="94">
        <f>SUM(D139:D140)</f>
        <v>5000</v>
      </c>
      <c r="E138" s="94">
        <f>SUM(E139:E140)</f>
        <v>5000</v>
      </c>
      <c r="F138" s="94">
        <f>SUM(F139:F140)</f>
        <v>5000</v>
      </c>
      <c r="G138" s="94">
        <f>SUM(G139:G140)</f>
        <v>5000</v>
      </c>
      <c r="H138" s="58">
        <f>F138</f>
        <v>5000</v>
      </c>
      <c r="I138" s="58">
        <f>H138</f>
        <v>5000</v>
      </c>
    </row>
    <row r="139" spans="1:9" x14ac:dyDescent="0.2">
      <c r="B139" s="86">
        <v>323</v>
      </c>
      <c r="C139" s="87" t="s">
        <v>21</v>
      </c>
      <c r="D139" s="14">
        <v>5000</v>
      </c>
      <c r="E139" s="14">
        <v>5000</v>
      </c>
      <c r="F139" s="14">
        <v>5000</v>
      </c>
      <c r="G139" s="14">
        <v>5000</v>
      </c>
    </row>
    <row r="140" spans="1:9" x14ac:dyDescent="0.2">
      <c r="B140" s="86">
        <v>324</v>
      </c>
      <c r="C140" s="87" t="s">
        <v>153</v>
      </c>
      <c r="D140" s="14"/>
      <c r="E140" s="14"/>
      <c r="F140" s="14"/>
      <c r="G140" s="14"/>
    </row>
    <row r="141" spans="1:9" x14ac:dyDescent="0.2">
      <c r="B141" s="90"/>
      <c r="C141" s="91"/>
      <c r="D141" s="27"/>
      <c r="E141" s="27"/>
      <c r="F141" s="27"/>
      <c r="G141" s="27"/>
    </row>
    <row r="142" spans="1:9" x14ac:dyDescent="0.2">
      <c r="A142" s="61">
        <v>2301</v>
      </c>
      <c r="B142" s="90"/>
      <c r="C142" s="91" t="s">
        <v>86</v>
      </c>
      <c r="D142" s="27"/>
      <c r="E142" s="27"/>
      <c r="F142" s="27"/>
      <c r="G142" s="27"/>
    </row>
    <row r="143" spans="1:9" x14ac:dyDescent="0.2">
      <c r="A143" s="61">
        <v>55291</v>
      </c>
      <c r="B143" s="90"/>
      <c r="C143" s="91" t="s">
        <v>106</v>
      </c>
      <c r="D143" s="27"/>
      <c r="E143" s="27"/>
      <c r="F143" s="27"/>
      <c r="G143" s="27"/>
    </row>
    <row r="144" spans="1:9" ht="15" x14ac:dyDescent="0.25">
      <c r="A144" s="61" t="s">
        <v>151</v>
      </c>
      <c r="B144" s="84"/>
      <c r="C144" s="91" t="s">
        <v>152</v>
      </c>
      <c r="D144" s="41"/>
      <c r="E144" s="41"/>
      <c r="F144" s="41"/>
      <c r="G144" s="41"/>
    </row>
    <row r="145" spans="1:9" ht="15" x14ac:dyDescent="0.25">
      <c r="B145" s="68">
        <v>3</v>
      </c>
      <c r="C145" s="69" t="s">
        <v>14</v>
      </c>
      <c r="D145" s="22">
        <f>D146</f>
        <v>10000</v>
      </c>
      <c r="E145" s="22">
        <f>E146</f>
        <v>0</v>
      </c>
      <c r="F145" s="22">
        <f>F146</f>
        <v>10000</v>
      </c>
      <c r="G145" s="22">
        <f>G146</f>
        <v>10000</v>
      </c>
      <c r="H145" s="58">
        <f>H146</f>
        <v>10000</v>
      </c>
      <c r="I145" s="58">
        <f>H145</f>
        <v>10000</v>
      </c>
    </row>
    <row r="146" spans="1:9" ht="15" x14ac:dyDescent="0.25">
      <c r="B146" s="88">
        <v>32</v>
      </c>
      <c r="C146" s="89" t="s">
        <v>18</v>
      </c>
      <c r="D146" s="94">
        <f>SUM(D147:D148)</f>
        <v>10000</v>
      </c>
      <c r="E146" s="94">
        <f>SUM(E147:E148)</f>
        <v>0</v>
      </c>
      <c r="F146" s="94">
        <f>SUM(F147:F148)</f>
        <v>10000</v>
      </c>
      <c r="G146" s="94">
        <f>SUM(G147:G148)</f>
        <v>10000</v>
      </c>
      <c r="H146" s="58">
        <f>F146</f>
        <v>10000</v>
      </c>
      <c r="I146" s="58">
        <f>H146</f>
        <v>10000</v>
      </c>
    </row>
    <row r="147" spans="1:9" hidden="1" x14ac:dyDescent="0.2">
      <c r="A147" s="67"/>
      <c r="B147" s="86">
        <v>321</v>
      </c>
      <c r="C147" s="87" t="s">
        <v>19</v>
      </c>
      <c r="D147" s="14">
        <v>0</v>
      </c>
      <c r="E147" s="14">
        <v>0</v>
      </c>
      <c r="F147" s="14">
        <v>0</v>
      </c>
      <c r="G147" s="14">
        <v>0</v>
      </c>
    </row>
    <row r="148" spans="1:9" x14ac:dyDescent="0.2">
      <c r="A148" s="67"/>
      <c r="B148" s="86">
        <v>324</v>
      </c>
      <c r="C148" s="87" t="s">
        <v>153</v>
      </c>
      <c r="D148" s="14">
        <v>10000</v>
      </c>
      <c r="E148" s="106">
        <v>0</v>
      </c>
      <c r="F148" s="14">
        <v>10000</v>
      </c>
      <c r="G148" s="14">
        <v>10000</v>
      </c>
    </row>
    <row r="149" spans="1:9" x14ac:dyDescent="0.2">
      <c r="B149" s="90"/>
      <c r="C149" s="91"/>
      <c r="D149" s="27"/>
      <c r="E149" s="27"/>
      <c r="F149" s="27"/>
      <c r="G149" s="27"/>
    </row>
    <row r="150" spans="1:9" x14ac:dyDescent="0.2">
      <c r="A150" s="61">
        <v>2301</v>
      </c>
      <c r="B150" s="90"/>
      <c r="C150" s="91" t="s">
        <v>86</v>
      </c>
      <c r="D150" s="27"/>
      <c r="E150" s="27"/>
      <c r="F150" s="27"/>
      <c r="G150" s="27"/>
    </row>
    <row r="151" spans="1:9" x14ac:dyDescent="0.2">
      <c r="A151" s="61">
        <v>55291</v>
      </c>
      <c r="B151" s="90"/>
      <c r="C151" s="91" t="s">
        <v>106</v>
      </c>
      <c r="D151" s="27"/>
      <c r="E151" s="27"/>
      <c r="F151" s="27"/>
      <c r="G151" s="27"/>
    </row>
    <row r="152" spans="1:9" ht="15" x14ac:dyDescent="0.25">
      <c r="A152" s="61" t="s">
        <v>102</v>
      </c>
      <c r="B152" s="84"/>
      <c r="C152" s="91" t="s">
        <v>101</v>
      </c>
      <c r="D152" s="41"/>
      <c r="E152" s="41"/>
      <c r="F152" s="41"/>
      <c r="G152" s="41"/>
    </row>
    <row r="153" spans="1:9" ht="15" x14ac:dyDescent="0.25">
      <c r="B153" s="68">
        <v>3</v>
      </c>
      <c r="C153" s="69" t="s">
        <v>14</v>
      </c>
      <c r="D153" s="22">
        <f>D154</f>
        <v>5000</v>
      </c>
      <c r="E153" s="22">
        <f>E154</f>
        <v>5000</v>
      </c>
      <c r="F153" s="22">
        <f>F154</f>
        <v>5000</v>
      </c>
      <c r="G153" s="22">
        <f>G154</f>
        <v>5000</v>
      </c>
      <c r="H153" s="58">
        <f>H154</f>
        <v>5000</v>
      </c>
      <c r="I153" s="58">
        <f>H153</f>
        <v>5000</v>
      </c>
    </row>
    <row r="154" spans="1:9" ht="15" x14ac:dyDescent="0.25">
      <c r="B154" s="88">
        <v>32</v>
      </c>
      <c r="C154" s="89" t="s">
        <v>18</v>
      </c>
      <c r="D154" s="94">
        <f>SUM(D155:D156)</f>
        <v>5000</v>
      </c>
      <c r="E154" s="94">
        <f>SUM(E155:E156)</f>
        <v>5000</v>
      </c>
      <c r="F154" s="94">
        <f>SUM(F155:F156)</f>
        <v>5000</v>
      </c>
      <c r="G154" s="94">
        <f>SUM(G155:G156)</f>
        <v>5000</v>
      </c>
      <c r="H154" s="58">
        <f>F154</f>
        <v>5000</v>
      </c>
      <c r="I154" s="58">
        <f>H154</f>
        <v>5000</v>
      </c>
    </row>
    <row r="155" spans="1:9" ht="15" x14ac:dyDescent="0.25">
      <c r="B155" s="86">
        <v>323</v>
      </c>
      <c r="C155" s="87" t="s">
        <v>21</v>
      </c>
      <c r="D155" s="14">
        <v>2500</v>
      </c>
      <c r="E155" s="14">
        <v>2500</v>
      </c>
      <c r="F155" s="14">
        <v>2500</v>
      </c>
      <c r="G155" s="14">
        <v>2500</v>
      </c>
      <c r="H155" s="58"/>
      <c r="I155" s="58"/>
    </row>
    <row r="156" spans="1:9" x14ac:dyDescent="0.2">
      <c r="A156" s="67"/>
      <c r="B156" s="86">
        <v>329</v>
      </c>
      <c r="C156" s="87" t="s">
        <v>83</v>
      </c>
      <c r="D156" s="14">
        <v>2500</v>
      </c>
      <c r="E156" s="14">
        <v>2500</v>
      </c>
      <c r="F156" s="14">
        <v>2500</v>
      </c>
      <c r="G156" s="14">
        <v>2500</v>
      </c>
    </row>
    <row r="157" spans="1:9" x14ac:dyDescent="0.2">
      <c r="A157" s="67"/>
      <c r="B157" s="90"/>
      <c r="C157" s="91"/>
      <c r="D157" s="27"/>
      <c r="E157" s="27"/>
      <c r="F157" s="27"/>
      <c r="G157" s="27"/>
    </row>
    <row r="158" spans="1:9" ht="15" x14ac:dyDescent="0.25">
      <c r="A158" s="61">
        <v>2301</v>
      </c>
      <c r="B158" s="84"/>
      <c r="C158" s="91" t="s">
        <v>86</v>
      </c>
      <c r="D158" s="41"/>
      <c r="E158" s="41"/>
      <c r="F158" s="41"/>
      <c r="G158" s="41"/>
    </row>
    <row r="159" spans="1:9" x14ac:dyDescent="0.2">
      <c r="A159" s="61">
        <v>55291</v>
      </c>
      <c r="B159" s="90"/>
      <c r="C159" s="91" t="s">
        <v>106</v>
      </c>
      <c r="D159" s="27"/>
      <c r="E159" s="27"/>
      <c r="F159" s="27"/>
      <c r="G159" s="27"/>
    </row>
    <row r="160" spans="1:9" x14ac:dyDescent="0.2">
      <c r="A160" s="61" t="s">
        <v>229</v>
      </c>
      <c r="B160" s="90"/>
      <c r="C160" s="91" t="s">
        <v>230</v>
      </c>
      <c r="D160" s="27"/>
      <c r="E160" s="27"/>
      <c r="F160" s="27"/>
      <c r="G160" s="27"/>
    </row>
    <row r="161" spans="1:11" ht="15" x14ac:dyDescent="0.25">
      <c r="B161" s="68">
        <v>3</v>
      </c>
      <c r="C161" s="69" t="s">
        <v>14</v>
      </c>
      <c r="D161" s="22">
        <f>D162</f>
        <v>0</v>
      </c>
      <c r="E161" s="22">
        <f>E162</f>
        <v>0</v>
      </c>
      <c r="F161" s="22">
        <f>F162</f>
        <v>0</v>
      </c>
      <c r="G161" s="22">
        <f>G162</f>
        <v>15000</v>
      </c>
      <c r="H161" s="58">
        <f>H162</f>
        <v>0</v>
      </c>
      <c r="I161" s="58">
        <f>H161</f>
        <v>0</v>
      </c>
    </row>
    <row r="162" spans="1:11" ht="15" x14ac:dyDescent="0.25">
      <c r="B162" s="88">
        <v>32</v>
      </c>
      <c r="C162" s="89" t="s">
        <v>18</v>
      </c>
      <c r="D162" s="94">
        <f>SUM(D163:D164)</f>
        <v>0</v>
      </c>
      <c r="E162" s="94">
        <f>SUM(E163:E164)</f>
        <v>0</v>
      </c>
      <c r="F162" s="94">
        <f>SUM(F163:F164)</f>
        <v>0</v>
      </c>
      <c r="G162" s="94">
        <f>SUM(G163:G164)</f>
        <v>15000</v>
      </c>
      <c r="H162" s="58">
        <f>D162</f>
        <v>0</v>
      </c>
      <c r="I162" s="58">
        <f>H162</f>
        <v>0</v>
      </c>
    </row>
    <row r="163" spans="1:11" ht="15" x14ac:dyDescent="0.25">
      <c r="B163" s="86">
        <v>323</v>
      </c>
      <c r="C163" s="87" t="s">
        <v>21</v>
      </c>
      <c r="D163" s="14"/>
      <c r="E163" s="14"/>
      <c r="F163" s="14"/>
      <c r="G163" s="14">
        <v>10000</v>
      </c>
      <c r="H163" s="58"/>
      <c r="I163" s="58"/>
    </row>
    <row r="164" spans="1:11" x14ac:dyDescent="0.2">
      <c r="A164" s="67"/>
      <c r="B164" s="86">
        <v>329</v>
      </c>
      <c r="C164" s="87" t="s">
        <v>83</v>
      </c>
      <c r="D164" s="14"/>
      <c r="E164" s="14"/>
      <c r="F164" s="14"/>
      <c r="G164" s="14">
        <v>5000</v>
      </c>
    </row>
    <row r="165" spans="1:11" ht="15" x14ac:dyDescent="0.25">
      <c r="B165" s="84"/>
      <c r="C165" s="85"/>
      <c r="D165" s="41"/>
      <c r="E165" s="41"/>
      <c r="F165" s="41"/>
      <c r="G165" s="41"/>
    </row>
    <row r="166" spans="1:11" x14ac:dyDescent="0.2">
      <c r="A166" s="61">
        <v>53083</v>
      </c>
      <c r="B166" s="90"/>
      <c r="C166" s="91" t="s">
        <v>176</v>
      </c>
      <c r="D166" s="27"/>
      <c r="E166" s="27"/>
      <c r="F166" s="27"/>
      <c r="G166" s="27"/>
    </row>
    <row r="167" spans="1:11" ht="15" x14ac:dyDescent="0.25">
      <c r="A167" s="61" t="s">
        <v>197</v>
      </c>
      <c r="B167" s="84"/>
      <c r="C167" s="91" t="s">
        <v>198</v>
      </c>
      <c r="D167" s="41"/>
      <c r="E167" s="41"/>
      <c r="F167" s="41"/>
      <c r="G167" s="41"/>
    </row>
    <row r="168" spans="1:11" ht="15" x14ac:dyDescent="0.25">
      <c r="B168" s="68">
        <v>3</v>
      </c>
      <c r="C168" s="69" t="s">
        <v>14</v>
      </c>
      <c r="D168" s="22">
        <f>D172</f>
        <v>130000</v>
      </c>
      <c r="E168" s="22">
        <f>E169+E172+E176</f>
        <v>43384.71</v>
      </c>
      <c r="F168" s="22">
        <f>F169+F172+F176</f>
        <v>86615.290000000008</v>
      </c>
      <c r="G168" s="22">
        <f>G169+G172+G176</f>
        <v>95825</v>
      </c>
      <c r="H168" s="58">
        <f>H169+H172</f>
        <v>86615.290000000008</v>
      </c>
      <c r="I168" s="58">
        <f>H168</f>
        <v>86615.290000000008</v>
      </c>
    </row>
    <row r="169" spans="1:11" ht="15" x14ac:dyDescent="0.25">
      <c r="B169" s="88">
        <v>31</v>
      </c>
      <c r="C169" s="89" t="s">
        <v>15</v>
      </c>
      <c r="D169" s="94"/>
      <c r="E169" s="94">
        <f>SUM(E170:E171)</f>
        <v>17475</v>
      </c>
      <c r="F169" s="94">
        <f>SUM(F170:F171)</f>
        <v>23300</v>
      </c>
      <c r="G169" s="94">
        <f>SUM(G170:G171)</f>
        <v>3825</v>
      </c>
      <c r="H169" s="58">
        <v>23300</v>
      </c>
      <c r="I169" s="58">
        <v>23300</v>
      </c>
    </row>
    <row r="170" spans="1:11" x14ac:dyDescent="0.2">
      <c r="B170" s="86">
        <v>311</v>
      </c>
      <c r="C170" s="87" t="s">
        <v>85</v>
      </c>
      <c r="D170" s="14"/>
      <c r="E170" s="106">
        <v>15000</v>
      </c>
      <c r="F170" s="14">
        <v>20000</v>
      </c>
      <c r="G170" s="14">
        <v>3000</v>
      </c>
      <c r="H170" s="62"/>
      <c r="I170" s="62"/>
    </row>
    <row r="171" spans="1:11" x14ac:dyDescent="0.2">
      <c r="B171" s="86">
        <v>313</v>
      </c>
      <c r="C171" s="87" t="s">
        <v>17</v>
      </c>
      <c r="D171" s="14"/>
      <c r="E171" s="106">
        <v>2475</v>
      </c>
      <c r="F171" s="14">
        <v>3300</v>
      </c>
      <c r="G171" s="14">
        <v>825</v>
      </c>
      <c r="H171" s="62"/>
      <c r="I171" s="62"/>
    </row>
    <row r="172" spans="1:11" ht="15" x14ac:dyDescent="0.25">
      <c r="B172" s="88">
        <v>32</v>
      </c>
      <c r="C172" s="89" t="s">
        <v>18</v>
      </c>
      <c r="D172" s="94">
        <f>SUM(D173:D174)</f>
        <v>130000</v>
      </c>
      <c r="E172" s="94">
        <f>SUM(E173:E175)</f>
        <v>25409.71</v>
      </c>
      <c r="F172" s="94">
        <f>SUM(F173:F175)</f>
        <v>63315.29</v>
      </c>
      <c r="G172" s="94">
        <f>SUM(G173:G175)</f>
        <v>91000</v>
      </c>
      <c r="H172" s="58">
        <v>63315.29</v>
      </c>
      <c r="I172" s="58">
        <f>H172</f>
        <v>63315.29</v>
      </c>
    </row>
    <row r="173" spans="1:11" ht="15" x14ac:dyDescent="0.25">
      <c r="B173" s="86">
        <v>321</v>
      </c>
      <c r="C173" s="87" t="s">
        <v>19</v>
      </c>
      <c r="D173" s="14">
        <v>65000</v>
      </c>
      <c r="E173" s="106">
        <v>15000</v>
      </c>
      <c r="F173" s="14">
        <v>43315.29</v>
      </c>
      <c r="G173" s="14">
        <v>30000</v>
      </c>
      <c r="H173" s="58"/>
      <c r="I173" s="58"/>
    </row>
    <row r="174" spans="1:11" x14ac:dyDescent="0.2">
      <c r="A174" s="67"/>
      <c r="B174" s="86">
        <v>324</v>
      </c>
      <c r="C174" s="87" t="s">
        <v>153</v>
      </c>
      <c r="D174" s="14">
        <v>65000</v>
      </c>
      <c r="E174" s="106">
        <v>5000</v>
      </c>
      <c r="F174" s="14">
        <v>20000</v>
      </c>
      <c r="G174" s="14">
        <v>58000</v>
      </c>
    </row>
    <row r="175" spans="1:11" x14ac:dyDescent="0.2">
      <c r="A175" s="67"/>
      <c r="B175" s="86">
        <v>329</v>
      </c>
      <c r="C175" s="87" t="s">
        <v>83</v>
      </c>
      <c r="D175" s="14"/>
      <c r="E175" s="106">
        <v>5409.71</v>
      </c>
      <c r="F175" s="14">
        <v>0</v>
      </c>
      <c r="G175" s="14">
        <v>3000</v>
      </c>
      <c r="K175" s="62"/>
    </row>
    <row r="176" spans="1:11" ht="15" x14ac:dyDescent="0.25">
      <c r="A176" s="67"/>
      <c r="B176" s="70">
        <v>34</v>
      </c>
      <c r="C176" s="71" t="s">
        <v>75</v>
      </c>
      <c r="D176" s="96">
        <f>D177</f>
        <v>0</v>
      </c>
      <c r="E176" s="96">
        <f>E177</f>
        <v>500</v>
      </c>
      <c r="F176" s="96">
        <f>F177</f>
        <v>0</v>
      </c>
      <c r="G176" s="96">
        <f>G177</f>
        <v>1000</v>
      </c>
    </row>
    <row r="177" spans="1:9" x14ac:dyDescent="0.2">
      <c r="A177" s="67"/>
      <c r="B177" s="72">
        <v>343</v>
      </c>
      <c r="C177" s="73" t="s">
        <v>76</v>
      </c>
      <c r="D177" s="42"/>
      <c r="E177" s="105">
        <v>500</v>
      </c>
      <c r="F177" s="42">
        <v>0</v>
      </c>
      <c r="G177" s="42">
        <v>1000</v>
      </c>
    </row>
    <row r="178" spans="1:9" ht="15" x14ac:dyDescent="0.25">
      <c r="B178" s="68">
        <v>4</v>
      </c>
      <c r="C178" s="69" t="s">
        <v>22</v>
      </c>
      <c r="D178" s="22">
        <f t="shared" ref="D178:G178" si="5">D179</f>
        <v>8100</v>
      </c>
      <c r="E178" s="22">
        <f t="shared" si="5"/>
        <v>9000</v>
      </c>
      <c r="F178" s="22"/>
      <c r="G178" s="22">
        <f t="shared" si="5"/>
        <v>12175</v>
      </c>
    </row>
    <row r="179" spans="1:9" ht="15" x14ac:dyDescent="0.25">
      <c r="B179" s="88">
        <v>42</v>
      </c>
      <c r="C179" s="89" t="s">
        <v>54</v>
      </c>
      <c r="D179" s="94">
        <f>SUM(D180:D187)</f>
        <v>8100</v>
      </c>
      <c r="E179" s="94">
        <f>SUM(E180:E187)</f>
        <v>9000</v>
      </c>
      <c r="F179" s="94"/>
      <c r="G179" s="94">
        <f>SUM(G180:G187)</f>
        <v>12175</v>
      </c>
    </row>
    <row r="180" spans="1:9" x14ac:dyDescent="0.2">
      <c r="B180" s="86">
        <v>422</v>
      </c>
      <c r="C180" s="87" t="s">
        <v>116</v>
      </c>
      <c r="D180" s="14">
        <v>8100</v>
      </c>
      <c r="E180" s="106">
        <v>0</v>
      </c>
      <c r="F180" s="14"/>
      <c r="G180" s="14">
        <v>12175</v>
      </c>
    </row>
    <row r="181" spans="1:9" hidden="1" x14ac:dyDescent="0.2">
      <c r="A181" s="67"/>
      <c r="B181" s="90"/>
      <c r="C181" s="91"/>
      <c r="D181" s="27"/>
      <c r="E181" s="27"/>
      <c r="F181" s="27"/>
      <c r="G181" s="27"/>
    </row>
    <row r="182" spans="1:9" hidden="1" x14ac:dyDescent="0.2">
      <c r="A182" s="61">
        <v>11001</v>
      </c>
      <c r="B182" s="90"/>
      <c r="C182" s="91" t="s">
        <v>177</v>
      </c>
      <c r="D182" s="27"/>
      <c r="E182" s="27"/>
      <c r="F182" s="27"/>
      <c r="G182" s="27"/>
    </row>
    <row r="183" spans="1:9" hidden="1" x14ac:dyDescent="0.2">
      <c r="A183" s="61" t="s">
        <v>139</v>
      </c>
      <c r="B183" s="90"/>
      <c r="C183" s="91" t="s">
        <v>149</v>
      </c>
      <c r="D183" s="27"/>
      <c r="E183" s="27"/>
      <c r="F183" s="27"/>
      <c r="G183" s="27"/>
    </row>
    <row r="184" spans="1:9" ht="15" hidden="1" x14ac:dyDescent="0.25">
      <c r="B184" s="68">
        <v>4</v>
      </c>
      <c r="C184" s="69" t="s">
        <v>22</v>
      </c>
      <c r="D184" s="22">
        <f t="shared" ref="D184:G184" si="6">D185</f>
        <v>0</v>
      </c>
      <c r="E184" s="22">
        <f t="shared" si="6"/>
        <v>3000</v>
      </c>
      <c r="F184" s="22">
        <f t="shared" si="6"/>
        <v>0</v>
      </c>
      <c r="G184" s="22">
        <f t="shared" si="6"/>
        <v>0</v>
      </c>
      <c r="H184" s="58"/>
      <c r="I184" s="58"/>
    </row>
    <row r="185" spans="1:9" ht="15" hidden="1" x14ac:dyDescent="0.25">
      <c r="B185" s="88">
        <v>42</v>
      </c>
      <c r="C185" s="89" t="s">
        <v>54</v>
      </c>
      <c r="D185" s="94">
        <f>SUM(D186:D187)</f>
        <v>0</v>
      </c>
      <c r="E185" s="94">
        <f>SUM(E186:E187)</f>
        <v>3000</v>
      </c>
      <c r="F185" s="94">
        <f>SUM(F186:F187)</f>
        <v>0</v>
      </c>
      <c r="G185" s="94">
        <f>SUM(G186:G187)</f>
        <v>0</v>
      </c>
      <c r="H185" s="58"/>
      <c r="I185" s="58"/>
    </row>
    <row r="186" spans="1:9" hidden="1" x14ac:dyDescent="0.2">
      <c r="B186" s="86">
        <v>424</v>
      </c>
      <c r="C186" s="87" t="s">
        <v>48</v>
      </c>
      <c r="D186" s="14">
        <v>0</v>
      </c>
      <c r="E186" s="14">
        <v>3000</v>
      </c>
      <c r="F186" s="14">
        <v>0</v>
      </c>
      <c r="G186" s="14">
        <v>0</v>
      </c>
    </row>
    <row r="187" spans="1:9" x14ac:dyDescent="0.2">
      <c r="A187" s="67"/>
      <c r="B187" s="90"/>
      <c r="C187" s="91"/>
      <c r="D187" s="27"/>
      <c r="E187" s="27"/>
      <c r="F187" s="27"/>
      <c r="G187" s="27"/>
    </row>
    <row r="188" spans="1:9" x14ac:dyDescent="0.2">
      <c r="A188" s="61">
        <v>55291</v>
      </c>
      <c r="B188" s="90"/>
      <c r="C188" s="91" t="s">
        <v>106</v>
      </c>
      <c r="D188" s="27"/>
      <c r="E188" s="27"/>
      <c r="F188" s="27"/>
      <c r="G188" s="27"/>
    </row>
    <row r="189" spans="1:9" x14ac:dyDescent="0.2">
      <c r="A189" s="61" t="s">
        <v>139</v>
      </c>
      <c r="B189" s="90"/>
      <c r="C189" s="91" t="s">
        <v>149</v>
      </c>
      <c r="D189" s="27"/>
      <c r="E189" s="27"/>
      <c r="F189" s="27"/>
      <c r="G189" s="27"/>
    </row>
    <row r="190" spans="1:9" ht="15" x14ac:dyDescent="0.25">
      <c r="B190" s="68">
        <v>4</v>
      </c>
      <c r="C190" s="69" t="s">
        <v>22</v>
      </c>
      <c r="D190" s="22">
        <f t="shared" ref="D190:G190" si="7">D191</f>
        <v>20000</v>
      </c>
      <c r="E190" s="22">
        <f t="shared" si="7"/>
        <v>20000</v>
      </c>
      <c r="F190" s="22">
        <f t="shared" si="7"/>
        <v>20000</v>
      </c>
      <c r="G190" s="22">
        <f t="shared" si="7"/>
        <v>20000</v>
      </c>
      <c r="H190" s="58">
        <f>H191</f>
        <v>20000</v>
      </c>
      <c r="I190" s="58">
        <f>H190</f>
        <v>20000</v>
      </c>
    </row>
    <row r="191" spans="1:9" ht="15" x14ac:dyDescent="0.25">
      <c r="B191" s="88">
        <v>42</v>
      </c>
      <c r="C191" s="89" t="s">
        <v>54</v>
      </c>
      <c r="D191" s="94">
        <f>SUM(D192:D193)</f>
        <v>20000</v>
      </c>
      <c r="E191" s="94">
        <f>SUM(E192:E193)</f>
        <v>20000</v>
      </c>
      <c r="F191" s="94">
        <f>SUM(F192:F193)</f>
        <v>20000</v>
      </c>
      <c r="G191" s="94">
        <f>SUM(G192:G193)</f>
        <v>20000</v>
      </c>
      <c r="H191" s="58">
        <f>F191</f>
        <v>20000</v>
      </c>
      <c r="I191" s="58">
        <f>H191</f>
        <v>20000</v>
      </c>
    </row>
    <row r="192" spans="1:9" x14ac:dyDescent="0.2">
      <c r="B192" s="86">
        <v>424</v>
      </c>
      <c r="C192" s="87" t="s">
        <v>48</v>
      </c>
      <c r="D192" s="14">
        <v>20000</v>
      </c>
      <c r="E192" s="14">
        <v>20000</v>
      </c>
      <c r="F192" s="14">
        <v>20000</v>
      </c>
      <c r="G192" s="14">
        <v>20000</v>
      </c>
    </row>
    <row r="193" spans="1:9" x14ac:dyDescent="0.2">
      <c r="A193" s="67"/>
      <c r="B193" s="90"/>
      <c r="C193" s="91"/>
      <c r="D193" s="27"/>
      <c r="E193" s="27"/>
      <c r="F193" s="27"/>
      <c r="G193" s="27"/>
    </row>
    <row r="194" spans="1:9" x14ac:dyDescent="0.2">
      <c r="A194" s="61">
        <v>53082</v>
      </c>
      <c r="B194" s="90"/>
      <c r="C194" s="91" t="s">
        <v>180</v>
      </c>
      <c r="D194" s="27"/>
      <c r="E194" s="27"/>
      <c r="F194" s="27"/>
      <c r="G194" s="27"/>
    </row>
    <row r="195" spans="1:9" x14ac:dyDescent="0.2">
      <c r="A195" s="61" t="s">
        <v>139</v>
      </c>
      <c r="B195" s="90"/>
      <c r="C195" s="91" t="s">
        <v>149</v>
      </c>
      <c r="D195" s="27"/>
      <c r="E195" s="27"/>
      <c r="F195" s="27"/>
      <c r="G195" s="27"/>
    </row>
    <row r="196" spans="1:9" ht="15" x14ac:dyDescent="0.25">
      <c r="B196" s="68">
        <v>4</v>
      </c>
      <c r="C196" s="69" t="s">
        <v>22</v>
      </c>
      <c r="D196" s="22">
        <f t="shared" ref="D196:G196" si="8">D197</f>
        <v>3000</v>
      </c>
      <c r="E196" s="22">
        <f t="shared" si="8"/>
        <v>3000</v>
      </c>
      <c r="F196" s="22">
        <f t="shared" si="8"/>
        <v>3000</v>
      </c>
      <c r="G196" s="22">
        <f t="shared" si="8"/>
        <v>3000</v>
      </c>
      <c r="H196" s="58">
        <f>H197</f>
        <v>3000</v>
      </c>
      <c r="I196" s="58">
        <f>H196</f>
        <v>3000</v>
      </c>
    </row>
    <row r="197" spans="1:9" ht="15" x14ac:dyDescent="0.25">
      <c r="B197" s="88">
        <v>42</v>
      </c>
      <c r="C197" s="89" t="s">
        <v>54</v>
      </c>
      <c r="D197" s="94">
        <f>SUM(D198:D200)</f>
        <v>3000</v>
      </c>
      <c r="E197" s="94">
        <f>SUM(E198:E200)</f>
        <v>3000</v>
      </c>
      <c r="F197" s="94">
        <f>SUM(F198:F200)</f>
        <v>3000</v>
      </c>
      <c r="G197" s="94">
        <f>SUM(G198:G200)</f>
        <v>3000</v>
      </c>
      <c r="H197" s="58">
        <f>F197</f>
        <v>3000</v>
      </c>
      <c r="I197" s="58">
        <f>H197</f>
        <v>3000</v>
      </c>
    </row>
    <row r="198" spans="1:9" x14ac:dyDescent="0.2">
      <c r="B198" s="86">
        <v>424</v>
      </c>
      <c r="C198" s="87" t="s">
        <v>48</v>
      </c>
      <c r="D198" s="14">
        <v>3000</v>
      </c>
      <c r="E198" s="14">
        <v>3000</v>
      </c>
      <c r="F198" s="14">
        <v>3000</v>
      </c>
      <c r="G198" s="14">
        <v>3000</v>
      </c>
    </row>
    <row r="199" spans="1:9" x14ac:dyDescent="0.2">
      <c r="B199" s="90"/>
      <c r="C199" s="91"/>
      <c r="D199" s="27"/>
      <c r="E199" s="27"/>
      <c r="F199" s="27"/>
      <c r="G199" s="27"/>
    </row>
    <row r="200" spans="1:9" ht="14.25" hidden="1" customHeight="1" x14ac:dyDescent="0.2">
      <c r="A200" s="61">
        <v>55291</v>
      </c>
      <c r="B200" s="90"/>
      <c r="C200" s="91" t="s">
        <v>106</v>
      </c>
      <c r="D200" s="27"/>
      <c r="E200" s="27"/>
      <c r="F200" s="27"/>
      <c r="G200" s="27"/>
    </row>
    <row r="201" spans="1:9" ht="14.25" hidden="1" customHeight="1" x14ac:dyDescent="0.2">
      <c r="A201" s="61" t="s">
        <v>125</v>
      </c>
      <c r="B201" s="90"/>
      <c r="C201" s="91" t="s">
        <v>126</v>
      </c>
      <c r="D201" s="27"/>
      <c r="E201" s="27"/>
      <c r="F201" s="27"/>
      <c r="G201" s="27"/>
    </row>
    <row r="202" spans="1:9" ht="15" hidden="1" customHeight="1" x14ac:dyDescent="0.25">
      <c r="B202" s="68">
        <v>4</v>
      </c>
      <c r="C202" s="69" t="s">
        <v>22</v>
      </c>
      <c r="D202" s="22">
        <f t="shared" ref="D202:G202" si="9">D203</f>
        <v>0</v>
      </c>
      <c r="E202" s="22">
        <f t="shared" si="9"/>
        <v>0</v>
      </c>
      <c r="F202" s="22">
        <f t="shared" si="9"/>
        <v>0</v>
      </c>
      <c r="G202" s="22">
        <f t="shared" si="9"/>
        <v>0</v>
      </c>
      <c r="H202" s="58"/>
      <c r="I202" s="58"/>
    </row>
    <row r="203" spans="1:9" ht="15" hidden="1" customHeight="1" x14ac:dyDescent="0.25">
      <c r="B203" s="88">
        <v>42</v>
      </c>
      <c r="C203" s="89" t="s">
        <v>54</v>
      </c>
      <c r="D203" s="94">
        <f>SUM(D204:D205)</f>
        <v>0</v>
      </c>
      <c r="E203" s="94">
        <f>SUM(E204:E205)</f>
        <v>0</v>
      </c>
      <c r="F203" s="94">
        <f>SUM(F204:F205)</f>
        <v>0</v>
      </c>
      <c r="G203" s="94">
        <f>SUM(G204:G205)</f>
        <v>0</v>
      </c>
      <c r="H203" s="58"/>
      <c r="I203" s="58"/>
    </row>
    <row r="204" spans="1:9" ht="14.25" hidden="1" customHeight="1" x14ac:dyDescent="0.2">
      <c r="B204" s="86">
        <v>422</v>
      </c>
      <c r="C204" s="87" t="s">
        <v>116</v>
      </c>
      <c r="D204" s="14"/>
      <c r="E204" s="14"/>
      <c r="F204" s="14"/>
      <c r="G204" s="14"/>
    </row>
    <row r="205" spans="1:9" ht="14.25" hidden="1" customHeight="1" x14ac:dyDescent="0.2">
      <c r="B205" s="90"/>
      <c r="C205" s="91"/>
      <c r="D205" s="27"/>
      <c r="E205" s="27"/>
      <c r="F205" s="27"/>
      <c r="G205" s="27"/>
    </row>
    <row r="206" spans="1:9" ht="14.25" hidden="1" customHeight="1" x14ac:dyDescent="0.2">
      <c r="A206" s="67">
        <v>2405</v>
      </c>
      <c r="B206" s="90"/>
      <c r="C206" s="91" t="s">
        <v>128</v>
      </c>
      <c r="D206" s="27"/>
      <c r="E206" s="27"/>
      <c r="F206" s="27"/>
      <c r="G206" s="27"/>
    </row>
    <row r="207" spans="1:9" ht="14.25" hidden="1" customHeight="1" x14ac:dyDescent="0.2">
      <c r="A207" s="61">
        <v>62300</v>
      </c>
      <c r="B207" s="90"/>
      <c r="C207" s="91" t="s">
        <v>127</v>
      </c>
      <c r="D207" s="27"/>
      <c r="E207" s="27"/>
      <c r="F207" s="27"/>
      <c r="G207" s="27"/>
    </row>
    <row r="208" spans="1:9" ht="14.25" hidden="1" customHeight="1" x14ac:dyDescent="0.2">
      <c r="A208" s="61" t="s">
        <v>125</v>
      </c>
      <c r="B208" s="90"/>
      <c r="C208" s="91" t="s">
        <v>126</v>
      </c>
      <c r="D208" s="27"/>
      <c r="E208" s="27"/>
      <c r="F208" s="27"/>
      <c r="G208" s="27"/>
    </row>
    <row r="209" spans="1:7" ht="15" hidden="1" customHeight="1" x14ac:dyDescent="0.25">
      <c r="B209" s="68">
        <v>4</v>
      </c>
      <c r="C209" s="69" t="s">
        <v>22</v>
      </c>
      <c r="D209" s="22">
        <f t="shared" ref="D209:G209" si="10">D210</f>
        <v>0</v>
      </c>
      <c r="E209" s="22">
        <f t="shared" si="10"/>
        <v>0</v>
      </c>
      <c r="F209" s="22">
        <f t="shared" si="10"/>
        <v>0</v>
      </c>
      <c r="G209" s="22">
        <f t="shared" si="10"/>
        <v>0</v>
      </c>
    </row>
    <row r="210" spans="1:7" ht="15" hidden="1" customHeight="1" x14ac:dyDescent="0.25">
      <c r="B210" s="88">
        <v>42</v>
      </c>
      <c r="C210" s="89" t="s">
        <v>54</v>
      </c>
      <c r="D210" s="94">
        <f>SUM(D211:D211)</f>
        <v>0</v>
      </c>
      <c r="E210" s="94">
        <f>SUM(E211:E211)</f>
        <v>0</v>
      </c>
      <c r="F210" s="94">
        <f>SUM(F211:F211)</f>
        <v>0</v>
      </c>
      <c r="G210" s="94">
        <f>SUM(G211:G211)</f>
        <v>0</v>
      </c>
    </row>
    <row r="211" spans="1:7" ht="14.25" hidden="1" customHeight="1" x14ac:dyDescent="0.2">
      <c r="B211" s="86">
        <v>422</v>
      </c>
      <c r="C211" s="87" t="s">
        <v>116</v>
      </c>
      <c r="D211" s="14"/>
      <c r="E211" s="14"/>
      <c r="F211" s="14"/>
      <c r="G211" s="14"/>
    </row>
    <row r="212" spans="1:7" ht="14.25" hidden="1" customHeight="1" x14ac:dyDescent="0.2">
      <c r="B212" s="90"/>
      <c r="C212" s="91"/>
      <c r="D212" s="27"/>
      <c r="E212" s="27"/>
      <c r="F212" s="27"/>
      <c r="G212" s="27"/>
    </row>
    <row r="213" spans="1:7" ht="14.25" hidden="1" customHeight="1" x14ac:dyDescent="0.2">
      <c r="A213" s="61">
        <v>55291</v>
      </c>
      <c r="B213" s="90"/>
      <c r="C213" s="91" t="s">
        <v>106</v>
      </c>
      <c r="D213" s="27"/>
      <c r="E213" s="27"/>
      <c r="F213" s="27"/>
      <c r="G213" s="27"/>
    </row>
    <row r="214" spans="1:7" ht="14.25" hidden="1" customHeight="1" x14ac:dyDescent="0.2">
      <c r="A214" s="61" t="s">
        <v>132</v>
      </c>
      <c r="B214" s="90"/>
      <c r="C214" s="91" t="s">
        <v>145</v>
      </c>
      <c r="D214" s="27"/>
      <c r="E214" s="27"/>
      <c r="F214" s="27"/>
      <c r="G214" s="27"/>
    </row>
    <row r="215" spans="1:7" ht="15" hidden="1" customHeight="1" x14ac:dyDescent="0.25">
      <c r="B215" s="68">
        <v>4</v>
      </c>
      <c r="C215" s="69" t="s">
        <v>22</v>
      </c>
      <c r="D215" s="22">
        <f t="shared" ref="D215:G215" si="11">D216</f>
        <v>0</v>
      </c>
      <c r="E215" s="22">
        <f t="shared" si="11"/>
        <v>0</v>
      </c>
      <c r="F215" s="22">
        <f t="shared" si="11"/>
        <v>0</v>
      </c>
      <c r="G215" s="22">
        <f t="shared" si="11"/>
        <v>0</v>
      </c>
    </row>
    <row r="216" spans="1:7" ht="15" hidden="1" customHeight="1" x14ac:dyDescent="0.25">
      <c r="B216" s="88">
        <v>42</v>
      </c>
      <c r="C216" s="89" t="s">
        <v>54</v>
      </c>
      <c r="D216" s="94">
        <f>SUM(D217:D218)</f>
        <v>0</v>
      </c>
      <c r="E216" s="94">
        <f>SUM(E217:E218)</f>
        <v>0</v>
      </c>
      <c r="F216" s="94">
        <f>SUM(F217:F218)</f>
        <v>0</v>
      </c>
      <c r="G216" s="94">
        <f>SUM(G217:G218)</f>
        <v>0</v>
      </c>
    </row>
    <row r="217" spans="1:7" ht="14.25" hidden="1" customHeight="1" x14ac:dyDescent="0.2">
      <c r="B217" s="86">
        <v>422</v>
      </c>
      <c r="C217" s="87" t="s">
        <v>116</v>
      </c>
      <c r="D217" s="14"/>
      <c r="E217" s="14"/>
      <c r="F217" s="14"/>
      <c r="G217" s="14"/>
    </row>
    <row r="218" spans="1:7" ht="14.25" hidden="1" customHeight="1" x14ac:dyDescent="0.2">
      <c r="B218" s="90"/>
      <c r="C218" s="91"/>
      <c r="D218" s="27"/>
      <c r="E218" s="27"/>
      <c r="F218" s="27"/>
      <c r="G218" s="27"/>
    </row>
    <row r="219" spans="1:7" ht="14.25" hidden="1" customHeight="1" x14ac:dyDescent="0.2">
      <c r="B219" s="90"/>
      <c r="C219" s="91"/>
      <c r="D219" s="27"/>
      <c r="E219" s="27"/>
      <c r="F219" s="27"/>
      <c r="G219" s="27"/>
    </row>
    <row r="220" spans="1:7" ht="14.25" hidden="1" customHeight="1" x14ac:dyDescent="0.2">
      <c r="A220" s="61">
        <v>53080</v>
      </c>
      <c r="B220" s="90"/>
      <c r="C220" s="91" t="s">
        <v>140</v>
      </c>
      <c r="D220" s="27"/>
      <c r="E220" s="27"/>
      <c r="F220" s="27"/>
      <c r="G220" s="27"/>
    </row>
    <row r="221" spans="1:7" ht="14.25" hidden="1" customHeight="1" x14ac:dyDescent="0.2">
      <c r="A221" s="61" t="s">
        <v>132</v>
      </c>
      <c r="B221" s="90"/>
      <c r="C221" s="91" t="s">
        <v>145</v>
      </c>
      <c r="D221" s="27"/>
      <c r="E221" s="27"/>
      <c r="F221" s="27"/>
      <c r="G221" s="27"/>
    </row>
    <row r="222" spans="1:7" ht="15" hidden="1" customHeight="1" x14ac:dyDescent="0.25">
      <c r="B222" s="68">
        <v>4</v>
      </c>
      <c r="C222" s="69" t="s">
        <v>22</v>
      </c>
      <c r="D222" s="22">
        <f t="shared" ref="D222:G222" si="12">D223</f>
        <v>0</v>
      </c>
      <c r="E222" s="22">
        <f t="shared" si="12"/>
        <v>0</v>
      </c>
      <c r="F222" s="22">
        <f t="shared" si="12"/>
        <v>0</v>
      </c>
      <c r="G222" s="22">
        <f t="shared" si="12"/>
        <v>0</v>
      </c>
    </row>
    <row r="223" spans="1:7" ht="15" hidden="1" customHeight="1" x14ac:dyDescent="0.25">
      <c r="B223" s="88">
        <v>42</v>
      </c>
      <c r="C223" s="89" t="s">
        <v>54</v>
      </c>
      <c r="D223" s="94">
        <f>SUM(D224:D225)</f>
        <v>0</v>
      </c>
      <c r="E223" s="94">
        <f>SUM(E224:E225)</f>
        <v>0</v>
      </c>
      <c r="F223" s="94">
        <f>SUM(F224:F225)</f>
        <v>0</v>
      </c>
      <c r="G223" s="94">
        <f>SUM(G224:G225)</f>
        <v>0</v>
      </c>
    </row>
    <row r="224" spans="1:7" ht="14.25" hidden="1" customHeight="1" x14ac:dyDescent="0.2">
      <c r="B224" s="86">
        <v>422</v>
      </c>
      <c r="C224" s="87" t="s">
        <v>116</v>
      </c>
      <c r="D224" s="14"/>
      <c r="E224" s="14"/>
      <c r="F224" s="14"/>
      <c r="G224" s="14"/>
    </row>
    <row r="225" spans="1:9" ht="14.25" hidden="1" customHeight="1" x14ac:dyDescent="0.2">
      <c r="B225" s="90"/>
      <c r="C225" s="91"/>
      <c r="D225" s="27"/>
      <c r="E225" s="27"/>
      <c r="F225" s="27"/>
      <c r="G225" s="27"/>
    </row>
    <row r="226" spans="1:9" x14ac:dyDescent="0.2">
      <c r="A226" s="67">
        <v>2301</v>
      </c>
      <c r="B226" s="90"/>
      <c r="C226" s="91" t="s">
        <v>86</v>
      </c>
      <c r="D226" s="27"/>
      <c r="E226" s="27"/>
      <c r="F226" s="27"/>
      <c r="G226" s="27"/>
    </row>
    <row r="227" spans="1:9" x14ac:dyDescent="0.2">
      <c r="A227" s="61">
        <v>55291</v>
      </c>
      <c r="B227" s="90"/>
      <c r="C227" s="91" t="s">
        <v>106</v>
      </c>
      <c r="D227" s="27"/>
      <c r="E227" s="27"/>
      <c r="F227" s="27"/>
      <c r="G227" s="27"/>
    </row>
    <row r="228" spans="1:9" x14ac:dyDescent="0.2">
      <c r="A228" s="61" t="s">
        <v>87</v>
      </c>
      <c r="B228" s="90"/>
      <c r="C228" s="91" t="s">
        <v>47</v>
      </c>
      <c r="D228" s="27"/>
      <c r="E228" s="27"/>
      <c r="F228" s="27"/>
      <c r="G228" s="27"/>
    </row>
    <row r="229" spans="1:9" ht="15" x14ac:dyDescent="0.25">
      <c r="B229" s="68">
        <v>3</v>
      </c>
      <c r="C229" s="69" t="s">
        <v>14</v>
      </c>
      <c r="D229" s="22">
        <f>D230</f>
        <v>20000</v>
      </c>
      <c r="E229" s="22">
        <f>E230</f>
        <v>1875</v>
      </c>
      <c r="F229" s="22">
        <f>F230</f>
        <v>20000</v>
      </c>
      <c r="G229" s="22">
        <f>G230</f>
        <v>0</v>
      </c>
      <c r="H229" s="58">
        <f>H230</f>
        <v>20000</v>
      </c>
      <c r="I229" s="58">
        <f>H229</f>
        <v>20000</v>
      </c>
    </row>
    <row r="230" spans="1:9" ht="15" x14ac:dyDescent="0.25">
      <c r="B230" s="88">
        <v>32</v>
      </c>
      <c r="C230" s="89" t="s">
        <v>18</v>
      </c>
      <c r="D230" s="94">
        <f>SUM(D231:D232)</f>
        <v>20000</v>
      </c>
      <c r="E230" s="94">
        <f>SUM(E231:E232)</f>
        <v>1875</v>
      </c>
      <c r="F230" s="94">
        <f>SUM(F231:F232)</f>
        <v>20000</v>
      </c>
      <c r="G230" s="94">
        <f>SUM(G231:G232)</f>
        <v>0</v>
      </c>
      <c r="H230" s="58">
        <f>F230</f>
        <v>20000</v>
      </c>
      <c r="I230" s="58">
        <f>H230</f>
        <v>20000</v>
      </c>
    </row>
    <row r="231" spans="1:9" ht="15" x14ac:dyDescent="0.25">
      <c r="B231" s="86">
        <v>322</v>
      </c>
      <c r="C231" s="87" t="s">
        <v>20</v>
      </c>
      <c r="D231" s="14">
        <v>5000</v>
      </c>
      <c r="E231" s="14">
        <v>0</v>
      </c>
      <c r="F231" s="14">
        <v>5000</v>
      </c>
      <c r="G231" s="106">
        <v>0</v>
      </c>
      <c r="H231" s="58"/>
      <c r="I231" s="58"/>
    </row>
    <row r="232" spans="1:9" x14ac:dyDescent="0.2">
      <c r="B232" s="86">
        <v>323</v>
      </c>
      <c r="C232" s="87" t="s">
        <v>21</v>
      </c>
      <c r="D232" s="14">
        <v>15000</v>
      </c>
      <c r="E232" s="14">
        <v>1875</v>
      </c>
      <c r="F232" s="14">
        <v>15000</v>
      </c>
      <c r="G232" s="106">
        <v>0</v>
      </c>
    </row>
    <row r="233" spans="1:9" x14ac:dyDescent="0.2">
      <c r="B233" s="90"/>
      <c r="C233" s="91"/>
      <c r="D233" s="27"/>
      <c r="E233" s="27"/>
      <c r="F233" s="27"/>
      <c r="G233" s="27"/>
    </row>
    <row r="234" spans="1:9" x14ac:dyDescent="0.2">
      <c r="A234" s="61">
        <v>2301</v>
      </c>
      <c r="B234" s="90"/>
      <c r="C234" s="91" t="s">
        <v>86</v>
      </c>
      <c r="D234" s="27"/>
      <c r="E234" s="27"/>
      <c r="F234" s="27"/>
      <c r="G234" s="27"/>
    </row>
    <row r="235" spans="1:9" ht="15" x14ac:dyDescent="0.25">
      <c r="B235" s="84"/>
      <c r="C235" s="91" t="s">
        <v>70</v>
      </c>
      <c r="D235" s="41"/>
      <c r="E235" s="41"/>
      <c r="F235" s="41"/>
      <c r="G235" s="41"/>
    </row>
    <row r="236" spans="1:9" x14ac:dyDescent="0.2">
      <c r="A236" s="61" t="s">
        <v>87</v>
      </c>
      <c r="B236" s="90"/>
      <c r="C236" s="91" t="s">
        <v>47</v>
      </c>
      <c r="D236" s="27"/>
      <c r="E236" s="27"/>
      <c r="F236" s="27"/>
      <c r="G236" s="27"/>
    </row>
    <row r="237" spans="1:9" ht="15" x14ac:dyDescent="0.25">
      <c r="B237" s="68">
        <v>3</v>
      </c>
      <c r="C237" s="69" t="s">
        <v>14</v>
      </c>
      <c r="D237" s="22">
        <f>D238</f>
        <v>10000</v>
      </c>
      <c r="E237" s="22">
        <f>E238</f>
        <v>10000</v>
      </c>
      <c r="F237" s="22">
        <f>F238</f>
        <v>10000</v>
      </c>
      <c r="G237" s="22">
        <f>G238</f>
        <v>10000</v>
      </c>
      <c r="H237" s="58">
        <f>H238</f>
        <v>10000</v>
      </c>
      <c r="I237" s="58">
        <f>H237</f>
        <v>10000</v>
      </c>
    </row>
    <row r="238" spans="1:9" ht="15" x14ac:dyDescent="0.25">
      <c r="A238" s="67"/>
      <c r="B238" s="88">
        <v>32</v>
      </c>
      <c r="C238" s="89" t="s">
        <v>18</v>
      </c>
      <c r="D238" s="94">
        <f>SUM(D239:D239)</f>
        <v>10000</v>
      </c>
      <c r="E238" s="94">
        <f>SUM(E239:E239)</f>
        <v>10000</v>
      </c>
      <c r="F238" s="94">
        <f>SUM(F239:F239)</f>
        <v>10000</v>
      </c>
      <c r="G238" s="94">
        <f>SUM(G239:G239)</f>
        <v>10000</v>
      </c>
      <c r="H238" s="58">
        <f>F238</f>
        <v>10000</v>
      </c>
      <c r="I238" s="58">
        <f>H238</f>
        <v>10000</v>
      </c>
    </row>
    <row r="239" spans="1:9" x14ac:dyDescent="0.2">
      <c r="B239" s="86">
        <v>322</v>
      </c>
      <c r="C239" s="87" t="s">
        <v>20</v>
      </c>
      <c r="D239" s="14">
        <v>10000</v>
      </c>
      <c r="E239" s="14">
        <v>10000</v>
      </c>
      <c r="F239" s="14">
        <v>10000</v>
      </c>
      <c r="G239" s="14">
        <v>10000</v>
      </c>
    </row>
    <row r="240" spans="1:9" x14ac:dyDescent="0.2">
      <c r="B240" s="90"/>
      <c r="C240" s="91"/>
      <c r="D240" s="27"/>
      <c r="E240" s="27"/>
      <c r="F240" s="27"/>
      <c r="G240" s="27"/>
    </row>
    <row r="241" spans="1:11" ht="15" x14ac:dyDescent="0.25">
      <c r="A241" s="61">
        <v>2301</v>
      </c>
      <c r="B241" s="84"/>
      <c r="C241" s="91" t="s">
        <v>86</v>
      </c>
      <c r="D241" s="41"/>
      <c r="E241" s="41"/>
      <c r="F241" s="41"/>
      <c r="G241" s="41"/>
    </row>
    <row r="242" spans="1:11" ht="15" x14ac:dyDescent="0.25">
      <c r="A242" s="61">
        <v>53080</v>
      </c>
      <c r="B242" s="90"/>
      <c r="C242" s="91" t="s">
        <v>140</v>
      </c>
      <c r="D242" s="41"/>
      <c r="E242" s="41"/>
      <c r="F242" s="41"/>
      <c r="G242" s="41"/>
    </row>
    <row r="243" spans="1:11" x14ac:dyDescent="0.2">
      <c r="A243" s="61" t="s">
        <v>87</v>
      </c>
      <c r="B243" s="90"/>
      <c r="C243" s="91" t="s">
        <v>43</v>
      </c>
      <c r="D243" s="27"/>
      <c r="E243" s="27"/>
      <c r="F243" s="27"/>
      <c r="G243" s="27"/>
    </row>
    <row r="244" spans="1:11" ht="15" x14ac:dyDescent="0.25">
      <c r="B244" s="68">
        <v>3</v>
      </c>
      <c r="C244" s="69" t="s">
        <v>14</v>
      </c>
      <c r="D244" s="22">
        <f>D245</f>
        <v>40000</v>
      </c>
      <c r="E244" s="22">
        <f>E245</f>
        <v>40000</v>
      </c>
      <c r="F244" s="22">
        <f>F245</f>
        <v>40000</v>
      </c>
      <c r="G244" s="22">
        <f>G245</f>
        <v>40000</v>
      </c>
      <c r="H244" s="58">
        <f>H245</f>
        <v>40000</v>
      </c>
      <c r="I244" s="58">
        <f>H244</f>
        <v>40000</v>
      </c>
    </row>
    <row r="245" spans="1:11" ht="15" x14ac:dyDescent="0.25">
      <c r="A245" s="67"/>
      <c r="B245" s="88">
        <v>32</v>
      </c>
      <c r="C245" s="89" t="s">
        <v>18</v>
      </c>
      <c r="D245" s="94">
        <f>SUM(D246:D247)</f>
        <v>40000</v>
      </c>
      <c r="E245" s="94">
        <f>SUM(E246:E247)</f>
        <v>40000</v>
      </c>
      <c r="F245" s="94">
        <f>SUM(F246:F247)</f>
        <v>40000</v>
      </c>
      <c r="G245" s="94">
        <f>SUM(G246:G247)</f>
        <v>40000</v>
      </c>
      <c r="H245" s="58">
        <f>F245</f>
        <v>40000</v>
      </c>
      <c r="I245" s="58">
        <f>H245</f>
        <v>40000</v>
      </c>
    </row>
    <row r="246" spans="1:11" x14ac:dyDescent="0.2">
      <c r="B246" s="86">
        <v>322</v>
      </c>
      <c r="C246" s="87" t="s">
        <v>20</v>
      </c>
      <c r="D246" s="14">
        <v>40000</v>
      </c>
      <c r="E246" s="14">
        <v>40000</v>
      </c>
      <c r="F246" s="14">
        <v>40000</v>
      </c>
      <c r="G246" s="14">
        <v>40000</v>
      </c>
    </row>
    <row r="247" spans="1:11" x14ac:dyDescent="0.2">
      <c r="B247" s="86">
        <v>323</v>
      </c>
      <c r="C247" s="87" t="s">
        <v>21</v>
      </c>
      <c r="D247" s="14">
        <v>0</v>
      </c>
      <c r="E247" s="14">
        <v>0</v>
      </c>
      <c r="F247" s="14">
        <v>0</v>
      </c>
      <c r="G247" s="14">
        <v>0</v>
      </c>
    </row>
    <row r="248" spans="1:11" x14ac:dyDescent="0.2">
      <c r="B248" s="90"/>
      <c r="C248" s="91"/>
      <c r="D248" s="27"/>
      <c r="E248" s="27"/>
      <c r="F248" s="27"/>
      <c r="G248" s="27"/>
    </row>
    <row r="249" spans="1:11" ht="15" hidden="1" x14ac:dyDescent="0.25">
      <c r="A249" s="61">
        <v>2301</v>
      </c>
      <c r="B249" s="84"/>
      <c r="C249" s="91" t="s">
        <v>86</v>
      </c>
      <c r="D249" s="41"/>
      <c r="E249" s="41"/>
      <c r="F249" s="41"/>
      <c r="G249" s="41"/>
    </row>
    <row r="250" spans="1:11" ht="15" hidden="1" x14ac:dyDescent="0.25">
      <c r="A250" s="61">
        <v>53080</v>
      </c>
      <c r="B250" s="90"/>
      <c r="C250" s="91" t="s">
        <v>140</v>
      </c>
      <c r="D250" s="41"/>
      <c r="E250" s="41"/>
      <c r="F250" s="41"/>
      <c r="G250" s="41"/>
    </row>
    <row r="251" spans="1:11" hidden="1" x14ac:dyDescent="0.2">
      <c r="A251" s="61" t="s">
        <v>142</v>
      </c>
      <c r="B251" s="90"/>
      <c r="C251" s="91" t="s">
        <v>141</v>
      </c>
      <c r="D251" s="27"/>
      <c r="E251" s="27"/>
      <c r="F251" s="27"/>
      <c r="G251" s="27"/>
    </row>
    <row r="252" spans="1:11" ht="15" hidden="1" x14ac:dyDescent="0.25">
      <c r="B252" s="68">
        <v>3</v>
      </c>
      <c r="C252" s="69" t="s">
        <v>14</v>
      </c>
      <c r="D252" s="22">
        <f>D253</f>
        <v>0</v>
      </c>
      <c r="E252" s="22">
        <f>E253</f>
        <v>2000</v>
      </c>
      <c r="F252" s="22">
        <f>F253</f>
        <v>0</v>
      </c>
      <c r="G252" s="22">
        <f>G253</f>
        <v>0</v>
      </c>
      <c r="H252" s="58">
        <f>H253</f>
        <v>0</v>
      </c>
      <c r="I252" s="58">
        <f>H252</f>
        <v>0</v>
      </c>
      <c r="K252" s="28" t="s">
        <v>228</v>
      </c>
    </row>
    <row r="253" spans="1:11" ht="15" hidden="1" x14ac:dyDescent="0.25">
      <c r="A253" s="67"/>
      <c r="B253" s="88">
        <v>32</v>
      </c>
      <c r="C253" s="89" t="s">
        <v>18</v>
      </c>
      <c r="D253" s="94">
        <f>SUM(D254:D255)</f>
        <v>0</v>
      </c>
      <c r="E253" s="94">
        <f>SUM(E254:E255)</f>
        <v>2000</v>
      </c>
      <c r="F253" s="94">
        <f>SUM(F254:F255)</f>
        <v>0</v>
      </c>
      <c r="G253" s="94">
        <f>SUM(G254:G255)</f>
        <v>0</v>
      </c>
      <c r="H253" s="58">
        <f>D253</f>
        <v>0</v>
      </c>
      <c r="I253" s="58">
        <f>H253</f>
        <v>0</v>
      </c>
    </row>
    <row r="254" spans="1:11" hidden="1" x14ac:dyDescent="0.2">
      <c r="B254" s="86">
        <v>321</v>
      </c>
      <c r="C254" s="87" t="s">
        <v>20</v>
      </c>
      <c r="D254" s="14">
        <v>0</v>
      </c>
      <c r="E254" s="106">
        <v>500</v>
      </c>
      <c r="F254" s="14"/>
      <c r="G254" s="14"/>
    </row>
    <row r="255" spans="1:11" hidden="1" x14ac:dyDescent="0.2">
      <c r="B255" s="86">
        <v>329</v>
      </c>
      <c r="C255" s="87" t="s">
        <v>74</v>
      </c>
      <c r="D255" s="14">
        <v>0</v>
      </c>
      <c r="E255" s="106">
        <v>1500</v>
      </c>
      <c r="F255" s="14"/>
      <c r="G255" s="14"/>
    </row>
    <row r="256" spans="1:11" hidden="1" x14ac:dyDescent="0.2">
      <c r="B256" s="90"/>
      <c r="C256" s="91"/>
      <c r="D256" s="27"/>
      <c r="E256" s="27"/>
      <c r="F256" s="27"/>
      <c r="G256" s="27"/>
    </row>
    <row r="257" spans="1:12" ht="15" x14ac:dyDescent="0.25">
      <c r="A257" s="61">
        <v>47300</v>
      </c>
      <c r="B257" s="84"/>
      <c r="C257" s="91" t="s">
        <v>93</v>
      </c>
      <c r="D257" s="41"/>
      <c r="E257" s="41"/>
      <c r="F257" s="41"/>
      <c r="G257" s="41"/>
    </row>
    <row r="258" spans="1:12" x14ac:dyDescent="0.2">
      <c r="A258" s="61" t="s">
        <v>87</v>
      </c>
      <c r="B258" s="90"/>
      <c r="C258" s="91" t="s">
        <v>43</v>
      </c>
      <c r="D258" s="27"/>
      <c r="E258" s="27"/>
      <c r="F258" s="27"/>
      <c r="G258" s="27"/>
    </row>
    <row r="259" spans="1:12" ht="15" x14ac:dyDescent="0.25">
      <c r="B259" s="68">
        <v>3</v>
      </c>
      <c r="C259" s="69" t="s">
        <v>14</v>
      </c>
      <c r="D259" s="22">
        <f>D260+D263+D269</f>
        <v>115900</v>
      </c>
      <c r="E259" s="22">
        <f>E260+E263+E269</f>
        <v>45888.21</v>
      </c>
      <c r="F259" s="22">
        <f>F260+F263+F269</f>
        <v>61000</v>
      </c>
      <c r="G259" s="22">
        <f>G260+G263+G269</f>
        <v>34000</v>
      </c>
      <c r="H259" s="58">
        <f>SUM(H260:H269)</f>
        <v>115900</v>
      </c>
      <c r="I259" s="58">
        <f>H259</f>
        <v>115900</v>
      </c>
    </row>
    <row r="260" spans="1:12" ht="15" x14ac:dyDescent="0.25">
      <c r="A260" s="67"/>
      <c r="B260" s="88">
        <v>31</v>
      </c>
      <c r="C260" s="89" t="s">
        <v>15</v>
      </c>
      <c r="D260" s="94">
        <f>SUM(D261:D262)</f>
        <v>31000</v>
      </c>
      <c r="E260" s="94">
        <f>SUM(E261:E262)</f>
        <v>10836.36</v>
      </c>
      <c r="F260" s="94">
        <f>SUM(F261:F262)</f>
        <v>25000</v>
      </c>
      <c r="G260" s="94">
        <f>SUM(G261:G262)</f>
        <v>1000</v>
      </c>
      <c r="H260" s="126">
        <v>31000</v>
      </c>
      <c r="I260" s="126">
        <f>H260</f>
        <v>31000</v>
      </c>
      <c r="L260" s="62"/>
    </row>
    <row r="261" spans="1:12" x14ac:dyDescent="0.2">
      <c r="B261" s="86">
        <v>311</v>
      </c>
      <c r="C261" s="87" t="s">
        <v>118</v>
      </c>
      <c r="D261" s="14">
        <v>26500</v>
      </c>
      <c r="E261" s="106">
        <v>9301.59</v>
      </c>
      <c r="F261" s="14">
        <v>21459.23</v>
      </c>
      <c r="G261" s="106">
        <v>858.37</v>
      </c>
    </row>
    <row r="262" spans="1:12" x14ac:dyDescent="0.2">
      <c r="B262" s="86">
        <v>313</v>
      </c>
      <c r="C262" s="87" t="s">
        <v>17</v>
      </c>
      <c r="D262" s="14">
        <v>4500</v>
      </c>
      <c r="E262" s="106">
        <v>1534.77</v>
      </c>
      <c r="F262" s="14">
        <v>3540.77</v>
      </c>
      <c r="G262" s="106">
        <v>141.63</v>
      </c>
    </row>
    <row r="263" spans="1:12" ht="15" x14ac:dyDescent="0.25">
      <c r="B263" s="88">
        <v>32</v>
      </c>
      <c r="C263" s="89" t="s">
        <v>18</v>
      </c>
      <c r="D263" s="94">
        <f>SUM(D264:D268)</f>
        <v>83900</v>
      </c>
      <c r="E263" s="94">
        <f>SUM(E264:E268)</f>
        <v>34551.85</v>
      </c>
      <c r="F263" s="94">
        <f>SUM(F264:F268)</f>
        <v>35500</v>
      </c>
      <c r="G263" s="94">
        <f>SUM(G264:G268)</f>
        <v>32500</v>
      </c>
      <c r="H263" s="126">
        <v>83900</v>
      </c>
      <c r="I263" s="126">
        <f>H263</f>
        <v>83900</v>
      </c>
    </row>
    <row r="264" spans="1:12" x14ac:dyDescent="0.2">
      <c r="B264" s="86">
        <v>321</v>
      </c>
      <c r="C264" s="87" t="s">
        <v>19</v>
      </c>
      <c r="D264" s="14">
        <v>3400</v>
      </c>
      <c r="E264" s="106">
        <v>1000</v>
      </c>
      <c r="F264" s="14">
        <v>1000</v>
      </c>
      <c r="G264" s="14">
        <v>0</v>
      </c>
    </row>
    <row r="265" spans="1:12" x14ac:dyDescent="0.2">
      <c r="B265" s="86">
        <v>322</v>
      </c>
      <c r="C265" s="87" t="s">
        <v>20</v>
      </c>
      <c r="D265" s="14">
        <v>11500</v>
      </c>
      <c r="E265" s="106">
        <v>15746.46</v>
      </c>
      <c r="F265" s="14">
        <v>16000</v>
      </c>
      <c r="G265" s="14">
        <v>17000</v>
      </c>
    </row>
    <row r="266" spans="1:12" x14ac:dyDescent="0.2">
      <c r="B266" s="86">
        <v>323</v>
      </c>
      <c r="C266" s="87" t="s">
        <v>21</v>
      </c>
      <c r="D266" s="14">
        <v>54500</v>
      </c>
      <c r="E266" s="106">
        <v>15299.04</v>
      </c>
      <c r="F266" s="14">
        <v>15500</v>
      </c>
      <c r="G266" s="14">
        <v>15500</v>
      </c>
    </row>
    <row r="267" spans="1:12" x14ac:dyDescent="0.2">
      <c r="B267" s="86">
        <v>324</v>
      </c>
      <c r="C267" s="87" t="s">
        <v>153</v>
      </c>
      <c r="D267" s="14">
        <v>6000</v>
      </c>
      <c r="E267" s="106">
        <v>0</v>
      </c>
      <c r="F267" s="14">
        <v>500</v>
      </c>
      <c r="G267" s="106">
        <v>0</v>
      </c>
    </row>
    <row r="268" spans="1:12" x14ac:dyDescent="0.2">
      <c r="B268" s="86">
        <v>329</v>
      </c>
      <c r="C268" s="87" t="s">
        <v>74</v>
      </c>
      <c r="D268" s="14">
        <v>8500</v>
      </c>
      <c r="E268" s="106">
        <v>2506.35</v>
      </c>
      <c r="F268" s="14">
        <v>2500</v>
      </c>
      <c r="G268" s="106">
        <v>0</v>
      </c>
    </row>
    <row r="269" spans="1:12" ht="15" x14ac:dyDescent="0.25">
      <c r="B269" s="88">
        <v>34</v>
      </c>
      <c r="C269" s="89" t="s">
        <v>75</v>
      </c>
      <c r="D269" s="94">
        <f>D270</f>
        <v>1000</v>
      </c>
      <c r="E269" s="94">
        <f>E270</f>
        <v>500</v>
      </c>
      <c r="F269" s="94">
        <f>F270</f>
        <v>500</v>
      </c>
      <c r="G269" s="94">
        <f>G270</f>
        <v>500</v>
      </c>
      <c r="H269" s="58">
        <v>1000</v>
      </c>
      <c r="I269" s="58">
        <f>H269</f>
        <v>1000</v>
      </c>
    </row>
    <row r="270" spans="1:12" x14ac:dyDescent="0.2">
      <c r="B270" s="86">
        <v>343</v>
      </c>
      <c r="C270" s="87" t="s">
        <v>76</v>
      </c>
      <c r="D270" s="14">
        <v>1000</v>
      </c>
      <c r="E270" s="106">
        <v>500</v>
      </c>
      <c r="F270" s="14">
        <v>500</v>
      </c>
      <c r="G270" s="14">
        <v>500</v>
      </c>
      <c r="K270" s="62"/>
    </row>
    <row r="271" spans="1:12" x14ac:dyDescent="0.2">
      <c r="A271" s="67"/>
      <c r="B271" s="90"/>
      <c r="C271" s="91"/>
      <c r="D271" s="27"/>
      <c r="E271" s="27"/>
      <c r="F271" s="27"/>
      <c r="G271" s="27"/>
      <c r="K271" s="62"/>
    </row>
    <row r="272" spans="1:12" x14ac:dyDescent="0.2">
      <c r="A272" s="67">
        <v>2301</v>
      </c>
      <c r="B272" s="90"/>
      <c r="C272" s="91" t="s">
        <v>86</v>
      </c>
      <c r="D272" s="27"/>
      <c r="E272" s="27"/>
      <c r="F272" s="27"/>
      <c r="G272" s="27"/>
      <c r="K272" s="62"/>
    </row>
    <row r="273" spans="1:11" x14ac:dyDescent="0.2">
      <c r="A273" s="61">
        <v>47300</v>
      </c>
      <c r="B273" s="90"/>
      <c r="C273" s="91" t="s">
        <v>93</v>
      </c>
      <c r="D273" s="27"/>
      <c r="E273" s="27"/>
      <c r="F273" s="27"/>
      <c r="G273" s="27"/>
      <c r="K273" s="62"/>
    </row>
    <row r="274" spans="1:11" x14ac:dyDescent="0.2">
      <c r="A274" s="61" t="s">
        <v>87</v>
      </c>
      <c r="B274" s="90"/>
      <c r="C274" s="91" t="s">
        <v>43</v>
      </c>
      <c r="D274" s="27"/>
      <c r="E274" s="27"/>
      <c r="F274" s="27"/>
      <c r="G274" s="27"/>
    </row>
    <row r="275" spans="1:11" ht="15" x14ac:dyDescent="0.25">
      <c r="B275" s="68">
        <v>4</v>
      </c>
      <c r="C275" s="69" t="s">
        <v>22</v>
      </c>
      <c r="D275" s="22">
        <f t="shared" ref="D275:I275" si="13">D276</f>
        <v>8100</v>
      </c>
      <c r="E275" s="22">
        <f t="shared" si="13"/>
        <v>0</v>
      </c>
      <c r="F275" s="22">
        <f t="shared" si="13"/>
        <v>15000</v>
      </c>
      <c r="G275" s="22">
        <f t="shared" si="13"/>
        <v>10000</v>
      </c>
      <c r="H275" s="58">
        <f t="shared" si="13"/>
        <v>10000</v>
      </c>
      <c r="I275" s="58">
        <f t="shared" si="13"/>
        <v>10000</v>
      </c>
    </row>
    <row r="276" spans="1:11" ht="15" x14ac:dyDescent="0.25">
      <c r="B276" s="88">
        <v>42</v>
      </c>
      <c r="C276" s="89" t="s">
        <v>54</v>
      </c>
      <c r="D276" s="94">
        <f>D277</f>
        <v>8100</v>
      </c>
      <c r="E276" s="94">
        <f>E277</f>
        <v>0</v>
      </c>
      <c r="F276" s="94">
        <f>F277</f>
        <v>15000</v>
      </c>
      <c r="G276" s="94">
        <f>G277</f>
        <v>10000</v>
      </c>
      <c r="H276" s="58">
        <v>10000</v>
      </c>
      <c r="I276" s="58">
        <v>10000</v>
      </c>
    </row>
    <row r="277" spans="1:11" x14ac:dyDescent="0.2">
      <c r="B277" s="86">
        <v>422</v>
      </c>
      <c r="C277" s="87" t="s">
        <v>116</v>
      </c>
      <c r="D277" s="14">
        <v>8100</v>
      </c>
      <c r="E277" s="106">
        <v>0</v>
      </c>
      <c r="F277" s="14">
        <v>15000</v>
      </c>
      <c r="G277" s="106">
        <v>10000</v>
      </c>
    </row>
    <row r="278" spans="1:11" x14ac:dyDescent="0.2">
      <c r="B278" s="90"/>
      <c r="C278" s="91"/>
      <c r="D278" s="27"/>
      <c r="E278" s="27"/>
      <c r="F278" s="27"/>
      <c r="G278" s="27"/>
    </row>
    <row r="279" spans="1:11" hidden="1" x14ac:dyDescent="0.2">
      <c r="A279" s="61">
        <v>2301</v>
      </c>
      <c r="B279" s="90"/>
      <c r="C279" s="110" t="s">
        <v>86</v>
      </c>
      <c r="D279" s="27"/>
      <c r="E279" s="27"/>
      <c r="F279" s="27"/>
      <c r="G279" s="27"/>
    </row>
    <row r="280" spans="1:11" ht="15" hidden="1" x14ac:dyDescent="0.25">
      <c r="B280" s="84"/>
      <c r="C280" s="110" t="s">
        <v>70</v>
      </c>
      <c r="D280" s="41"/>
      <c r="E280" s="109"/>
      <c r="F280" s="41"/>
      <c r="G280" s="41"/>
    </row>
    <row r="281" spans="1:11" hidden="1" x14ac:dyDescent="0.2">
      <c r="A281" s="61" t="s">
        <v>109</v>
      </c>
      <c r="B281" s="90"/>
      <c r="C281" s="110" t="s">
        <v>206</v>
      </c>
      <c r="D281" s="27"/>
      <c r="E281" s="27"/>
      <c r="F281" s="27"/>
      <c r="G281" s="27"/>
    </row>
    <row r="282" spans="1:11" hidden="1" x14ac:dyDescent="0.2">
      <c r="B282" s="90">
        <v>3</v>
      </c>
      <c r="C282" s="91" t="s">
        <v>14</v>
      </c>
      <c r="D282" s="27">
        <f>D283</f>
        <v>0</v>
      </c>
      <c r="E282" s="27">
        <f>E283</f>
        <v>0</v>
      </c>
      <c r="F282" s="27">
        <f>F283</f>
        <v>0</v>
      </c>
      <c r="G282" s="27">
        <f>G283</f>
        <v>0</v>
      </c>
    </row>
    <row r="283" spans="1:11" hidden="1" x14ac:dyDescent="0.2">
      <c r="A283" s="67"/>
      <c r="B283" s="90">
        <v>32</v>
      </c>
      <c r="C283" s="91" t="s">
        <v>18</v>
      </c>
      <c r="D283" s="27">
        <f>SUM(D284:D285)</f>
        <v>0</v>
      </c>
      <c r="E283" s="27">
        <f>SUM(E284:E285)</f>
        <v>0</v>
      </c>
      <c r="F283" s="27">
        <f>SUM(F284:F285)</f>
        <v>0</v>
      </c>
      <c r="G283" s="27">
        <f>SUM(G284:G285)</f>
        <v>0</v>
      </c>
    </row>
    <row r="284" spans="1:11" hidden="1" x14ac:dyDescent="0.2">
      <c r="B284" s="90">
        <v>323</v>
      </c>
      <c r="C284" s="91" t="s">
        <v>21</v>
      </c>
      <c r="D284" s="27"/>
      <c r="E284" s="27"/>
      <c r="F284" s="27"/>
      <c r="G284" s="27"/>
    </row>
    <row r="285" spans="1:11" hidden="1" x14ac:dyDescent="0.2">
      <c r="B285" s="90"/>
      <c r="C285" s="91"/>
      <c r="D285" s="27"/>
      <c r="E285" s="27"/>
      <c r="F285" s="27"/>
      <c r="G285" s="27"/>
    </row>
    <row r="286" spans="1:11" ht="15" hidden="1" x14ac:dyDescent="0.25">
      <c r="A286" s="61">
        <v>2301</v>
      </c>
      <c r="B286" s="84"/>
      <c r="C286" s="85" t="s">
        <v>86</v>
      </c>
      <c r="D286" s="41"/>
      <c r="E286" s="41"/>
      <c r="F286" s="41"/>
      <c r="G286" s="41"/>
    </row>
    <row r="287" spans="1:11" ht="15" hidden="1" x14ac:dyDescent="0.25">
      <c r="A287" s="61">
        <v>58300</v>
      </c>
      <c r="B287" s="84"/>
      <c r="C287" s="85" t="s">
        <v>107</v>
      </c>
      <c r="D287" s="41"/>
      <c r="E287" s="41"/>
      <c r="F287" s="41"/>
      <c r="G287" s="41"/>
    </row>
    <row r="288" spans="1:11" hidden="1" x14ac:dyDescent="0.2">
      <c r="A288" s="61" t="s">
        <v>109</v>
      </c>
      <c r="B288" s="90"/>
      <c r="C288" s="91" t="s">
        <v>108</v>
      </c>
      <c r="D288" s="27"/>
      <c r="E288" s="27"/>
      <c r="F288" s="27"/>
      <c r="G288" s="27"/>
    </row>
    <row r="289" spans="1:9" ht="15" hidden="1" x14ac:dyDescent="0.25">
      <c r="B289" s="68">
        <v>3</v>
      </c>
      <c r="C289" s="69" t="s">
        <v>14</v>
      </c>
      <c r="D289" s="22">
        <f>D290+D294</f>
        <v>118450</v>
      </c>
      <c r="E289" s="107">
        <f>E290+E294</f>
        <v>72075.94</v>
      </c>
      <c r="F289" s="22">
        <f>F290+F294</f>
        <v>0</v>
      </c>
      <c r="G289" s="22">
        <f>G290+G294</f>
        <v>0</v>
      </c>
      <c r="H289" s="58">
        <f>SUM(H290:H294)</f>
        <v>0</v>
      </c>
      <c r="I289" s="58">
        <f>H289</f>
        <v>0</v>
      </c>
    </row>
    <row r="290" spans="1:9" ht="15" hidden="1" x14ac:dyDescent="0.25">
      <c r="A290" s="67"/>
      <c r="B290" s="88">
        <v>31</v>
      </c>
      <c r="C290" s="89" t="s">
        <v>15</v>
      </c>
      <c r="D290" s="94">
        <f>SUM(D291:D293)</f>
        <v>117450</v>
      </c>
      <c r="E290" s="108">
        <f>SUM(E291:E293)</f>
        <v>71282.600000000006</v>
      </c>
      <c r="F290" s="94">
        <f>SUM(F291:F293)</f>
        <v>0</v>
      </c>
      <c r="G290" s="94">
        <f>SUM(G291:G293)</f>
        <v>0</v>
      </c>
      <c r="H290" s="58"/>
      <c r="I290" s="58">
        <f>H290</f>
        <v>0</v>
      </c>
    </row>
    <row r="291" spans="1:9" hidden="1" x14ac:dyDescent="0.2">
      <c r="B291" s="86">
        <v>311</v>
      </c>
      <c r="C291" s="87" t="s">
        <v>85</v>
      </c>
      <c r="D291" s="14">
        <v>90000</v>
      </c>
      <c r="E291" s="106">
        <v>57324.11</v>
      </c>
      <c r="F291" s="14"/>
      <c r="G291" s="14"/>
    </row>
    <row r="292" spans="1:9" hidden="1" x14ac:dyDescent="0.2">
      <c r="B292" s="86">
        <v>312</v>
      </c>
      <c r="C292" s="87" t="s">
        <v>30</v>
      </c>
      <c r="D292" s="14">
        <v>12600</v>
      </c>
      <c r="E292" s="106">
        <v>4500</v>
      </c>
      <c r="F292" s="14"/>
      <c r="G292" s="14"/>
    </row>
    <row r="293" spans="1:9" hidden="1" x14ac:dyDescent="0.2">
      <c r="B293" s="86">
        <v>313</v>
      </c>
      <c r="C293" s="87" t="s">
        <v>17</v>
      </c>
      <c r="D293" s="14">
        <v>14850</v>
      </c>
      <c r="E293" s="106">
        <v>9458.49</v>
      </c>
      <c r="F293" s="14"/>
      <c r="G293" s="14"/>
    </row>
    <row r="294" spans="1:9" ht="15" hidden="1" x14ac:dyDescent="0.25">
      <c r="B294" s="88">
        <v>32</v>
      </c>
      <c r="C294" s="89" t="s">
        <v>18</v>
      </c>
      <c r="D294" s="94">
        <f>D295</f>
        <v>1000</v>
      </c>
      <c r="E294" s="108">
        <f>E295</f>
        <v>793.34</v>
      </c>
      <c r="F294" s="94">
        <f>F295</f>
        <v>0</v>
      </c>
      <c r="G294" s="94">
        <f>G295</f>
        <v>0</v>
      </c>
      <c r="H294" s="58"/>
      <c r="I294" s="58">
        <f>H294</f>
        <v>0</v>
      </c>
    </row>
    <row r="295" spans="1:9" hidden="1" x14ac:dyDescent="0.2">
      <c r="B295" s="86">
        <v>321</v>
      </c>
      <c r="C295" s="87" t="s">
        <v>19</v>
      </c>
      <c r="D295" s="14">
        <v>1000</v>
      </c>
      <c r="E295" s="106">
        <v>793.34</v>
      </c>
      <c r="F295" s="14"/>
      <c r="G295" s="14"/>
    </row>
    <row r="296" spans="1:9" hidden="1" x14ac:dyDescent="0.2">
      <c r="B296" s="90"/>
      <c r="C296" s="91"/>
      <c r="D296" s="27"/>
      <c r="E296" s="27"/>
      <c r="F296" s="27"/>
      <c r="G296" s="27"/>
    </row>
    <row r="297" spans="1:9" x14ac:dyDescent="0.2">
      <c r="A297" s="61">
        <v>2301</v>
      </c>
      <c r="B297" s="90"/>
      <c r="C297" s="91" t="s">
        <v>86</v>
      </c>
      <c r="D297" s="27"/>
      <c r="E297" s="27"/>
      <c r="F297" s="27"/>
      <c r="G297" s="27"/>
    </row>
    <row r="298" spans="1:9" x14ac:dyDescent="0.2">
      <c r="A298" s="61">
        <v>55291</v>
      </c>
      <c r="B298" s="90"/>
      <c r="C298" s="91" t="s">
        <v>106</v>
      </c>
      <c r="D298" s="27"/>
      <c r="E298" s="27"/>
      <c r="F298" s="27"/>
      <c r="G298" s="27"/>
    </row>
    <row r="299" spans="1:9" x14ac:dyDescent="0.2">
      <c r="A299" s="61" t="s">
        <v>109</v>
      </c>
      <c r="B299" s="90"/>
      <c r="C299" s="91" t="s">
        <v>108</v>
      </c>
      <c r="D299" s="27"/>
      <c r="E299" s="27"/>
      <c r="F299" s="27"/>
      <c r="G299" s="27"/>
    </row>
    <row r="300" spans="1:9" ht="15" x14ac:dyDescent="0.25">
      <c r="B300" s="68">
        <v>3</v>
      </c>
      <c r="C300" s="69" t="s">
        <v>14</v>
      </c>
      <c r="D300" s="22">
        <f>D301+D305</f>
        <v>60000</v>
      </c>
      <c r="E300" s="22">
        <f>E301+E305</f>
        <v>60000</v>
      </c>
      <c r="F300" s="22">
        <f>F301+F305</f>
        <v>55000</v>
      </c>
      <c r="G300" s="22">
        <f>G301+G305</f>
        <v>55000</v>
      </c>
      <c r="H300" s="58">
        <f>SUM(H301:H305)</f>
        <v>55000</v>
      </c>
      <c r="I300" s="58">
        <f>H300</f>
        <v>55000</v>
      </c>
    </row>
    <row r="301" spans="1:9" ht="15" x14ac:dyDescent="0.25">
      <c r="B301" s="88">
        <v>31</v>
      </c>
      <c r="C301" s="89" t="s">
        <v>15</v>
      </c>
      <c r="D301" s="94">
        <f>SUM(D302:D304)</f>
        <v>56625</v>
      </c>
      <c r="E301" s="94">
        <f>SUM(E302:E304)</f>
        <v>56625</v>
      </c>
      <c r="F301" s="94">
        <f>SUM(F302:F304)</f>
        <v>53130</v>
      </c>
      <c r="G301" s="94">
        <f>SUM(G302:G304)</f>
        <v>53130</v>
      </c>
      <c r="H301" s="58">
        <v>53130</v>
      </c>
      <c r="I301" s="58">
        <f>H301</f>
        <v>53130</v>
      </c>
    </row>
    <row r="302" spans="1:9" x14ac:dyDescent="0.2">
      <c r="B302" s="86">
        <v>311</v>
      </c>
      <c r="C302" s="87" t="s">
        <v>85</v>
      </c>
      <c r="D302" s="14">
        <v>45000</v>
      </c>
      <c r="E302" s="14">
        <v>45000</v>
      </c>
      <c r="F302" s="14">
        <v>42000</v>
      </c>
      <c r="G302" s="14">
        <v>42000</v>
      </c>
    </row>
    <row r="303" spans="1:9" x14ac:dyDescent="0.2">
      <c r="B303" s="86">
        <v>312</v>
      </c>
      <c r="C303" s="87" t="s">
        <v>30</v>
      </c>
      <c r="D303" s="14">
        <v>4200</v>
      </c>
      <c r="E303" s="14">
        <v>4200</v>
      </c>
      <c r="F303" s="14">
        <v>4200</v>
      </c>
      <c r="G303" s="14">
        <v>4200</v>
      </c>
    </row>
    <row r="304" spans="1:9" x14ac:dyDescent="0.2">
      <c r="B304" s="86">
        <v>313</v>
      </c>
      <c r="C304" s="87" t="s">
        <v>17</v>
      </c>
      <c r="D304" s="14">
        <v>7425</v>
      </c>
      <c r="E304" s="14">
        <v>7425</v>
      </c>
      <c r="F304" s="14">
        <v>6930</v>
      </c>
      <c r="G304" s="14">
        <v>6930</v>
      </c>
    </row>
    <row r="305" spans="1:9" ht="15" x14ac:dyDescent="0.25">
      <c r="B305" s="88">
        <v>32</v>
      </c>
      <c r="C305" s="89" t="s">
        <v>18</v>
      </c>
      <c r="D305" s="94">
        <f>D306</f>
        <v>3375</v>
      </c>
      <c r="E305" s="94">
        <f>E306</f>
        <v>3375</v>
      </c>
      <c r="F305" s="94">
        <f>F306</f>
        <v>1870</v>
      </c>
      <c r="G305" s="94">
        <f>G306</f>
        <v>1870</v>
      </c>
      <c r="H305" s="58">
        <v>1870</v>
      </c>
      <c r="I305" s="58">
        <f>H305</f>
        <v>1870</v>
      </c>
    </row>
    <row r="306" spans="1:9" x14ac:dyDescent="0.2">
      <c r="B306" s="86">
        <v>321</v>
      </c>
      <c r="C306" s="87" t="s">
        <v>19</v>
      </c>
      <c r="D306" s="14">
        <v>3375</v>
      </c>
      <c r="E306" s="14">
        <v>3375</v>
      </c>
      <c r="F306" s="14">
        <v>1870</v>
      </c>
      <c r="G306" s="14">
        <v>1870</v>
      </c>
    </row>
    <row r="307" spans="1:9" x14ac:dyDescent="0.2">
      <c r="B307" s="90"/>
      <c r="C307" s="91"/>
      <c r="D307" s="27"/>
      <c r="E307" s="27"/>
      <c r="F307" s="27"/>
      <c r="G307" s="27"/>
    </row>
    <row r="308" spans="1:9" x14ac:dyDescent="0.2">
      <c r="A308" s="61">
        <v>2301</v>
      </c>
      <c r="B308" s="90"/>
      <c r="C308" s="91" t="s">
        <v>86</v>
      </c>
      <c r="D308" s="27"/>
      <c r="E308" s="27"/>
      <c r="F308" s="27"/>
      <c r="G308" s="27"/>
    </row>
    <row r="309" spans="1:9" x14ac:dyDescent="0.2">
      <c r="A309" s="61">
        <v>47300</v>
      </c>
      <c r="B309" s="90"/>
      <c r="C309" s="91" t="s">
        <v>93</v>
      </c>
      <c r="D309" s="27"/>
      <c r="E309" s="27"/>
      <c r="F309" s="27"/>
      <c r="G309" s="27"/>
    </row>
    <row r="310" spans="1:9" ht="15" x14ac:dyDescent="0.25">
      <c r="A310" s="61" t="s">
        <v>94</v>
      </c>
      <c r="B310" s="84"/>
      <c r="C310" s="91" t="s">
        <v>134</v>
      </c>
      <c r="D310" s="41"/>
      <c r="E310" s="41"/>
      <c r="F310" s="41"/>
      <c r="G310" s="41"/>
    </row>
    <row r="311" spans="1:9" ht="15" x14ac:dyDescent="0.25">
      <c r="B311" s="68">
        <v>3</v>
      </c>
      <c r="C311" s="69" t="s">
        <v>14</v>
      </c>
      <c r="D311" s="22">
        <f>D312+D315+D320</f>
        <v>250000</v>
      </c>
      <c r="E311" s="22">
        <f>E312+E315+E320</f>
        <v>250000</v>
      </c>
      <c r="F311" s="22">
        <f>F312+F315+F320</f>
        <v>250000</v>
      </c>
      <c r="G311" s="22">
        <f>G312+G315+G320</f>
        <v>330000</v>
      </c>
      <c r="H311" s="58">
        <f>SUM(H315:H321)</f>
        <v>373800</v>
      </c>
      <c r="I311" s="58">
        <f>H311</f>
        <v>373800</v>
      </c>
    </row>
    <row r="312" spans="1:9" ht="15" hidden="1" x14ac:dyDescent="0.25">
      <c r="B312" s="88">
        <v>31</v>
      </c>
      <c r="C312" s="89" t="s">
        <v>15</v>
      </c>
      <c r="D312" s="94">
        <f>SUM(D313:D314)</f>
        <v>0</v>
      </c>
      <c r="E312" s="94">
        <f>SUM(E313:E314)</f>
        <v>0</v>
      </c>
      <c r="F312" s="94">
        <f>SUM(F313:F314)</f>
        <v>0</v>
      </c>
      <c r="G312" s="94">
        <f>SUM(G313:G314)</f>
        <v>0</v>
      </c>
      <c r="H312" s="58"/>
      <c r="I312" s="58"/>
    </row>
    <row r="313" spans="1:9" ht="15" hidden="1" x14ac:dyDescent="0.25">
      <c r="B313" s="86">
        <v>311</v>
      </c>
      <c r="C313" s="87" t="s">
        <v>16</v>
      </c>
      <c r="D313" s="14"/>
      <c r="E313" s="14"/>
      <c r="F313" s="14"/>
      <c r="G313" s="14"/>
      <c r="H313" s="58"/>
      <c r="I313" s="58"/>
    </row>
    <row r="314" spans="1:9" ht="15" hidden="1" x14ac:dyDescent="0.25">
      <c r="B314" s="86">
        <v>313</v>
      </c>
      <c r="C314" s="87" t="s">
        <v>17</v>
      </c>
      <c r="D314" s="14"/>
      <c r="E314" s="14"/>
      <c r="F314" s="14"/>
      <c r="G314" s="14"/>
      <c r="H314" s="58"/>
      <c r="I314" s="58"/>
    </row>
    <row r="315" spans="1:9" ht="15" x14ac:dyDescent="0.25">
      <c r="B315" s="88">
        <v>32</v>
      </c>
      <c r="C315" s="89" t="s">
        <v>18</v>
      </c>
      <c r="D315" s="94">
        <f>SUM(D316:D319)</f>
        <v>249000</v>
      </c>
      <c r="E315" s="94">
        <f>SUM(E316:E319)</f>
        <v>249000</v>
      </c>
      <c r="F315" s="94">
        <f>SUM(F316:F319)</f>
        <v>249000</v>
      </c>
      <c r="G315" s="94">
        <f>SUM(G316:G319)</f>
        <v>328000</v>
      </c>
      <c r="H315" s="126">
        <v>372800</v>
      </c>
      <c r="I315" s="126">
        <f>H315</f>
        <v>372800</v>
      </c>
    </row>
    <row r="316" spans="1:9" x14ac:dyDescent="0.2">
      <c r="B316" s="86">
        <v>321</v>
      </c>
      <c r="C316" s="87" t="s">
        <v>19</v>
      </c>
      <c r="D316" s="14">
        <v>2000</v>
      </c>
      <c r="E316" s="14">
        <v>2000</v>
      </c>
      <c r="F316" s="14">
        <v>2000</v>
      </c>
      <c r="G316" s="14">
        <v>500</v>
      </c>
    </row>
    <row r="317" spans="1:9" x14ac:dyDescent="0.2">
      <c r="B317" s="86">
        <v>322</v>
      </c>
      <c r="C317" s="87" t="s">
        <v>20</v>
      </c>
      <c r="D317" s="14">
        <v>218000</v>
      </c>
      <c r="E317" s="14">
        <v>218000</v>
      </c>
      <c r="F317" s="14">
        <v>218000</v>
      </c>
      <c r="G317" s="14">
        <v>312500</v>
      </c>
      <c r="I317" s="62"/>
    </row>
    <row r="318" spans="1:9" x14ac:dyDescent="0.2">
      <c r="B318" s="86">
        <v>323</v>
      </c>
      <c r="C318" s="87" t="s">
        <v>21</v>
      </c>
      <c r="D318" s="14">
        <v>24000</v>
      </c>
      <c r="E318" s="14">
        <v>24000</v>
      </c>
      <c r="F318" s="14">
        <v>24000</v>
      </c>
      <c r="G318" s="14">
        <v>14500</v>
      </c>
      <c r="I318" s="62"/>
    </row>
    <row r="319" spans="1:9" x14ac:dyDescent="0.2">
      <c r="B319" s="86">
        <v>329</v>
      </c>
      <c r="C319" s="87" t="s">
        <v>74</v>
      </c>
      <c r="D319" s="14">
        <v>5000</v>
      </c>
      <c r="E319" s="14">
        <v>5000</v>
      </c>
      <c r="F319" s="14">
        <v>5000</v>
      </c>
      <c r="G319" s="14">
        <v>500</v>
      </c>
      <c r="I319" s="62"/>
    </row>
    <row r="320" spans="1:9" ht="15" x14ac:dyDescent="0.25">
      <c r="B320" s="88">
        <v>34</v>
      </c>
      <c r="C320" s="89" t="s">
        <v>75</v>
      </c>
      <c r="D320" s="94">
        <f>D321</f>
        <v>1000</v>
      </c>
      <c r="E320" s="94">
        <f>E321</f>
        <v>1000</v>
      </c>
      <c r="F320" s="94">
        <f>F321</f>
        <v>1000</v>
      </c>
      <c r="G320" s="94">
        <f>G321</f>
        <v>2000</v>
      </c>
      <c r="H320" s="58">
        <v>1000</v>
      </c>
      <c r="I320" s="58">
        <f>H320</f>
        <v>1000</v>
      </c>
    </row>
    <row r="321" spans="1:9" x14ac:dyDescent="0.2">
      <c r="B321" s="86">
        <v>343</v>
      </c>
      <c r="C321" s="87" t="s">
        <v>76</v>
      </c>
      <c r="D321" s="14">
        <v>1000</v>
      </c>
      <c r="E321" s="14">
        <v>1000</v>
      </c>
      <c r="F321" s="14">
        <v>1000</v>
      </c>
      <c r="G321" s="14">
        <v>2000</v>
      </c>
    </row>
    <row r="322" spans="1:9" ht="15" x14ac:dyDescent="0.25">
      <c r="B322" s="68">
        <v>4</v>
      </c>
      <c r="C322" s="69" t="s">
        <v>22</v>
      </c>
      <c r="D322" s="22">
        <f t="shared" ref="D322:I322" si="14">D323</f>
        <v>0</v>
      </c>
      <c r="E322" s="22">
        <f t="shared" si="14"/>
        <v>0</v>
      </c>
      <c r="F322" s="22">
        <f t="shared" si="14"/>
        <v>90000</v>
      </c>
      <c r="G322" s="22">
        <f t="shared" si="14"/>
        <v>5000</v>
      </c>
      <c r="H322" s="58">
        <f t="shared" si="14"/>
        <v>30000</v>
      </c>
      <c r="I322" s="58">
        <f t="shared" si="14"/>
        <v>30000</v>
      </c>
    </row>
    <row r="323" spans="1:9" ht="15" x14ac:dyDescent="0.25">
      <c r="B323" s="88">
        <v>42</v>
      </c>
      <c r="C323" s="89" t="s">
        <v>54</v>
      </c>
      <c r="D323" s="94">
        <v>0</v>
      </c>
      <c r="E323" s="94">
        <f>SUM(E324:E325)</f>
        <v>0</v>
      </c>
      <c r="F323" s="94">
        <v>90000</v>
      </c>
      <c r="G323" s="94">
        <v>5000</v>
      </c>
      <c r="H323" s="126">
        <v>30000</v>
      </c>
      <c r="I323" s="126">
        <v>30000</v>
      </c>
    </row>
    <row r="324" spans="1:9" x14ac:dyDescent="0.2">
      <c r="B324" s="90"/>
      <c r="C324" s="91"/>
      <c r="D324" s="27"/>
      <c r="E324" s="27"/>
      <c r="F324" s="27"/>
      <c r="G324" s="27"/>
    </row>
    <row r="325" spans="1:9" x14ac:dyDescent="0.2">
      <c r="A325" s="61">
        <v>2301</v>
      </c>
      <c r="B325" s="90"/>
      <c r="C325" s="91" t="s">
        <v>86</v>
      </c>
      <c r="D325" s="27"/>
      <c r="E325" s="27"/>
      <c r="F325" s="27"/>
      <c r="G325" s="27"/>
    </row>
    <row r="326" spans="1:9" x14ac:dyDescent="0.2">
      <c r="A326" s="67">
        <v>47300</v>
      </c>
      <c r="B326" s="90"/>
      <c r="C326" s="91" t="s">
        <v>93</v>
      </c>
      <c r="D326" s="27"/>
      <c r="E326" s="27"/>
      <c r="F326" s="27"/>
      <c r="G326" s="27"/>
    </row>
    <row r="327" spans="1:9" x14ac:dyDescent="0.2">
      <c r="A327" s="61" t="s">
        <v>84</v>
      </c>
      <c r="B327" s="90"/>
      <c r="C327" s="91" t="s">
        <v>135</v>
      </c>
      <c r="D327" s="27"/>
      <c r="E327" s="27"/>
      <c r="F327" s="27"/>
      <c r="G327" s="27"/>
    </row>
    <row r="328" spans="1:9" ht="15" x14ac:dyDescent="0.25">
      <c r="B328" s="68">
        <v>3</v>
      </c>
      <c r="C328" s="69" t="s">
        <v>14</v>
      </c>
      <c r="D328" s="22">
        <f>D329+D333</f>
        <v>180000</v>
      </c>
      <c r="E328" s="22">
        <f>E329+E333</f>
        <v>190000</v>
      </c>
      <c r="F328" s="22">
        <f>F329+F333+F338</f>
        <v>220000</v>
      </c>
      <c r="G328" s="22">
        <f>G329+G333+G338</f>
        <v>290000</v>
      </c>
      <c r="H328" s="58">
        <f>H329+H333+H338</f>
        <v>300000</v>
      </c>
      <c r="I328" s="58">
        <f>H328</f>
        <v>300000</v>
      </c>
    </row>
    <row r="329" spans="1:9" ht="15" x14ac:dyDescent="0.25">
      <c r="B329" s="88">
        <v>31</v>
      </c>
      <c r="C329" s="89" t="s">
        <v>15</v>
      </c>
      <c r="D329" s="94">
        <f>SUM(D330:D332)</f>
        <v>75900</v>
      </c>
      <c r="E329" s="94">
        <f>SUM(E330:E332)</f>
        <v>76775</v>
      </c>
      <c r="F329" s="94">
        <f>SUM(F330:F332)</f>
        <v>97550</v>
      </c>
      <c r="G329" s="94">
        <f>SUM(G330:G332)</f>
        <v>134150</v>
      </c>
      <c r="H329" s="58">
        <v>97550</v>
      </c>
      <c r="I329" s="58">
        <f>H329</f>
        <v>97550</v>
      </c>
    </row>
    <row r="330" spans="1:9" x14ac:dyDescent="0.2">
      <c r="B330" s="86">
        <v>311</v>
      </c>
      <c r="C330" s="87" t="s">
        <v>16</v>
      </c>
      <c r="D330" s="14">
        <v>63000</v>
      </c>
      <c r="E330" s="106">
        <v>65000</v>
      </c>
      <c r="F330" s="14">
        <v>80000</v>
      </c>
      <c r="G330" s="14">
        <v>110000</v>
      </c>
    </row>
    <row r="331" spans="1:9" x14ac:dyDescent="0.2">
      <c r="B331" s="86">
        <v>312</v>
      </c>
      <c r="C331" s="87" t="s">
        <v>30</v>
      </c>
      <c r="D331" s="14">
        <v>3000</v>
      </c>
      <c r="E331" s="106">
        <v>2700</v>
      </c>
      <c r="F331" s="14">
        <v>6000</v>
      </c>
      <c r="G331" s="14">
        <v>6000</v>
      </c>
    </row>
    <row r="332" spans="1:9" x14ac:dyDescent="0.2">
      <c r="B332" s="86">
        <v>313</v>
      </c>
      <c r="C332" s="87" t="s">
        <v>17</v>
      </c>
      <c r="D332" s="14">
        <v>9900</v>
      </c>
      <c r="E332" s="106">
        <v>9075</v>
      </c>
      <c r="F332" s="14">
        <v>11550</v>
      </c>
      <c r="G332" s="14">
        <v>18150</v>
      </c>
    </row>
    <row r="333" spans="1:9" ht="15" x14ac:dyDescent="0.25">
      <c r="A333" s="67"/>
      <c r="B333" s="88">
        <v>32</v>
      </c>
      <c r="C333" s="89" t="s">
        <v>18</v>
      </c>
      <c r="D333" s="94">
        <f>SUM(D334:D336)</f>
        <v>104100</v>
      </c>
      <c r="E333" s="94">
        <f>SUM(E334:E336)</f>
        <v>113225</v>
      </c>
      <c r="F333" s="94">
        <f>SUM(F334:F336)</f>
        <v>120450</v>
      </c>
      <c r="G333" s="94">
        <f>SUM(G334:G337)</f>
        <v>153850</v>
      </c>
      <c r="H333" s="58">
        <v>200450</v>
      </c>
      <c r="I333" s="58">
        <f>H333</f>
        <v>200450</v>
      </c>
    </row>
    <row r="334" spans="1:9" ht="15" x14ac:dyDescent="0.25">
      <c r="A334" s="67"/>
      <c r="B334" s="86">
        <v>321</v>
      </c>
      <c r="C334" s="87" t="s">
        <v>19</v>
      </c>
      <c r="D334" s="14">
        <v>5100</v>
      </c>
      <c r="E334" s="106">
        <v>3000</v>
      </c>
      <c r="F334" s="14">
        <v>8000</v>
      </c>
      <c r="G334" s="14">
        <v>12000</v>
      </c>
      <c r="H334" s="58"/>
      <c r="I334" s="58"/>
    </row>
    <row r="335" spans="1:9" x14ac:dyDescent="0.2">
      <c r="B335" s="86">
        <v>322</v>
      </c>
      <c r="C335" s="87" t="s">
        <v>20</v>
      </c>
      <c r="D335" s="14">
        <v>99000</v>
      </c>
      <c r="E335" s="106">
        <v>105000</v>
      </c>
      <c r="F335" s="14">
        <v>104450</v>
      </c>
      <c r="G335" s="14">
        <v>134850</v>
      </c>
      <c r="I335" s="62"/>
    </row>
    <row r="336" spans="1:9" x14ac:dyDescent="0.2">
      <c r="B336" s="86">
        <v>323</v>
      </c>
      <c r="C336" s="87" t="s">
        <v>21</v>
      </c>
      <c r="D336" s="14"/>
      <c r="E336" s="106">
        <v>5225</v>
      </c>
      <c r="F336" s="14">
        <v>8000</v>
      </c>
      <c r="G336" s="14">
        <v>6000</v>
      </c>
      <c r="I336" s="62"/>
    </row>
    <row r="337" spans="1:9" x14ac:dyDescent="0.2">
      <c r="B337" s="86">
        <v>329</v>
      </c>
      <c r="C337" s="87" t="s">
        <v>74</v>
      </c>
      <c r="D337" s="14">
        <v>9300</v>
      </c>
      <c r="E337" s="106">
        <v>3000</v>
      </c>
      <c r="F337" s="14"/>
      <c r="G337" s="14">
        <v>1000</v>
      </c>
      <c r="I337" s="62"/>
    </row>
    <row r="338" spans="1:9" ht="15" x14ac:dyDescent="0.25">
      <c r="B338" s="88">
        <v>34</v>
      </c>
      <c r="C338" s="89" t="s">
        <v>75</v>
      </c>
      <c r="D338" s="94">
        <f>D339</f>
        <v>0</v>
      </c>
      <c r="E338" s="94">
        <f>E339</f>
        <v>0</v>
      </c>
      <c r="F338" s="94">
        <f>F339</f>
        <v>2000</v>
      </c>
      <c r="G338" s="94">
        <f>G339</f>
        <v>2000</v>
      </c>
      <c r="H338" s="58">
        <v>2000</v>
      </c>
      <c r="I338" s="58">
        <f>H338</f>
        <v>2000</v>
      </c>
    </row>
    <row r="339" spans="1:9" x14ac:dyDescent="0.2">
      <c r="B339" s="86">
        <v>343</v>
      </c>
      <c r="C339" s="87" t="s">
        <v>76</v>
      </c>
      <c r="D339" s="14">
        <v>0</v>
      </c>
      <c r="E339" s="14">
        <v>0</v>
      </c>
      <c r="F339" s="14">
        <v>2000</v>
      </c>
      <c r="G339" s="14">
        <v>2000</v>
      </c>
      <c r="I339" s="62"/>
    </row>
    <row r="340" spans="1:9" ht="15" x14ac:dyDescent="0.25">
      <c r="B340" s="68">
        <v>4</v>
      </c>
      <c r="C340" s="69" t="s">
        <v>22</v>
      </c>
      <c r="D340" s="22">
        <f t="shared" ref="D340:G340" si="15">D341</f>
        <v>0</v>
      </c>
      <c r="E340" s="22">
        <f t="shared" si="15"/>
        <v>0</v>
      </c>
      <c r="F340" s="22">
        <f t="shared" si="15"/>
        <v>150000</v>
      </c>
      <c r="G340" s="22">
        <f t="shared" si="15"/>
        <v>120000</v>
      </c>
      <c r="H340" s="58">
        <f>H341</f>
        <v>50000</v>
      </c>
      <c r="I340" s="58">
        <f>I341</f>
        <v>50000</v>
      </c>
    </row>
    <row r="341" spans="1:9" ht="15" x14ac:dyDescent="0.25">
      <c r="B341" s="88">
        <v>42</v>
      </c>
      <c r="C341" s="89" t="s">
        <v>54</v>
      </c>
      <c r="D341" s="94">
        <f>SUM(D343:D343)</f>
        <v>0</v>
      </c>
      <c r="E341" s="94">
        <f>SUM(E343:E343)</f>
        <v>0</v>
      </c>
      <c r="F341" s="94">
        <f>F342</f>
        <v>150000</v>
      </c>
      <c r="G341" s="94">
        <f>G342</f>
        <v>120000</v>
      </c>
      <c r="H341" s="126">
        <v>50000</v>
      </c>
      <c r="I341" s="126">
        <v>50000</v>
      </c>
    </row>
    <row r="342" spans="1:9" x14ac:dyDescent="0.2">
      <c r="B342" s="86">
        <v>422</v>
      </c>
      <c r="C342" s="87" t="s">
        <v>116</v>
      </c>
      <c r="D342" s="14">
        <v>5000</v>
      </c>
      <c r="E342" s="106">
        <v>30000</v>
      </c>
      <c r="F342" s="14">
        <v>150000</v>
      </c>
      <c r="G342" s="14">
        <v>120000</v>
      </c>
      <c r="I342" s="62"/>
    </row>
    <row r="343" spans="1:9" x14ac:dyDescent="0.2">
      <c r="B343" s="90"/>
      <c r="C343" s="91"/>
      <c r="D343" s="27"/>
      <c r="E343" s="112"/>
      <c r="F343" s="27"/>
      <c r="G343" s="27"/>
      <c r="I343" s="62"/>
    </row>
    <row r="344" spans="1:9" ht="15" x14ac:dyDescent="0.25">
      <c r="A344" s="61">
        <v>2301</v>
      </c>
      <c r="B344" s="84"/>
      <c r="C344" s="91" t="s">
        <v>86</v>
      </c>
      <c r="D344" s="41"/>
      <c r="E344" s="41"/>
      <c r="F344" s="41"/>
      <c r="G344" s="41"/>
    </row>
    <row r="345" spans="1:9" ht="15" x14ac:dyDescent="0.25">
      <c r="A345" s="61">
        <v>47300</v>
      </c>
      <c r="B345" s="84"/>
      <c r="C345" s="91" t="s">
        <v>93</v>
      </c>
      <c r="D345" s="41"/>
      <c r="E345" s="41"/>
      <c r="F345" s="41"/>
      <c r="G345" s="41"/>
    </row>
    <row r="346" spans="1:9" x14ac:dyDescent="0.2">
      <c r="A346" s="61" t="s">
        <v>95</v>
      </c>
      <c r="B346" s="90"/>
      <c r="C346" s="91" t="s">
        <v>136</v>
      </c>
      <c r="D346" s="27"/>
      <c r="E346" s="27"/>
      <c r="F346" s="27"/>
      <c r="G346" s="27"/>
    </row>
    <row r="347" spans="1:9" ht="15" x14ac:dyDescent="0.25">
      <c r="A347" s="67"/>
      <c r="B347" s="68">
        <v>3</v>
      </c>
      <c r="C347" s="69" t="s">
        <v>14</v>
      </c>
      <c r="D347" s="22">
        <f>D348+D350+D356</f>
        <v>70000</v>
      </c>
      <c r="E347" s="22">
        <f>E348+E350+E356</f>
        <v>85000</v>
      </c>
      <c r="F347" s="22">
        <f>F348+F350+F356</f>
        <v>59000</v>
      </c>
      <c r="G347" s="22">
        <f>G348+G350+G356</f>
        <v>66000</v>
      </c>
      <c r="H347" s="58">
        <f>H348+H350+H356</f>
        <v>59000</v>
      </c>
      <c r="I347" s="58">
        <f>H347</f>
        <v>59000</v>
      </c>
    </row>
    <row r="348" spans="1:9" ht="15" x14ac:dyDescent="0.25">
      <c r="B348" s="88">
        <v>31</v>
      </c>
      <c r="C348" s="89" t="s">
        <v>15</v>
      </c>
      <c r="D348" s="94">
        <f>SUM(D349:D349)</f>
        <v>1200</v>
      </c>
      <c r="E348" s="94">
        <f>SUM(E349:E349)</f>
        <v>1200</v>
      </c>
      <c r="F348" s="94">
        <f>SUM(F349:F349)</f>
        <v>1200</v>
      </c>
      <c r="G348" s="94">
        <f>SUM(G349:G349)</f>
        <v>1200</v>
      </c>
      <c r="H348" s="58">
        <f>F348</f>
        <v>1200</v>
      </c>
      <c r="I348" s="58">
        <f>H348</f>
        <v>1200</v>
      </c>
    </row>
    <row r="349" spans="1:9" x14ac:dyDescent="0.2">
      <c r="B349" s="86">
        <v>312</v>
      </c>
      <c r="C349" s="87" t="s">
        <v>30</v>
      </c>
      <c r="D349" s="14">
        <v>1200</v>
      </c>
      <c r="E349" s="14">
        <v>1200</v>
      </c>
      <c r="F349" s="14">
        <v>1200</v>
      </c>
      <c r="G349" s="14">
        <v>1200</v>
      </c>
    </row>
    <row r="350" spans="1:9" ht="15" x14ac:dyDescent="0.25">
      <c r="B350" s="88">
        <v>32</v>
      </c>
      <c r="C350" s="89" t="s">
        <v>18</v>
      </c>
      <c r="D350" s="94">
        <f>SUM(D351:D355)</f>
        <v>67800</v>
      </c>
      <c r="E350" s="94">
        <f>SUM(E351:E355)</f>
        <v>82800</v>
      </c>
      <c r="F350" s="94">
        <f>SUM(F351:F355)</f>
        <v>55800</v>
      </c>
      <c r="G350" s="94">
        <f>SUM(G351:G355)</f>
        <v>62800</v>
      </c>
      <c r="H350" s="58">
        <v>55800</v>
      </c>
      <c r="I350" s="58">
        <f>H350</f>
        <v>55800</v>
      </c>
    </row>
    <row r="351" spans="1:9" ht="15" x14ac:dyDescent="0.25">
      <c r="B351" s="86">
        <v>321</v>
      </c>
      <c r="C351" s="87" t="s">
        <v>19</v>
      </c>
      <c r="D351" s="14">
        <v>8000</v>
      </c>
      <c r="E351" s="106">
        <v>13000</v>
      </c>
      <c r="F351" s="14">
        <v>5000</v>
      </c>
      <c r="G351" s="14">
        <v>12000</v>
      </c>
      <c r="H351" s="58"/>
      <c r="I351" s="58"/>
    </row>
    <row r="352" spans="1:9" x14ac:dyDescent="0.2">
      <c r="B352" s="86">
        <v>322</v>
      </c>
      <c r="C352" s="87" t="s">
        <v>20</v>
      </c>
      <c r="D352" s="14">
        <v>21000</v>
      </c>
      <c r="E352" s="106">
        <v>33800</v>
      </c>
      <c r="F352" s="14">
        <v>21000</v>
      </c>
      <c r="G352" s="14">
        <v>21000</v>
      </c>
      <c r="I352" s="62"/>
    </row>
    <row r="353" spans="1:9" x14ac:dyDescent="0.2">
      <c r="B353" s="86">
        <v>323</v>
      </c>
      <c r="C353" s="87" t="s">
        <v>21</v>
      </c>
      <c r="D353" s="14">
        <v>24500</v>
      </c>
      <c r="E353" s="106">
        <v>32000</v>
      </c>
      <c r="F353" s="14">
        <v>17500</v>
      </c>
      <c r="G353" s="14">
        <v>17500</v>
      </c>
      <c r="I353" s="62"/>
    </row>
    <row r="354" spans="1:9" x14ac:dyDescent="0.2">
      <c r="B354" s="86">
        <v>324</v>
      </c>
      <c r="C354" s="87" t="s">
        <v>130</v>
      </c>
      <c r="D354" s="14">
        <v>5000</v>
      </c>
      <c r="E354" s="106">
        <v>1000</v>
      </c>
      <c r="F354" s="14">
        <v>3000</v>
      </c>
      <c r="G354" s="14">
        <v>3000</v>
      </c>
      <c r="I354" s="62"/>
    </row>
    <row r="355" spans="1:9" x14ac:dyDescent="0.2">
      <c r="B355" s="86">
        <v>329</v>
      </c>
      <c r="C355" s="87" t="s">
        <v>74</v>
      </c>
      <c r="D355" s="14">
        <v>9300</v>
      </c>
      <c r="E355" s="106">
        <v>3000</v>
      </c>
      <c r="F355" s="14">
        <v>9300</v>
      </c>
      <c r="G355" s="14">
        <v>9300</v>
      </c>
      <c r="I355" s="62"/>
    </row>
    <row r="356" spans="1:9" ht="15" x14ac:dyDescent="0.25">
      <c r="B356" s="88">
        <v>34</v>
      </c>
      <c r="C356" s="89" t="s">
        <v>75</v>
      </c>
      <c r="D356" s="94">
        <f>D357</f>
        <v>1000</v>
      </c>
      <c r="E356" s="94">
        <f>E357</f>
        <v>1000</v>
      </c>
      <c r="F356" s="94">
        <f>F357</f>
        <v>2000</v>
      </c>
      <c r="G356" s="94">
        <f>G357</f>
        <v>2000</v>
      </c>
      <c r="H356" s="58">
        <v>2000</v>
      </c>
      <c r="I356" s="58">
        <f>H356</f>
        <v>2000</v>
      </c>
    </row>
    <row r="357" spans="1:9" x14ac:dyDescent="0.2">
      <c r="B357" s="86">
        <v>343</v>
      </c>
      <c r="C357" s="87" t="s">
        <v>76</v>
      </c>
      <c r="D357" s="14">
        <v>1000</v>
      </c>
      <c r="E357" s="14">
        <v>1000</v>
      </c>
      <c r="F357" s="14">
        <v>2000</v>
      </c>
      <c r="G357" s="14">
        <v>2000</v>
      </c>
      <c r="I357" s="62"/>
    </row>
    <row r="358" spans="1:9" ht="15" x14ac:dyDescent="0.25">
      <c r="B358" s="68">
        <v>4</v>
      </c>
      <c r="C358" s="69" t="s">
        <v>22</v>
      </c>
      <c r="D358" s="22">
        <f t="shared" ref="D358:I358" si="16">D359</f>
        <v>5000</v>
      </c>
      <c r="E358" s="22">
        <f t="shared" si="16"/>
        <v>30000</v>
      </c>
      <c r="F358" s="22">
        <f t="shared" si="16"/>
        <v>120000</v>
      </c>
      <c r="G358" s="22">
        <f t="shared" si="16"/>
        <v>184000</v>
      </c>
      <c r="H358" s="58">
        <f t="shared" si="16"/>
        <v>50000</v>
      </c>
      <c r="I358" s="58">
        <f t="shared" si="16"/>
        <v>50000</v>
      </c>
    </row>
    <row r="359" spans="1:9" ht="15" x14ac:dyDescent="0.25">
      <c r="B359" s="88">
        <v>42</v>
      </c>
      <c r="C359" s="89" t="s">
        <v>54</v>
      </c>
      <c r="D359" s="94">
        <f>SUM(D360:D361)</f>
        <v>5000</v>
      </c>
      <c r="E359" s="94">
        <f>SUM(E360:E361)</f>
        <v>30000</v>
      </c>
      <c r="F359" s="94">
        <f>SUM(F360:F361)</f>
        <v>120000</v>
      </c>
      <c r="G359" s="94">
        <f>SUM(G360:G361)</f>
        <v>184000</v>
      </c>
      <c r="H359" s="126">
        <v>50000</v>
      </c>
      <c r="I359" s="126">
        <v>50000</v>
      </c>
    </row>
    <row r="360" spans="1:9" x14ac:dyDescent="0.2">
      <c r="B360" s="86">
        <v>422</v>
      </c>
      <c r="C360" s="87" t="s">
        <v>116</v>
      </c>
      <c r="D360" s="14">
        <v>5000</v>
      </c>
      <c r="E360" s="106">
        <v>30000</v>
      </c>
      <c r="F360" s="14">
        <v>120000</v>
      </c>
      <c r="G360" s="14">
        <v>184000</v>
      </c>
      <c r="I360" s="62"/>
    </row>
    <row r="361" spans="1:9" x14ac:dyDescent="0.2">
      <c r="B361" s="90"/>
      <c r="C361" s="91"/>
      <c r="D361" s="27"/>
      <c r="E361" s="27"/>
      <c r="F361" s="27"/>
      <c r="G361" s="27"/>
      <c r="I361" s="62"/>
    </row>
    <row r="362" spans="1:9" x14ac:dyDescent="0.2">
      <c r="A362" s="61">
        <v>2301</v>
      </c>
      <c r="B362" s="90"/>
      <c r="C362" s="91" t="s">
        <v>86</v>
      </c>
      <c r="D362" s="27"/>
      <c r="E362" s="27"/>
      <c r="F362" s="27"/>
      <c r="G362" s="27"/>
    </row>
    <row r="363" spans="1:9" x14ac:dyDescent="0.2">
      <c r="A363" s="67">
        <v>32300</v>
      </c>
      <c r="B363" s="90"/>
      <c r="C363" s="91" t="s">
        <v>133</v>
      </c>
      <c r="D363" s="27"/>
      <c r="E363" s="27"/>
      <c r="F363" s="27"/>
      <c r="G363" s="27"/>
    </row>
    <row r="364" spans="1:9" x14ac:dyDescent="0.2">
      <c r="A364" s="61" t="s">
        <v>137</v>
      </c>
      <c r="B364" s="90"/>
      <c r="C364" s="91" t="s">
        <v>120</v>
      </c>
      <c r="D364" s="27"/>
      <c r="E364" s="27"/>
      <c r="F364" s="27"/>
      <c r="G364" s="27"/>
    </row>
    <row r="365" spans="1:9" ht="15" x14ac:dyDescent="0.25">
      <c r="B365" s="68">
        <v>3</v>
      </c>
      <c r="C365" s="69" t="s">
        <v>14</v>
      </c>
      <c r="D365" s="22">
        <f>D366+D369+D375</f>
        <v>125000</v>
      </c>
      <c r="E365" s="22">
        <f>E366+E369+E375</f>
        <v>85000</v>
      </c>
      <c r="F365" s="22">
        <f>F366+F369+F375</f>
        <v>100000</v>
      </c>
      <c r="G365" s="22">
        <f>G366+G369+G375</f>
        <v>100000</v>
      </c>
      <c r="H365" s="58">
        <f>SUM(H366:H375)</f>
        <v>100000</v>
      </c>
      <c r="I365" s="58">
        <f>H365</f>
        <v>100000</v>
      </c>
    </row>
    <row r="366" spans="1:9" ht="15" x14ac:dyDescent="0.25">
      <c r="B366" s="88">
        <v>31</v>
      </c>
      <c r="C366" s="89" t="s">
        <v>15</v>
      </c>
      <c r="D366" s="94">
        <f>SUM(D367:D368)</f>
        <v>2330</v>
      </c>
      <c r="E366" s="94">
        <f>SUM(E367:E368)</f>
        <v>2330</v>
      </c>
      <c r="F366" s="94">
        <f>SUM(F367:F368)</f>
        <v>1165</v>
      </c>
      <c r="G366" s="94">
        <f>SUM(G367:G368)</f>
        <v>1165</v>
      </c>
      <c r="H366" s="58">
        <v>1165</v>
      </c>
      <c r="I366" s="58">
        <f>H366</f>
        <v>1165</v>
      </c>
    </row>
    <row r="367" spans="1:9" ht="15" x14ac:dyDescent="0.25">
      <c r="B367" s="86">
        <v>311</v>
      </c>
      <c r="C367" s="87" t="s">
        <v>16</v>
      </c>
      <c r="D367" s="14">
        <v>2000</v>
      </c>
      <c r="E367" s="14">
        <v>2000</v>
      </c>
      <c r="F367" s="14">
        <v>1000</v>
      </c>
      <c r="G367" s="14">
        <v>1000</v>
      </c>
      <c r="H367" s="58"/>
      <c r="I367" s="58"/>
    </row>
    <row r="368" spans="1:9" ht="15" x14ac:dyDescent="0.25">
      <c r="B368" s="86">
        <v>313</v>
      </c>
      <c r="C368" s="87" t="s">
        <v>17</v>
      </c>
      <c r="D368" s="14">
        <v>330</v>
      </c>
      <c r="E368" s="14">
        <v>330</v>
      </c>
      <c r="F368" s="14">
        <v>165</v>
      </c>
      <c r="G368" s="14">
        <v>165</v>
      </c>
      <c r="H368" s="58"/>
      <c r="I368" s="58"/>
    </row>
    <row r="369" spans="1:9" ht="15" x14ac:dyDescent="0.25">
      <c r="B369" s="88">
        <v>32</v>
      </c>
      <c r="C369" s="89" t="s">
        <v>18</v>
      </c>
      <c r="D369" s="94">
        <f>SUM(D370:D374)</f>
        <v>122570</v>
      </c>
      <c r="E369" s="94">
        <f>SUM(E370:E374)</f>
        <v>82570</v>
      </c>
      <c r="F369" s="94">
        <f>SUM(F370:F374)</f>
        <v>98725</v>
      </c>
      <c r="G369" s="94">
        <f>SUM(G370:G374)</f>
        <v>98725</v>
      </c>
      <c r="H369" s="58">
        <v>98725</v>
      </c>
      <c r="I369" s="58">
        <f>H369</f>
        <v>98725</v>
      </c>
    </row>
    <row r="370" spans="1:9" ht="15" x14ac:dyDescent="0.25">
      <c r="B370" s="86">
        <v>321</v>
      </c>
      <c r="C370" s="87" t="s">
        <v>19</v>
      </c>
      <c r="D370" s="14">
        <v>1670</v>
      </c>
      <c r="E370" s="14">
        <v>1670</v>
      </c>
      <c r="F370" s="14">
        <v>1600</v>
      </c>
      <c r="G370" s="14">
        <v>1600</v>
      </c>
      <c r="H370" s="58"/>
      <c r="I370" s="58"/>
    </row>
    <row r="371" spans="1:9" x14ac:dyDescent="0.2">
      <c r="A371" s="67"/>
      <c r="B371" s="86">
        <v>322</v>
      </c>
      <c r="C371" s="87" t="s">
        <v>20</v>
      </c>
      <c r="D371" s="14">
        <v>52500</v>
      </c>
      <c r="E371" s="14">
        <v>32500</v>
      </c>
      <c r="F371" s="14">
        <v>40000</v>
      </c>
      <c r="G371" s="14">
        <v>45000</v>
      </c>
      <c r="I371" s="62"/>
    </row>
    <row r="372" spans="1:9" x14ac:dyDescent="0.2">
      <c r="B372" s="86">
        <v>323</v>
      </c>
      <c r="C372" s="87" t="s">
        <v>21</v>
      </c>
      <c r="D372" s="14">
        <v>55000</v>
      </c>
      <c r="E372" s="14">
        <v>35000</v>
      </c>
      <c r="F372" s="14">
        <v>45725</v>
      </c>
      <c r="G372" s="14">
        <v>45725</v>
      </c>
      <c r="I372" s="62"/>
    </row>
    <row r="373" spans="1:9" x14ac:dyDescent="0.2">
      <c r="B373" s="86">
        <v>324</v>
      </c>
      <c r="C373" s="87" t="s">
        <v>130</v>
      </c>
      <c r="D373" s="14">
        <v>200</v>
      </c>
      <c r="E373" s="14">
        <v>200</v>
      </c>
      <c r="F373" s="14">
        <v>200</v>
      </c>
      <c r="G373" s="14">
        <v>200</v>
      </c>
      <c r="I373" s="62"/>
    </row>
    <row r="374" spans="1:9" x14ac:dyDescent="0.2">
      <c r="B374" s="86">
        <v>329</v>
      </c>
      <c r="C374" s="87" t="s">
        <v>74</v>
      </c>
      <c r="D374" s="14">
        <v>13200</v>
      </c>
      <c r="E374" s="14">
        <v>13200</v>
      </c>
      <c r="F374" s="14">
        <v>11200</v>
      </c>
      <c r="G374" s="14">
        <v>6200</v>
      </c>
      <c r="I374" s="62"/>
    </row>
    <row r="375" spans="1:9" ht="15" x14ac:dyDescent="0.25">
      <c r="B375" s="88">
        <v>34</v>
      </c>
      <c r="C375" s="89" t="s">
        <v>75</v>
      </c>
      <c r="D375" s="94">
        <f>D376</f>
        <v>100</v>
      </c>
      <c r="E375" s="94">
        <f>E376</f>
        <v>100</v>
      </c>
      <c r="F375" s="94">
        <f>F376</f>
        <v>110</v>
      </c>
      <c r="G375" s="94">
        <f>G376</f>
        <v>110</v>
      </c>
      <c r="H375" s="58">
        <v>110</v>
      </c>
      <c r="I375" s="58">
        <f>H375</f>
        <v>110</v>
      </c>
    </row>
    <row r="376" spans="1:9" x14ac:dyDescent="0.2">
      <c r="B376" s="86">
        <v>343</v>
      </c>
      <c r="C376" s="87" t="s">
        <v>76</v>
      </c>
      <c r="D376" s="14">
        <v>100</v>
      </c>
      <c r="E376" s="14">
        <v>100</v>
      </c>
      <c r="F376" s="14">
        <v>110</v>
      </c>
      <c r="G376" s="14">
        <v>110</v>
      </c>
    </row>
    <row r="377" spans="1:9" ht="15" hidden="1" x14ac:dyDescent="0.25">
      <c r="B377" s="68">
        <v>4</v>
      </c>
      <c r="C377" s="69" t="s">
        <v>22</v>
      </c>
      <c r="D377" s="22">
        <f>D378</f>
        <v>0</v>
      </c>
      <c r="E377" s="22">
        <f>E378</f>
        <v>0</v>
      </c>
      <c r="F377" s="22">
        <f>F378</f>
        <v>0</v>
      </c>
      <c r="G377" s="22">
        <f>G378</f>
        <v>0</v>
      </c>
      <c r="I377" s="62"/>
    </row>
    <row r="378" spans="1:9" ht="15" hidden="1" x14ac:dyDescent="0.25">
      <c r="B378" s="88">
        <v>41</v>
      </c>
      <c r="C378" s="89" t="s">
        <v>184</v>
      </c>
      <c r="D378" s="94">
        <f>SUM(D379:D380)</f>
        <v>0</v>
      </c>
      <c r="E378" s="94">
        <f>SUM(E379:E380)</f>
        <v>0</v>
      </c>
      <c r="F378" s="94">
        <f>SUM(F379:F380)</f>
        <v>0</v>
      </c>
      <c r="G378" s="94">
        <f>SUM(G379:G380)</f>
        <v>0</v>
      </c>
      <c r="I378" s="62"/>
    </row>
    <row r="379" spans="1:9" hidden="1" x14ac:dyDescent="0.2">
      <c r="B379" s="86">
        <v>412</v>
      </c>
      <c r="C379" s="87" t="s">
        <v>185</v>
      </c>
      <c r="D379" s="14">
        <v>0</v>
      </c>
      <c r="E379" s="14">
        <v>0</v>
      </c>
      <c r="F379" s="14">
        <v>0</v>
      </c>
      <c r="G379" s="14">
        <v>0</v>
      </c>
      <c r="I379" s="62"/>
    </row>
    <row r="380" spans="1:9" s="64" customFormat="1" ht="15" x14ac:dyDescent="0.25">
      <c r="A380" s="61"/>
      <c r="B380" s="84"/>
      <c r="C380" s="85"/>
      <c r="D380" s="41"/>
      <c r="E380" s="41"/>
      <c r="F380" s="41"/>
      <c r="G380" s="41"/>
      <c r="I380" s="92"/>
    </row>
    <row r="381" spans="1:9" s="64" customFormat="1" ht="15" x14ac:dyDescent="0.25">
      <c r="A381" s="61">
        <v>53082</v>
      </c>
      <c r="B381" s="90"/>
      <c r="C381" s="91" t="s">
        <v>180</v>
      </c>
      <c r="D381" s="41"/>
      <c r="E381" s="41"/>
      <c r="F381" s="41"/>
      <c r="G381" s="41"/>
      <c r="I381" s="92"/>
    </row>
    <row r="382" spans="1:9" s="64" customFormat="1" x14ac:dyDescent="0.2">
      <c r="A382" s="61" t="s">
        <v>187</v>
      </c>
      <c r="B382" s="90"/>
      <c r="C382" s="91" t="s">
        <v>188</v>
      </c>
      <c r="D382" s="27"/>
      <c r="E382" s="27"/>
      <c r="F382" s="27"/>
      <c r="G382" s="27"/>
      <c r="I382" s="92"/>
    </row>
    <row r="383" spans="1:9" s="64" customFormat="1" ht="15" x14ac:dyDescent="0.25">
      <c r="A383" s="61"/>
      <c r="B383" s="68">
        <v>3</v>
      </c>
      <c r="C383" s="69" t="s">
        <v>14</v>
      </c>
      <c r="D383" s="22">
        <f t="shared" ref="D383:I383" si="17">D384</f>
        <v>8000</v>
      </c>
      <c r="E383" s="22">
        <f t="shared" si="17"/>
        <v>10000</v>
      </c>
      <c r="F383" s="22">
        <f t="shared" si="17"/>
        <v>8000</v>
      </c>
      <c r="G383" s="22">
        <f t="shared" si="17"/>
        <v>8000</v>
      </c>
      <c r="H383" s="58">
        <f t="shared" si="17"/>
        <v>8000</v>
      </c>
      <c r="I383" s="58">
        <f t="shared" si="17"/>
        <v>8000</v>
      </c>
    </row>
    <row r="384" spans="1:9" s="64" customFormat="1" ht="15" x14ac:dyDescent="0.25">
      <c r="A384" s="61"/>
      <c r="B384" s="88">
        <v>37</v>
      </c>
      <c r="C384" s="89" t="s">
        <v>189</v>
      </c>
      <c r="D384" s="94">
        <f>SUM(D385:D385)</f>
        <v>8000</v>
      </c>
      <c r="E384" s="94">
        <f>SUM(E385:E385)</f>
        <v>10000</v>
      </c>
      <c r="F384" s="94">
        <f>SUM(F385:F385)</f>
        <v>8000</v>
      </c>
      <c r="G384" s="94">
        <f>SUM(G385:G385)</f>
        <v>8000</v>
      </c>
      <c r="H384" s="58">
        <f>F384</f>
        <v>8000</v>
      </c>
      <c r="I384" s="58">
        <f>H384</f>
        <v>8000</v>
      </c>
    </row>
    <row r="385" spans="1:9" s="64" customFormat="1" x14ac:dyDescent="0.2">
      <c r="A385" s="61"/>
      <c r="B385" s="72">
        <v>372</v>
      </c>
      <c r="C385" s="73" t="s">
        <v>79</v>
      </c>
      <c r="D385" s="14">
        <v>8000</v>
      </c>
      <c r="E385" s="106">
        <v>10000</v>
      </c>
      <c r="F385" s="14">
        <v>8000</v>
      </c>
      <c r="G385" s="14">
        <v>8000</v>
      </c>
      <c r="I385" s="92"/>
    </row>
    <row r="386" spans="1:9" s="64" customFormat="1" ht="15" x14ac:dyDescent="0.25">
      <c r="A386" s="61"/>
      <c r="B386" s="84"/>
      <c r="C386" s="85"/>
      <c r="D386" s="41"/>
      <c r="E386" s="41"/>
      <c r="F386" s="41"/>
      <c r="G386" s="41"/>
      <c r="I386" s="92"/>
    </row>
    <row r="387" spans="1:9" s="64" customFormat="1" ht="15" x14ac:dyDescent="0.25">
      <c r="A387" s="61">
        <v>55291</v>
      </c>
      <c r="B387" s="90"/>
      <c r="C387" s="91" t="s">
        <v>190</v>
      </c>
      <c r="D387" s="41"/>
      <c r="E387" s="41"/>
      <c r="F387" s="41"/>
      <c r="G387" s="41"/>
    </row>
    <row r="388" spans="1:9" s="64" customFormat="1" x14ac:dyDescent="0.2">
      <c r="A388" s="61" t="s">
        <v>194</v>
      </c>
      <c r="B388" s="90"/>
      <c r="C388" s="91" t="s">
        <v>195</v>
      </c>
      <c r="D388" s="27"/>
      <c r="E388" s="27"/>
      <c r="F388" s="27"/>
      <c r="G388" s="27"/>
    </row>
    <row r="389" spans="1:9" s="64" customFormat="1" ht="15" x14ac:dyDescent="0.25">
      <c r="A389" s="61"/>
      <c r="B389" s="68">
        <v>3</v>
      </c>
      <c r="C389" s="69" t="s">
        <v>14</v>
      </c>
      <c r="D389" s="22">
        <f t="shared" ref="D389:I389" si="18">D390</f>
        <v>15000</v>
      </c>
      <c r="E389" s="22">
        <f t="shared" si="18"/>
        <v>15000</v>
      </c>
      <c r="F389" s="22">
        <f t="shared" si="18"/>
        <v>15000</v>
      </c>
      <c r="G389" s="22">
        <f t="shared" si="18"/>
        <v>15000</v>
      </c>
      <c r="H389" s="58">
        <f t="shared" si="18"/>
        <v>15000</v>
      </c>
      <c r="I389" s="58">
        <f t="shared" si="18"/>
        <v>15000</v>
      </c>
    </row>
    <row r="390" spans="1:9" s="64" customFormat="1" ht="15" x14ac:dyDescent="0.25">
      <c r="A390" s="61"/>
      <c r="B390" s="88">
        <v>37</v>
      </c>
      <c r="C390" s="89" t="s">
        <v>189</v>
      </c>
      <c r="D390" s="94">
        <f>SUM(D391:D391)</f>
        <v>15000</v>
      </c>
      <c r="E390" s="94">
        <f>SUM(E391:E391)</f>
        <v>15000</v>
      </c>
      <c r="F390" s="94">
        <f>SUM(F391:F391)</f>
        <v>15000</v>
      </c>
      <c r="G390" s="94">
        <f>SUM(G391:G391)</f>
        <v>15000</v>
      </c>
      <c r="H390" s="58">
        <f>F390</f>
        <v>15000</v>
      </c>
      <c r="I390" s="58">
        <f>H390</f>
        <v>15000</v>
      </c>
    </row>
    <row r="391" spans="1:9" s="64" customFormat="1" x14ac:dyDescent="0.2">
      <c r="A391" s="61"/>
      <c r="B391" s="72">
        <v>372</v>
      </c>
      <c r="C391" s="73" t="s">
        <v>79</v>
      </c>
      <c r="D391" s="14">
        <v>15000</v>
      </c>
      <c r="E391" s="14">
        <v>15000</v>
      </c>
      <c r="F391" s="14">
        <v>15000</v>
      </c>
      <c r="G391" s="14">
        <v>15000</v>
      </c>
    </row>
    <row r="392" spans="1:9" s="64" customFormat="1" x14ac:dyDescent="0.2">
      <c r="A392" s="61"/>
      <c r="B392" s="77"/>
      <c r="C392" s="78"/>
      <c r="D392" s="27"/>
      <c r="E392" s="27"/>
      <c r="F392" s="27"/>
      <c r="G392" s="27"/>
    </row>
    <row r="393" spans="1:9" s="64" customFormat="1" ht="15" x14ac:dyDescent="0.25">
      <c r="A393" s="61">
        <v>53082</v>
      </c>
      <c r="B393" s="90"/>
      <c r="C393" s="91" t="s">
        <v>180</v>
      </c>
      <c r="D393" s="41"/>
      <c r="E393" s="41"/>
      <c r="F393" s="41"/>
      <c r="G393" s="41"/>
    </row>
    <row r="394" spans="1:9" s="64" customFormat="1" x14ac:dyDescent="0.2">
      <c r="A394" s="61" t="s">
        <v>213</v>
      </c>
      <c r="B394" s="90"/>
      <c r="C394" s="91" t="s">
        <v>214</v>
      </c>
      <c r="D394" s="27"/>
      <c r="E394" s="27"/>
      <c r="F394" s="27"/>
      <c r="G394" s="27"/>
    </row>
    <row r="395" spans="1:9" s="64" customFormat="1" ht="15" x14ac:dyDescent="0.25">
      <c r="A395" s="61"/>
      <c r="B395" s="68">
        <v>3</v>
      </c>
      <c r="C395" s="69" t="s">
        <v>14</v>
      </c>
      <c r="D395" s="22">
        <f t="shared" ref="D395:H395" si="19">D396</f>
        <v>0</v>
      </c>
      <c r="E395" s="22">
        <f t="shared" si="19"/>
        <v>0</v>
      </c>
      <c r="F395" s="22">
        <f t="shared" si="19"/>
        <v>10000</v>
      </c>
      <c r="G395" s="22">
        <f t="shared" si="19"/>
        <v>10000</v>
      </c>
      <c r="H395" s="58">
        <f t="shared" si="19"/>
        <v>0</v>
      </c>
    </row>
    <row r="396" spans="1:9" s="64" customFormat="1" ht="15" x14ac:dyDescent="0.25">
      <c r="A396" s="61"/>
      <c r="B396" s="88">
        <v>32</v>
      </c>
      <c r="C396" s="89" t="s">
        <v>18</v>
      </c>
      <c r="D396" s="94">
        <f>SUM(D397:D397)</f>
        <v>0</v>
      </c>
      <c r="E396" s="94">
        <f>SUM(E397:E397)</f>
        <v>0</v>
      </c>
      <c r="F396" s="94">
        <f>SUM(F397:F397)</f>
        <v>10000</v>
      </c>
      <c r="G396" s="94">
        <f>SUM(G397:G397)</f>
        <v>10000</v>
      </c>
      <c r="H396" s="58"/>
    </row>
    <row r="397" spans="1:9" s="64" customFormat="1" x14ac:dyDescent="0.2">
      <c r="A397" s="61"/>
      <c r="B397" s="86">
        <v>329</v>
      </c>
      <c r="C397" s="87" t="s">
        <v>74</v>
      </c>
      <c r="D397" s="14">
        <v>0</v>
      </c>
      <c r="E397" s="106">
        <v>0</v>
      </c>
      <c r="F397" s="14">
        <v>10000</v>
      </c>
      <c r="G397" s="14">
        <v>10000</v>
      </c>
    </row>
    <row r="398" spans="1:9" s="64" customFormat="1" x14ac:dyDescent="0.2">
      <c r="D398" s="100"/>
      <c r="E398" s="100"/>
      <c r="F398" s="100"/>
      <c r="G398" s="100"/>
    </row>
    <row r="399" spans="1:9" s="64" customFormat="1" ht="15" x14ac:dyDescent="0.25">
      <c r="A399" s="61">
        <v>58300</v>
      </c>
      <c r="B399" s="90"/>
      <c r="C399" s="91" t="s">
        <v>159</v>
      </c>
      <c r="D399" s="41"/>
      <c r="E399" s="41"/>
      <c r="F399" s="41"/>
      <c r="G399" s="41"/>
    </row>
    <row r="400" spans="1:9" s="64" customFormat="1" x14ac:dyDescent="0.2">
      <c r="A400" s="61" t="s">
        <v>199</v>
      </c>
      <c r="B400" s="90"/>
      <c r="C400" s="91" t="s">
        <v>200</v>
      </c>
      <c r="D400" s="27"/>
      <c r="E400" s="27"/>
      <c r="F400" s="27"/>
      <c r="G400" s="27"/>
    </row>
    <row r="401" spans="1:9" s="64" customFormat="1" ht="15" x14ac:dyDescent="0.25">
      <c r="A401" s="61"/>
      <c r="B401" s="68">
        <v>3</v>
      </c>
      <c r="C401" s="69" t="s">
        <v>14</v>
      </c>
      <c r="D401" s="22">
        <f t="shared" ref="D401:I401" si="20">D402+D405</f>
        <v>10062</v>
      </c>
      <c r="E401" s="22">
        <f t="shared" ref="E401:F401" si="21">E402+E405</f>
        <v>10062</v>
      </c>
      <c r="F401" s="22">
        <f t="shared" si="21"/>
        <v>10056</v>
      </c>
      <c r="G401" s="22">
        <f t="shared" ref="G401" si="22">G402+G405</f>
        <v>10056</v>
      </c>
      <c r="H401" s="58">
        <f t="shared" si="20"/>
        <v>10056</v>
      </c>
      <c r="I401" s="58">
        <f t="shared" si="20"/>
        <v>10056</v>
      </c>
    </row>
    <row r="402" spans="1:9" s="64" customFormat="1" ht="15" x14ac:dyDescent="0.25">
      <c r="A402" s="61"/>
      <c r="B402" s="88">
        <v>31</v>
      </c>
      <c r="C402" s="89" t="s">
        <v>15</v>
      </c>
      <c r="D402" s="94">
        <f>SUM(D403:D404)</f>
        <v>1200</v>
      </c>
      <c r="E402" s="94">
        <f>SUM(E403:E404)</f>
        <v>1200</v>
      </c>
      <c r="F402" s="94">
        <f>SUM(F403:F404)</f>
        <v>1194</v>
      </c>
      <c r="G402" s="94">
        <f>SUM(G403:G404)</f>
        <v>1194</v>
      </c>
      <c r="H402" s="58">
        <v>1194</v>
      </c>
      <c r="I402" s="58">
        <f>H402</f>
        <v>1194</v>
      </c>
    </row>
    <row r="403" spans="1:9" s="64" customFormat="1" x14ac:dyDescent="0.2">
      <c r="A403" s="61"/>
      <c r="B403" s="86">
        <v>311</v>
      </c>
      <c r="C403" s="87" t="s">
        <v>16</v>
      </c>
      <c r="D403" s="14">
        <v>1030.04</v>
      </c>
      <c r="E403" s="14">
        <v>1030.04</v>
      </c>
      <c r="F403" s="14">
        <v>1030.04</v>
      </c>
      <c r="G403" s="14">
        <v>1030.04</v>
      </c>
      <c r="I403" s="92"/>
    </row>
    <row r="404" spans="1:9" s="64" customFormat="1" x14ac:dyDescent="0.2">
      <c r="A404" s="61"/>
      <c r="B404" s="86">
        <v>313</v>
      </c>
      <c r="C404" s="87" t="s">
        <v>17</v>
      </c>
      <c r="D404" s="14">
        <v>169.96</v>
      </c>
      <c r="E404" s="14">
        <v>169.96</v>
      </c>
      <c r="F404" s="14">
        <v>163.96</v>
      </c>
      <c r="G404" s="14">
        <v>163.96</v>
      </c>
      <c r="I404" s="92"/>
    </row>
    <row r="405" spans="1:9" s="64" customFormat="1" ht="15" x14ac:dyDescent="0.25">
      <c r="A405" s="67"/>
      <c r="B405" s="88">
        <v>32</v>
      </c>
      <c r="C405" s="89" t="s">
        <v>18</v>
      </c>
      <c r="D405" s="94">
        <f>SUM(D406:D408)</f>
        <v>8862</v>
      </c>
      <c r="E405" s="94">
        <f>SUM(E406:E408)</f>
        <v>8862</v>
      </c>
      <c r="F405" s="94">
        <f>SUM(F406:F408)</f>
        <v>8862</v>
      </c>
      <c r="G405" s="94">
        <f>SUM(G406:G408)</f>
        <v>8862</v>
      </c>
      <c r="H405" s="58">
        <f>F405</f>
        <v>8862</v>
      </c>
      <c r="I405" s="58">
        <f>H405</f>
        <v>8862</v>
      </c>
    </row>
    <row r="406" spans="1:9" s="64" customFormat="1" x14ac:dyDescent="0.2">
      <c r="A406" s="61"/>
      <c r="B406" s="86">
        <v>322</v>
      </c>
      <c r="C406" s="87" t="s">
        <v>20</v>
      </c>
      <c r="D406" s="14">
        <v>5811.9</v>
      </c>
      <c r="E406" s="14">
        <v>5811.9</v>
      </c>
      <c r="F406" s="14">
        <v>5811.9</v>
      </c>
      <c r="G406" s="14">
        <v>5811.9</v>
      </c>
      <c r="I406" s="92"/>
    </row>
    <row r="407" spans="1:9" s="64" customFormat="1" x14ac:dyDescent="0.2">
      <c r="A407" s="61"/>
      <c r="B407" s="86">
        <v>323</v>
      </c>
      <c r="C407" s="87" t="s">
        <v>21</v>
      </c>
      <c r="D407" s="14">
        <v>1560.1</v>
      </c>
      <c r="E407" s="14">
        <v>1560.1</v>
      </c>
      <c r="F407" s="14">
        <v>1560.1</v>
      </c>
      <c r="G407" s="14">
        <v>1560.1</v>
      </c>
      <c r="I407" s="92"/>
    </row>
    <row r="408" spans="1:9" s="64" customFormat="1" x14ac:dyDescent="0.2">
      <c r="A408" s="61"/>
      <c r="B408" s="86">
        <v>329</v>
      </c>
      <c r="C408" s="87" t="s">
        <v>74</v>
      </c>
      <c r="D408" s="14">
        <v>1490</v>
      </c>
      <c r="E408" s="14">
        <v>1490</v>
      </c>
      <c r="F408" s="14">
        <v>1490</v>
      </c>
      <c r="G408" s="14">
        <v>1490</v>
      </c>
      <c r="I408" s="92"/>
    </row>
    <row r="409" spans="1:9" s="64" customFormat="1" ht="15" x14ac:dyDescent="0.25">
      <c r="A409" s="61"/>
      <c r="B409" s="84"/>
      <c r="C409" s="85"/>
      <c r="D409" s="41"/>
      <c r="E409" s="41"/>
      <c r="F409" s="41"/>
      <c r="G409" s="41"/>
      <c r="I409" s="92"/>
    </row>
    <row r="410" spans="1:9" x14ac:dyDescent="0.2">
      <c r="A410" s="61" t="s">
        <v>114</v>
      </c>
      <c r="B410" s="90"/>
      <c r="C410" s="91" t="s">
        <v>131</v>
      </c>
      <c r="D410" s="27"/>
      <c r="E410" s="27"/>
      <c r="F410" s="27"/>
      <c r="G410" s="27"/>
    </row>
    <row r="411" spans="1:9" ht="15" x14ac:dyDescent="0.25">
      <c r="A411" s="67"/>
      <c r="B411" s="68">
        <v>3</v>
      </c>
      <c r="C411" s="69" t="s">
        <v>14</v>
      </c>
      <c r="D411" s="22">
        <f>D412</f>
        <v>0</v>
      </c>
      <c r="E411" s="22">
        <f>E412</f>
        <v>5000</v>
      </c>
      <c r="F411" s="22">
        <f>F412</f>
        <v>0</v>
      </c>
      <c r="G411" s="22">
        <f>G412</f>
        <v>21000</v>
      </c>
      <c r="H411" s="58">
        <f>H412</f>
        <v>0</v>
      </c>
      <c r="I411" s="58">
        <f>H411</f>
        <v>0</v>
      </c>
    </row>
    <row r="412" spans="1:9" ht="15" x14ac:dyDescent="0.25">
      <c r="B412" s="88">
        <v>32</v>
      </c>
      <c r="C412" s="89" t="s">
        <v>18</v>
      </c>
      <c r="D412" s="94">
        <f>D413</f>
        <v>0</v>
      </c>
      <c r="E412" s="94">
        <f>E413</f>
        <v>5000</v>
      </c>
      <c r="F412" s="94">
        <f>F413</f>
        <v>0</v>
      </c>
      <c r="G412" s="94">
        <f>G413</f>
        <v>21000</v>
      </c>
      <c r="H412" s="58">
        <v>0</v>
      </c>
      <c r="I412" s="58">
        <f>H412</f>
        <v>0</v>
      </c>
    </row>
    <row r="413" spans="1:9" ht="15" x14ac:dyDescent="0.25">
      <c r="B413" s="86">
        <v>322</v>
      </c>
      <c r="C413" s="87" t="s">
        <v>20</v>
      </c>
      <c r="D413" s="14">
        <v>0</v>
      </c>
      <c r="E413" s="106">
        <v>5000</v>
      </c>
      <c r="F413" s="14">
        <v>0</v>
      </c>
      <c r="G413" s="14">
        <v>21000</v>
      </c>
      <c r="H413" s="58"/>
    </row>
    <row r="414" spans="1:9" ht="15" x14ac:dyDescent="0.25">
      <c r="B414" s="90"/>
      <c r="C414" s="91"/>
      <c r="D414" s="27"/>
      <c r="E414" s="112"/>
      <c r="F414" s="27"/>
      <c r="G414" s="27"/>
      <c r="H414" s="58"/>
    </row>
    <row r="415" spans="1:9" ht="15" x14ac:dyDescent="0.25">
      <c r="A415" s="61">
        <v>11001</v>
      </c>
      <c r="B415" s="90"/>
      <c r="C415" s="61" t="s">
        <v>70</v>
      </c>
      <c r="D415" s="27"/>
      <c r="E415" s="112"/>
      <c r="F415" s="27"/>
      <c r="G415" s="27"/>
      <c r="H415" s="58"/>
    </row>
    <row r="416" spans="1:9" ht="15" x14ac:dyDescent="0.25">
      <c r="A416" s="61" t="s">
        <v>231</v>
      </c>
      <c r="B416" s="90"/>
      <c r="C416" s="91" t="s">
        <v>232</v>
      </c>
      <c r="D416" s="27"/>
      <c r="E416" s="112"/>
      <c r="F416" s="27"/>
      <c r="G416" s="27"/>
      <c r="H416" s="58"/>
    </row>
    <row r="417" spans="1:9" ht="15" x14ac:dyDescent="0.25">
      <c r="B417" s="68">
        <v>3</v>
      </c>
      <c r="C417" s="69" t="s">
        <v>14</v>
      </c>
      <c r="D417" s="22">
        <f t="shared" ref="D417:I417" si="23">D418+D421</f>
        <v>1200</v>
      </c>
      <c r="E417" s="22">
        <f t="shared" si="23"/>
        <v>1200</v>
      </c>
      <c r="F417" s="22">
        <f t="shared" si="23"/>
        <v>0</v>
      </c>
      <c r="G417" s="22">
        <f t="shared" si="23"/>
        <v>5400</v>
      </c>
      <c r="H417" s="58">
        <f t="shared" si="23"/>
        <v>0</v>
      </c>
      <c r="I417" s="58">
        <f t="shared" si="23"/>
        <v>0</v>
      </c>
    </row>
    <row r="418" spans="1:9" ht="15" x14ac:dyDescent="0.25">
      <c r="B418" s="88">
        <v>31</v>
      </c>
      <c r="C418" s="89" t="s">
        <v>15</v>
      </c>
      <c r="D418" s="94">
        <f>SUM(D419:D420)</f>
        <v>1200</v>
      </c>
      <c r="E418" s="94">
        <f>SUM(E419:E420)</f>
        <v>1200</v>
      </c>
      <c r="F418" s="94">
        <f>SUM(F419:F420)</f>
        <v>0</v>
      </c>
      <c r="G418" s="94">
        <f>SUM(G419:G420)</f>
        <v>5400</v>
      </c>
      <c r="H418" s="58">
        <v>0</v>
      </c>
      <c r="I418" s="58">
        <v>0</v>
      </c>
    </row>
    <row r="419" spans="1:9" x14ac:dyDescent="0.2">
      <c r="B419" s="86">
        <v>311</v>
      </c>
      <c r="C419" s="87" t="s">
        <v>16</v>
      </c>
      <c r="D419" s="14">
        <v>1030.04</v>
      </c>
      <c r="E419" s="14">
        <v>1030.04</v>
      </c>
      <c r="F419" s="14"/>
      <c r="G419" s="14">
        <v>4635.1899999999996</v>
      </c>
      <c r="H419" s="64"/>
      <c r="I419" s="92"/>
    </row>
    <row r="420" spans="1:9" x14ac:dyDescent="0.2">
      <c r="B420" s="86">
        <v>313</v>
      </c>
      <c r="C420" s="87" t="s">
        <v>17</v>
      </c>
      <c r="D420" s="14">
        <v>169.96</v>
      </c>
      <c r="E420" s="14">
        <v>169.96</v>
      </c>
      <c r="F420" s="14"/>
      <c r="G420" s="14">
        <v>764.81</v>
      </c>
      <c r="H420" s="64"/>
      <c r="I420" s="92"/>
    </row>
    <row r="421" spans="1:9" ht="15" x14ac:dyDescent="0.25">
      <c r="B421" s="90"/>
      <c r="C421" s="91"/>
      <c r="D421" s="27"/>
      <c r="E421" s="112"/>
      <c r="F421" s="27"/>
      <c r="G421" s="27"/>
      <c r="H421" s="58"/>
    </row>
    <row r="422" spans="1:9" ht="15" x14ac:dyDescent="0.25">
      <c r="A422" s="61">
        <v>53060</v>
      </c>
      <c r="B422" s="90"/>
      <c r="C422" s="91" t="s">
        <v>178</v>
      </c>
      <c r="D422" s="41"/>
      <c r="E422" s="41"/>
      <c r="F422" s="41"/>
      <c r="G422" s="41"/>
    </row>
    <row r="423" spans="1:9" x14ac:dyDescent="0.2">
      <c r="A423" s="61" t="s">
        <v>201</v>
      </c>
      <c r="B423" s="90"/>
      <c r="C423" s="91" t="s">
        <v>186</v>
      </c>
      <c r="D423" s="27"/>
      <c r="E423" s="27"/>
      <c r="F423" s="27"/>
      <c r="G423" s="27"/>
    </row>
    <row r="424" spans="1:9" ht="15" x14ac:dyDescent="0.25">
      <c r="B424" s="68">
        <v>3</v>
      </c>
      <c r="C424" s="69" t="s">
        <v>14</v>
      </c>
      <c r="D424" s="22">
        <f t="shared" ref="D424:I424" si="24">D425</f>
        <v>1404</v>
      </c>
      <c r="E424" s="22">
        <f t="shared" si="24"/>
        <v>945</v>
      </c>
      <c r="F424" s="22">
        <f t="shared" si="24"/>
        <v>1404</v>
      </c>
      <c r="G424" s="22">
        <f t="shared" si="24"/>
        <v>1404</v>
      </c>
      <c r="H424" s="58">
        <f t="shared" si="24"/>
        <v>1404</v>
      </c>
      <c r="I424" s="58">
        <f t="shared" si="24"/>
        <v>1404</v>
      </c>
    </row>
    <row r="425" spans="1:9" ht="15" x14ac:dyDescent="0.25">
      <c r="A425" s="67"/>
      <c r="B425" s="88">
        <v>32</v>
      </c>
      <c r="C425" s="89" t="s">
        <v>18</v>
      </c>
      <c r="D425" s="94">
        <f>SUM(D426)</f>
        <v>1404</v>
      </c>
      <c r="E425" s="94">
        <f>SUM(E426)</f>
        <v>945</v>
      </c>
      <c r="F425" s="94">
        <f>SUM(F426)</f>
        <v>1404</v>
      </c>
      <c r="G425" s="94">
        <f>SUM(G426)</f>
        <v>1404</v>
      </c>
      <c r="H425" s="58">
        <f>F425</f>
        <v>1404</v>
      </c>
      <c r="I425" s="58">
        <f>H425</f>
        <v>1404</v>
      </c>
    </row>
    <row r="426" spans="1:9" x14ac:dyDescent="0.2">
      <c r="B426" s="86">
        <v>372</v>
      </c>
      <c r="C426" s="73" t="s">
        <v>79</v>
      </c>
      <c r="D426" s="14">
        <v>1404</v>
      </c>
      <c r="E426" s="106">
        <v>945</v>
      </c>
      <c r="F426" s="14">
        <v>1404</v>
      </c>
      <c r="G426" s="14">
        <v>1404</v>
      </c>
    </row>
    <row r="427" spans="1:9" x14ac:dyDescent="0.2">
      <c r="B427" s="90"/>
      <c r="C427" s="91"/>
      <c r="D427" s="27"/>
      <c r="E427" s="27"/>
      <c r="F427" s="27"/>
      <c r="G427" s="27"/>
    </row>
    <row r="428" spans="1:9" x14ac:dyDescent="0.2">
      <c r="A428" s="61">
        <v>2403</v>
      </c>
      <c r="C428" s="61" t="s">
        <v>207</v>
      </c>
    </row>
    <row r="429" spans="1:9" ht="15" x14ac:dyDescent="0.25">
      <c r="A429" s="61">
        <v>48006</v>
      </c>
      <c r="B429" s="90"/>
      <c r="C429" s="91" t="s">
        <v>208</v>
      </c>
      <c r="D429" s="41"/>
      <c r="E429" s="41"/>
      <c r="F429" s="41"/>
      <c r="G429" s="41"/>
    </row>
    <row r="430" spans="1:9" x14ac:dyDescent="0.2">
      <c r="A430" s="61" t="s">
        <v>209</v>
      </c>
      <c r="B430" s="90"/>
      <c r="C430" s="91" t="s">
        <v>210</v>
      </c>
      <c r="D430" s="27"/>
      <c r="E430" s="27"/>
      <c r="F430" s="27"/>
      <c r="G430" s="27"/>
    </row>
    <row r="431" spans="1:9" ht="15" x14ac:dyDescent="0.25">
      <c r="B431" s="68">
        <v>4</v>
      </c>
      <c r="C431" s="69" t="s">
        <v>22</v>
      </c>
      <c r="D431" s="22">
        <f t="shared" ref="D431:G432" si="25">D432</f>
        <v>0</v>
      </c>
      <c r="E431" s="22">
        <f t="shared" si="25"/>
        <v>24312.5</v>
      </c>
      <c r="F431" s="22">
        <f t="shared" si="25"/>
        <v>0</v>
      </c>
      <c r="G431" s="22">
        <f t="shared" si="25"/>
        <v>9425.31</v>
      </c>
    </row>
    <row r="432" spans="1:9" ht="15" x14ac:dyDescent="0.25">
      <c r="A432" s="67"/>
      <c r="B432" s="88">
        <v>45</v>
      </c>
      <c r="C432" s="89" t="s">
        <v>211</v>
      </c>
      <c r="D432" s="94">
        <f t="shared" si="25"/>
        <v>0</v>
      </c>
      <c r="E432" s="94">
        <f t="shared" si="25"/>
        <v>24312.5</v>
      </c>
      <c r="F432" s="94">
        <f t="shared" si="25"/>
        <v>0</v>
      </c>
      <c r="G432" s="94">
        <f t="shared" si="25"/>
        <v>9425.31</v>
      </c>
    </row>
    <row r="433" spans="1:9" x14ac:dyDescent="0.2">
      <c r="B433" s="86">
        <v>451</v>
      </c>
      <c r="C433" s="87" t="s">
        <v>212</v>
      </c>
      <c r="D433" s="14"/>
      <c r="E433" s="106">
        <v>24312.5</v>
      </c>
      <c r="F433" s="14">
        <v>0</v>
      </c>
      <c r="G433" s="14">
        <v>9425.31</v>
      </c>
    </row>
    <row r="434" spans="1:9" x14ac:dyDescent="0.2">
      <c r="B434" s="90"/>
      <c r="C434" s="91"/>
      <c r="D434" s="27"/>
      <c r="E434" s="27"/>
      <c r="F434" s="27"/>
      <c r="G434" s="27"/>
    </row>
    <row r="435" spans="1:9" ht="15" x14ac:dyDescent="0.25">
      <c r="A435" s="61">
        <v>2405</v>
      </c>
      <c r="B435" s="84"/>
      <c r="C435" s="91" t="s">
        <v>155</v>
      </c>
      <c r="D435" s="41"/>
      <c r="E435" s="41"/>
      <c r="F435" s="41"/>
      <c r="G435" s="41"/>
    </row>
    <row r="436" spans="1:9" x14ac:dyDescent="0.2">
      <c r="A436" s="61" t="s">
        <v>132</v>
      </c>
      <c r="B436" s="90"/>
      <c r="C436" s="91" t="s">
        <v>145</v>
      </c>
      <c r="D436" s="27"/>
      <c r="E436" s="27"/>
      <c r="F436" s="27"/>
      <c r="G436" s="27"/>
    </row>
    <row r="437" spans="1:9" x14ac:dyDescent="0.2">
      <c r="A437" s="61">
        <v>32300</v>
      </c>
      <c r="B437" s="90"/>
      <c r="C437" s="91" t="s">
        <v>133</v>
      </c>
      <c r="D437" s="27"/>
      <c r="E437" s="27"/>
      <c r="F437" s="27"/>
      <c r="G437" s="27"/>
    </row>
    <row r="438" spans="1:9" ht="15" x14ac:dyDescent="0.25">
      <c r="B438" s="68">
        <v>4</v>
      </c>
      <c r="C438" s="69" t="s">
        <v>22</v>
      </c>
      <c r="D438" s="22">
        <f>D439</f>
        <v>16500</v>
      </c>
      <c r="E438" s="22">
        <f>E439</f>
        <v>16500</v>
      </c>
      <c r="F438" s="22">
        <f>F439</f>
        <v>0</v>
      </c>
      <c r="G438" s="22">
        <f>G439</f>
        <v>5500</v>
      </c>
      <c r="H438" s="58">
        <f>H439</f>
        <v>16500</v>
      </c>
      <c r="I438" s="58">
        <f>H438</f>
        <v>16500</v>
      </c>
    </row>
    <row r="439" spans="1:9" ht="15" x14ac:dyDescent="0.25">
      <c r="B439" s="88">
        <v>42</v>
      </c>
      <c r="C439" s="89" t="s">
        <v>54</v>
      </c>
      <c r="D439" s="94">
        <f>SUM(D440:D441)</f>
        <v>16500</v>
      </c>
      <c r="E439" s="94">
        <f>SUM(E440:E441)</f>
        <v>16500</v>
      </c>
      <c r="F439" s="94">
        <f>SUM(F440:F441)</f>
        <v>0</v>
      </c>
      <c r="G439" s="94">
        <f>SUM(G440:G441)</f>
        <v>5500</v>
      </c>
      <c r="H439" s="58">
        <v>16500</v>
      </c>
      <c r="I439" s="58">
        <f>H439</f>
        <v>16500</v>
      </c>
    </row>
    <row r="440" spans="1:9" x14ac:dyDescent="0.2">
      <c r="B440" s="86">
        <v>422</v>
      </c>
      <c r="C440" s="87" t="s">
        <v>116</v>
      </c>
      <c r="D440" s="14">
        <v>13000</v>
      </c>
      <c r="E440" s="14">
        <v>13000</v>
      </c>
      <c r="F440" s="14">
        <v>0</v>
      </c>
      <c r="G440" s="14">
        <v>2000</v>
      </c>
    </row>
    <row r="441" spans="1:9" x14ac:dyDescent="0.2">
      <c r="B441" s="86">
        <v>424</v>
      </c>
      <c r="C441" s="87" t="s">
        <v>48</v>
      </c>
      <c r="D441" s="14">
        <v>3500</v>
      </c>
      <c r="E441" s="14">
        <v>3500</v>
      </c>
      <c r="F441" s="14">
        <v>0</v>
      </c>
      <c r="G441" s="14">
        <v>3500</v>
      </c>
    </row>
    <row r="442" spans="1:9" x14ac:dyDescent="0.2">
      <c r="B442" s="90"/>
      <c r="C442" s="91"/>
      <c r="D442" s="27"/>
      <c r="E442" s="27"/>
      <c r="F442" s="27"/>
      <c r="G442" s="27"/>
    </row>
    <row r="443" spans="1:9" hidden="1" x14ac:dyDescent="0.2">
      <c r="A443" s="61">
        <v>48006</v>
      </c>
      <c r="B443" s="90"/>
      <c r="C443" s="91" t="s">
        <v>183</v>
      </c>
      <c r="D443" s="27"/>
      <c r="E443" s="27"/>
      <c r="F443" s="27"/>
      <c r="G443" s="27"/>
    </row>
    <row r="444" spans="1:9" ht="15" hidden="1" x14ac:dyDescent="0.25">
      <c r="B444" s="68">
        <v>4</v>
      </c>
      <c r="C444" s="69" t="s">
        <v>22</v>
      </c>
      <c r="D444" s="22">
        <f>D445</f>
        <v>0</v>
      </c>
      <c r="E444" s="22">
        <f>E445</f>
        <v>0</v>
      </c>
      <c r="F444" s="22">
        <f>F445</f>
        <v>0</v>
      </c>
      <c r="G444" s="22">
        <f>G445</f>
        <v>0</v>
      </c>
    </row>
    <row r="445" spans="1:9" ht="15" hidden="1" x14ac:dyDescent="0.25">
      <c r="B445" s="88">
        <v>42</v>
      </c>
      <c r="C445" s="89" t="s">
        <v>54</v>
      </c>
      <c r="D445" s="94">
        <f>SUM(D446:D447)</f>
        <v>0</v>
      </c>
      <c r="E445" s="94">
        <f>SUM(E446:E447)</f>
        <v>0</v>
      </c>
      <c r="F445" s="94">
        <f>SUM(F446:F447)</f>
        <v>0</v>
      </c>
      <c r="G445" s="94">
        <f>SUM(G446:G447)</f>
        <v>0</v>
      </c>
    </row>
    <row r="446" spans="1:9" hidden="1" x14ac:dyDescent="0.2">
      <c r="B446" s="86">
        <v>422</v>
      </c>
      <c r="C446" s="87" t="s">
        <v>116</v>
      </c>
      <c r="D446" s="14">
        <v>0</v>
      </c>
      <c r="E446" s="14">
        <v>0</v>
      </c>
      <c r="F446" s="14">
        <v>0</v>
      </c>
      <c r="G446" s="14">
        <v>0</v>
      </c>
    </row>
    <row r="447" spans="1:9" hidden="1" x14ac:dyDescent="0.2">
      <c r="B447" s="90"/>
      <c r="C447" s="91"/>
      <c r="D447" s="27"/>
      <c r="E447" s="27"/>
      <c r="F447" s="27"/>
      <c r="G447" s="27"/>
    </row>
    <row r="448" spans="1:9" hidden="1" x14ac:dyDescent="0.2">
      <c r="A448" s="61">
        <v>55291</v>
      </c>
      <c r="B448" s="90"/>
      <c r="C448" s="91" t="s">
        <v>156</v>
      </c>
      <c r="D448" s="27"/>
      <c r="E448" s="27"/>
      <c r="F448" s="27"/>
      <c r="G448" s="27"/>
    </row>
    <row r="449" spans="1:9" ht="15" hidden="1" x14ac:dyDescent="0.25">
      <c r="B449" s="68">
        <v>4</v>
      </c>
      <c r="C449" s="69" t="s">
        <v>22</v>
      </c>
      <c r="D449" s="22">
        <f>D450</f>
        <v>0</v>
      </c>
      <c r="E449" s="22">
        <f>E450</f>
        <v>0</v>
      </c>
      <c r="F449" s="22">
        <f>F450</f>
        <v>0</v>
      </c>
      <c r="G449" s="22">
        <f>G450</f>
        <v>0</v>
      </c>
      <c r="H449" s="58"/>
      <c r="I449" s="58"/>
    </row>
    <row r="450" spans="1:9" ht="15" hidden="1" x14ac:dyDescent="0.25">
      <c r="B450" s="88">
        <v>42</v>
      </c>
      <c r="C450" s="89" t="s">
        <v>54</v>
      </c>
      <c r="D450" s="94">
        <f>SUM(D451:D451)</f>
        <v>0</v>
      </c>
      <c r="E450" s="94">
        <f>SUM(E451:E451)</f>
        <v>0</v>
      </c>
      <c r="F450" s="94">
        <f>SUM(F451:F451)</f>
        <v>0</v>
      </c>
      <c r="G450" s="94">
        <f>SUM(G451:G451)</f>
        <v>0</v>
      </c>
      <c r="H450" s="58"/>
      <c r="I450" s="58"/>
    </row>
    <row r="451" spans="1:9" hidden="1" x14ac:dyDescent="0.2">
      <c r="B451" s="86">
        <v>422</v>
      </c>
      <c r="C451" s="87" t="s">
        <v>116</v>
      </c>
      <c r="D451" s="14"/>
      <c r="E451" s="14"/>
      <c r="F451" s="14"/>
      <c r="G451" s="14"/>
    </row>
    <row r="452" spans="1:9" hidden="1" x14ac:dyDescent="0.2">
      <c r="B452" s="90"/>
      <c r="C452" s="91"/>
      <c r="D452" s="27"/>
      <c r="E452" s="27"/>
      <c r="F452" s="27"/>
      <c r="G452" s="27"/>
    </row>
    <row r="453" spans="1:9" hidden="1" x14ac:dyDescent="0.2">
      <c r="A453" s="61" t="s">
        <v>191</v>
      </c>
      <c r="B453" s="90"/>
      <c r="C453" s="91" t="s">
        <v>192</v>
      </c>
      <c r="D453" s="27"/>
      <c r="E453" s="27"/>
      <c r="F453" s="27"/>
      <c r="G453" s="27"/>
    </row>
    <row r="454" spans="1:9" hidden="1" x14ac:dyDescent="0.2">
      <c r="A454" s="61">
        <v>53082</v>
      </c>
      <c r="B454" s="90"/>
      <c r="C454" s="91" t="s">
        <v>157</v>
      </c>
      <c r="D454" s="27"/>
      <c r="E454" s="27"/>
      <c r="F454" s="27"/>
      <c r="G454" s="27"/>
    </row>
    <row r="455" spans="1:9" ht="15" hidden="1" x14ac:dyDescent="0.25">
      <c r="B455" s="68">
        <v>3</v>
      </c>
      <c r="C455" s="69" t="s">
        <v>14</v>
      </c>
      <c r="D455" s="22">
        <f>D456</f>
        <v>15000</v>
      </c>
      <c r="E455" s="22">
        <f>E456</f>
        <v>0</v>
      </c>
      <c r="F455" s="22">
        <f>F456</f>
        <v>0</v>
      </c>
      <c r="G455" s="22">
        <f>G456</f>
        <v>0</v>
      </c>
      <c r="H455" s="58">
        <f>H456</f>
        <v>0</v>
      </c>
      <c r="I455" s="58">
        <f>H455</f>
        <v>0</v>
      </c>
    </row>
    <row r="456" spans="1:9" ht="15" hidden="1" x14ac:dyDescent="0.25">
      <c r="B456" s="88">
        <v>32</v>
      </c>
      <c r="C456" s="89" t="s">
        <v>18</v>
      </c>
      <c r="D456" s="94">
        <f>D457</f>
        <v>15000</v>
      </c>
      <c r="E456" s="94">
        <f>E457</f>
        <v>0</v>
      </c>
      <c r="F456" s="94">
        <f>F457</f>
        <v>0</v>
      </c>
      <c r="G456" s="94">
        <f>G457</f>
        <v>0</v>
      </c>
      <c r="H456" s="58">
        <v>0</v>
      </c>
      <c r="I456" s="58">
        <f>H456</f>
        <v>0</v>
      </c>
    </row>
    <row r="457" spans="1:9" hidden="1" x14ac:dyDescent="0.2">
      <c r="B457" s="86">
        <v>322</v>
      </c>
      <c r="C457" s="87" t="s">
        <v>20</v>
      </c>
      <c r="D457" s="14">
        <v>15000</v>
      </c>
      <c r="E457" s="106">
        <v>0</v>
      </c>
      <c r="F457" s="14">
        <v>0</v>
      </c>
      <c r="G457" s="14">
        <v>0</v>
      </c>
    </row>
    <row r="458" spans="1:9" ht="15" hidden="1" x14ac:dyDescent="0.25">
      <c r="B458" s="68">
        <v>4</v>
      </c>
      <c r="C458" s="69" t="s">
        <v>22</v>
      </c>
      <c r="D458" s="22">
        <f>D459</f>
        <v>12000</v>
      </c>
      <c r="E458" s="22">
        <f>E459</f>
        <v>0</v>
      </c>
      <c r="F458" s="22">
        <f>F459</f>
        <v>0</v>
      </c>
      <c r="G458" s="22">
        <f>G459</f>
        <v>0</v>
      </c>
      <c r="H458" s="58">
        <f>H459</f>
        <v>0</v>
      </c>
      <c r="I458" s="58">
        <f>H458</f>
        <v>0</v>
      </c>
    </row>
    <row r="459" spans="1:9" ht="15" hidden="1" x14ac:dyDescent="0.25">
      <c r="B459" s="88">
        <v>42</v>
      </c>
      <c r="C459" s="89" t="s">
        <v>54</v>
      </c>
      <c r="D459" s="94">
        <f>SUM(D460:D461)</f>
        <v>12000</v>
      </c>
      <c r="E459" s="94">
        <f>SUM(E460:E461)</f>
        <v>0</v>
      </c>
      <c r="F459" s="94">
        <f>SUM(F460:F461)</f>
        <v>0</v>
      </c>
      <c r="G459" s="94">
        <f>SUM(G460:G461)</f>
        <v>0</v>
      </c>
      <c r="H459" s="58">
        <v>0</v>
      </c>
      <c r="I459" s="58">
        <f>H459</f>
        <v>0</v>
      </c>
    </row>
    <row r="460" spans="1:9" hidden="1" x14ac:dyDescent="0.2">
      <c r="B460" s="86">
        <v>412</v>
      </c>
      <c r="C460" s="87" t="s">
        <v>185</v>
      </c>
      <c r="D460" s="14">
        <v>5000</v>
      </c>
      <c r="E460" s="106">
        <v>0</v>
      </c>
      <c r="F460" s="14">
        <v>0</v>
      </c>
      <c r="G460" s="14">
        <v>0</v>
      </c>
    </row>
    <row r="461" spans="1:9" hidden="1" x14ac:dyDescent="0.2">
      <c r="B461" s="86">
        <v>422</v>
      </c>
      <c r="C461" s="87" t="s">
        <v>116</v>
      </c>
      <c r="D461" s="14">
        <v>7000</v>
      </c>
      <c r="E461" s="106">
        <v>0</v>
      </c>
      <c r="F461" s="14">
        <v>0</v>
      </c>
      <c r="G461" s="14">
        <v>0</v>
      </c>
    </row>
    <row r="462" spans="1:9" hidden="1" x14ac:dyDescent="0.2">
      <c r="B462" s="90"/>
      <c r="C462" s="91"/>
      <c r="D462" s="27"/>
      <c r="E462" s="27"/>
      <c r="F462" s="27"/>
      <c r="G462" s="27"/>
    </row>
    <row r="463" spans="1:9" x14ac:dyDescent="0.2">
      <c r="A463" s="61">
        <v>9108</v>
      </c>
      <c r="B463" s="90"/>
      <c r="C463" s="110" t="s">
        <v>215</v>
      </c>
      <c r="D463" s="27"/>
      <c r="E463" s="27"/>
      <c r="F463" s="27"/>
      <c r="G463" s="27"/>
    </row>
    <row r="464" spans="1:9" ht="15" x14ac:dyDescent="0.25">
      <c r="B464" s="90">
        <v>11001</v>
      </c>
      <c r="C464" s="110" t="s">
        <v>216</v>
      </c>
      <c r="D464" s="41"/>
      <c r="E464" s="109"/>
      <c r="F464" s="41"/>
      <c r="G464" s="41"/>
    </row>
    <row r="465" spans="1:12" x14ac:dyDescent="0.2">
      <c r="A465" s="61" t="s">
        <v>218</v>
      </c>
      <c r="B465" s="90"/>
      <c r="C465" s="110" t="s">
        <v>217</v>
      </c>
      <c r="D465" s="27"/>
      <c r="E465" s="27"/>
      <c r="F465" s="27"/>
      <c r="G465" s="27"/>
    </row>
    <row r="466" spans="1:12" ht="15" x14ac:dyDescent="0.25">
      <c r="B466" s="68">
        <v>3</v>
      </c>
      <c r="C466" s="69" t="s">
        <v>14</v>
      </c>
      <c r="D466" s="22">
        <f>D467+D471</f>
        <v>0</v>
      </c>
      <c r="E466" s="107">
        <f>E467+E471</f>
        <v>51225.000000000007</v>
      </c>
      <c r="F466" s="22">
        <f>F467+F471</f>
        <v>15599.69</v>
      </c>
      <c r="G466" s="22">
        <f>G467+G471</f>
        <v>18930.71</v>
      </c>
      <c r="H466" s="58">
        <f>SUM(H467:H471)</f>
        <v>0</v>
      </c>
      <c r="I466" s="58">
        <v>0</v>
      </c>
    </row>
    <row r="467" spans="1:12" ht="15" x14ac:dyDescent="0.25">
      <c r="A467" s="67"/>
      <c r="B467" s="88">
        <v>31</v>
      </c>
      <c r="C467" s="89" t="s">
        <v>15</v>
      </c>
      <c r="D467" s="94">
        <f>SUM(D468:D470)</f>
        <v>0</v>
      </c>
      <c r="E467" s="108">
        <f>SUM(E468:E470)</f>
        <v>49859.000000000007</v>
      </c>
      <c r="F467" s="94">
        <f>SUM(F468:F470)</f>
        <v>14315</v>
      </c>
      <c r="G467" s="94">
        <f>SUM(G468:G470)</f>
        <v>17596.03</v>
      </c>
      <c r="H467" s="58"/>
      <c r="I467" s="58">
        <v>0</v>
      </c>
    </row>
    <row r="468" spans="1:12" x14ac:dyDescent="0.2">
      <c r="B468" s="86">
        <v>311</v>
      </c>
      <c r="C468" s="87" t="s">
        <v>85</v>
      </c>
      <c r="D468" s="14">
        <v>0</v>
      </c>
      <c r="E468" s="106">
        <v>36289.870000000003</v>
      </c>
      <c r="F468" s="14">
        <v>11000</v>
      </c>
      <c r="G468" s="14">
        <v>14074.08</v>
      </c>
    </row>
    <row r="469" spans="1:12" x14ac:dyDescent="0.2">
      <c r="B469" s="86">
        <v>312</v>
      </c>
      <c r="C469" s="87" t="s">
        <v>30</v>
      </c>
      <c r="D469" s="14">
        <v>0</v>
      </c>
      <c r="E469" s="106">
        <v>7581.3</v>
      </c>
      <c r="F469" s="14">
        <v>1500</v>
      </c>
      <c r="G469" s="14">
        <v>1199.73</v>
      </c>
    </row>
    <row r="470" spans="1:12" x14ac:dyDescent="0.2">
      <c r="B470" s="86">
        <v>313</v>
      </c>
      <c r="C470" s="87" t="s">
        <v>17</v>
      </c>
      <c r="D470" s="14">
        <v>0</v>
      </c>
      <c r="E470" s="106">
        <v>5987.83</v>
      </c>
      <c r="F470" s="14">
        <v>1815</v>
      </c>
      <c r="G470" s="14">
        <v>2322.2199999999998</v>
      </c>
    </row>
    <row r="471" spans="1:12" ht="15" x14ac:dyDescent="0.25">
      <c r="B471" s="88">
        <v>32</v>
      </c>
      <c r="C471" s="89" t="s">
        <v>18</v>
      </c>
      <c r="D471" s="94">
        <f>D472</f>
        <v>0</v>
      </c>
      <c r="E471" s="108">
        <f>E472</f>
        <v>1366</v>
      </c>
      <c r="F471" s="94">
        <f>F472</f>
        <v>1284.69</v>
      </c>
      <c r="G471" s="94">
        <f>G472</f>
        <v>1334.68</v>
      </c>
      <c r="H471" s="58"/>
      <c r="I471" s="58">
        <v>0</v>
      </c>
    </row>
    <row r="472" spans="1:12" x14ac:dyDescent="0.2">
      <c r="B472" s="86">
        <v>321</v>
      </c>
      <c r="C472" s="87" t="s">
        <v>19</v>
      </c>
      <c r="D472" s="14">
        <v>0</v>
      </c>
      <c r="E472" s="106">
        <v>1366</v>
      </c>
      <c r="F472" s="14">
        <v>1284.69</v>
      </c>
      <c r="G472" s="14">
        <v>1334.68</v>
      </c>
    </row>
    <row r="473" spans="1:12" x14ac:dyDescent="0.2">
      <c r="B473" s="90"/>
      <c r="C473" s="91"/>
      <c r="D473" s="27"/>
      <c r="E473" s="27"/>
      <c r="F473" s="27"/>
      <c r="G473" s="27"/>
    </row>
    <row r="474" spans="1:12" x14ac:dyDescent="0.2">
      <c r="A474" s="61">
        <v>9108</v>
      </c>
      <c r="B474" s="90"/>
      <c r="C474" s="110" t="s">
        <v>215</v>
      </c>
      <c r="D474" s="27"/>
      <c r="E474" s="27"/>
      <c r="F474" s="27"/>
      <c r="G474" s="27"/>
      <c r="L474" s="62"/>
    </row>
    <row r="475" spans="1:12" ht="15" x14ac:dyDescent="0.25">
      <c r="B475" s="90">
        <v>51100</v>
      </c>
      <c r="C475" s="110" t="s">
        <v>219</v>
      </c>
      <c r="D475" s="41"/>
      <c r="E475" s="109"/>
      <c r="F475" s="41"/>
      <c r="G475" s="41"/>
    </row>
    <row r="476" spans="1:12" x14ac:dyDescent="0.2">
      <c r="A476" s="61" t="s">
        <v>218</v>
      </c>
      <c r="B476" s="90"/>
      <c r="C476" s="110" t="s">
        <v>217</v>
      </c>
      <c r="D476" s="27"/>
      <c r="E476" s="27"/>
      <c r="F476" s="27"/>
      <c r="G476" s="27"/>
    </row>
    <row r="477" spans="1:12" ht="15" x14ac:dyDescent="0.25">
      <c r="B477" s="68">
        <v>3</v>
      </c>
      <c r="C477" s="69" t="s">
        <v>14</v>
      </c>
      <c r="D477" s="22">
        <f>D478+D482</f>
        <v>0</v>
      </c>
      <c r="E477" s="107">
        <f>E478+E482</f>
        <v>23775</v>
      </c>
      <c r="F477" s="22">
        <f>F478+F482</f>
        <v>94637.17</v>
      </c>
      <c r="G477" s="22">
        <f>G478+G482</f>
        <v>99412.89</v>
      </c>
      <c r="H477" s="58">
        <f>SUM(H478:H482)</f>
        <v>0</v>
      </c>
      <c r="I477" s="58">
        <v>0</v>
      </c>
    </row>
    <row r="478" spans="1:12" ht="15" x14ac:dyDescent="0.25">
      <c r="A478" s="67"/>
      <c r="B478" s="88">
        <v>31</v>
      </c>
      <c r="C478" s="89" t="s">
        <v>15</v>
      </c>
      <c r="D478" s="94">
        <f>SUM(D479:D481)</f>
        <v>0</v>
      </c>
      <c r="E478" s="108">
        <f>SUM(E479:E481)</f>
        <v>23141</v>
      </c>
      <c r="F478" s="94">
        <f>SUM(F479:F481)</f>
        <v>87550</v>
      </c>
      <c r="G478" s="94">
        <f>SUM(G479:G481)</f>
        <v>92403.97</v>
      </c>
      <c r="H478" s="58"/>
      <c r="I478" s="58">
        <v>0</v>
      </c>
    </row>
    <row r="479" spans="1:12" x14ac:dyDescent="0.2">
      <c r="B479" s="86">
        <v>311</v>
      </c>
      <c r="C479" s="87" t="s">
        <v>85</v>
      </c>
      <c r="D479" s="14">
        <v>0</v>
      </c>
      <c r="E479" s="106">
        <v>16843.18</v>
      </c>
      <c r="F479" s="14">
        <v>70000</v>
      </c>
      <c r="G479" s="14">
        <v>73908.75</v>
      </c>
    </row>
    <row r="480" spans="1:12" x14ac:dyDescent="0.2">
      <c r="B480" s="86">
        <v>312</v>
      </c>
      <c r="C480" s="87" t="s">
        <v>30</v>
      </c>
      <c r="D480" s="14">
        <v>0</v>
      </c>
      <c r="E480" s="106">
        <v>3518.7</v>
      </c>
      <c r="F480" s="14">
        <v>6000</v>
      </c>
      <c r="G480" s="14">
        <v>6300.28</v>
      </c>
    </row>
    <row r="481" spans="2:9" x14ac:dyDescent="0.2">
      <c r="B481" s="86">
        <v>313</v>
      </c>
      <c r="C481" s="87" t="s">
        <v>17</v>
      </c>
      <c r="D481" s="14">
        <v>0</v>
      </c>
      <c r="E481" s="106">
        <v>2779.12</v>
      </c>
      <c r="F481" s="14">
        <v>11550</v>
      </c>
      <c r="G481" s="14">
        <v>12194.94</v>
      </c>
    </row>
    <row r="482" spans="2:9" ht="15" x14ac:dyDescent="0.25">
      <c r="B482" s="88">
        <v>32</v>
      </c>
      <c r="C482" s="89" t="s">
        <v>18</v>
      </c>
      <c r="D482" s="94">
        <f>D483</f>
        <v>0</v>
      </c>
      <c r="E482" s="108">
        <f>E483</f>
        <v>634</v>
      </c>
      <c r="F482" s="94">
        <f>F483</f>
        <v>7087.17</v>
      </c>
      <c r="G482" s="94">
        <f>G483</f>
        <v>7008.92</v>
      </c>
      <c r="H482" s="58"/>
      <c r="I482" s="58">
        <v>0</v>
      </c>
    </row>
    <row r="483" spans="2:9" x14ac:dyDescent="0.2">
      <c r="B483" s="86">
        <v>321</v>
      </c>
      <c r="C483" s="87" t="s">
        <v>19</v>
      </c>
      <c r="D483" s="14">
        <v>0</v>
      </c>
      <c r="E483" s="106">
        <v>634</v>
      </c>
      <c r="F483" s="14">
        <v>7087.17</v>
      </c>
      <c r="G483" s="14">
        <v>7008.92</v>
      </c>
    </row>
    <row r="484" spans="2:9" x14ac:dyDescent="0.2">
      <c r="B484" s="90"/>
      <c r="C484" s="91"/>
      <c r="D484" s="27"/>
      <c r="E484" s="27"/>
      <c r="F484" s="27"/>
      <c r="G484" s="27"/>
    </row>
    <row r="485" spans="2:9" ht="15" thickBot="1" x14ac:dyDescent="0.25">
      <c r="B485" s="77"/>
      <c r="C485" s="78"/>
      <c r="D485" s="95"/>
      <c r="E485" s="95"/>
      <c r="F485" s="95"/>
      <c r="G485" s="95"/>
    </row>
    <row r="486" spans="2:9" ht="15.75" thickBot="1" x14ac:dyDescent="0.3">
      <c r="B486" s="78"/>
      <c r="C486" s="93" t="s">
        <v>23</v>
      </c>
      <c r="D486" s="24" t="e">
        <f>D11+D23+D35+D53+D61+D69+D76+D83+#REF!+D93+D101+D161+D112+D115+D122+D129+D145+D153+D168+D184+D190+D196+D202+D209+D222+D229+D137+D215+D237+D244+D252+D259+D275+D282+D289+D300+D311+D328+D347+D358+D365+D377+D383+D389+D401+D411+D424+D431+D438+D444+D449+D455+D458</f>
        <v>#REF!</v>
      </c>
      <c r="E486" s="24" t="e">
        <f>E11+E23+E35+E53+E61+E69+E76+E83+#REF!+E93+E101+E161+E112+E115+E122+E129+E145+E153+E168+E184+E190+E196+E202+E209+E222+E229+E137+E215+E237+E244+E252+E259+E275+E282+E289+E300+E311+E328+E347+E358+E365+E377+E383+E389+E395+E401+E411+E424+E431+E438+E444+E449+E455+E458+E466+E477</f>
        <v>#REF!</v>
      </c>
      <c r="F486" s="24">
        <f>F11+F23+F35+F53+F61+F69+F76+F83+F93+F101+F161+F112+F115+F122+F129+F145+F153+F168+F184+F190+F196+F202+F209+F222+F229+F137+F215+F237+F244+F252+F259+F275+F282+F289+F300+F311+F322+F328+F340+F347+F358+F365+F377+F383+F389+F395+F401+F411+F424+F431+F438+F444+F449+F455+F458+F466+F477</f>
        <v>9308696.5299999993</v>
      </c>
      <c r="G486" s="24">
        <f>G11+G23+G35+G53+G61+G69+G76+G83+G93+G101+G161+G112+G115+G122+G129+G145+G153+G168+G184+G180+G190+G196+G202+G209+G222+G229+G137+G215+G237+G244+G252+G259+G275+G282+G289+G300+G311+G322+G328+G340+G347+G358+G365+G377+G383+G389+G395+G401+G411+G417+G424+G431+G438+G444+G449+G455+G458+G466+G477</f>
        <v>10059720.010000002</v>
      </c>
      <c r="H486" s="24">
        <f>H11+H23+H35+H53+H61+H69+H76+H83+H93+H101+H161+H112+H115+H122+H129+H145+H153+H168+H184+H190+H196+H202+H209+H222+H229+H137+H215+H237+H244+H252+H259+H275+H282+H289+H300+H311+H322+H328+H340+H347+H358+H365+H377+H383+H389+H395+H401+H411+H424+H431+H438+H444+H449+H455+H458+H466+H477</f>
        <v>9148659.6699999999</v>
      </c>
      <c r="I486" s="24">
        <f>I11+I23+I35+I53+I61+I69+I76+I83+I93+I101+I161+I112+I115+I122+I129+I145+I153+I168+I184+I190+I196+I202+I209+I222+I229+I137+I215+I237+I244+I252+I259+I275+I282+I289+I300+I311+I322+I328+I340+I347+I358+I365+I377+I383+I389+I395+I401+I411+I424+I431+I438+I444+I449+I455+I458+I466+I477</f>
        <v>9148659.6699999999</v>
      </c>
    </row>
    <row r="487" spans="2:9" x14ac:dyDescent="0.2">
      <c r="B487" s="78"/>
      <c r="C487" s="78"/>
      <c r="D487" s="95"/>
      <c r="E487" s="95"/>
      <c r="F487" s="95"/>
      <c r="G487" s="95"/>
    </row>
    <row r="488" spans="2:9" ht="15" x14ac:dyDescent="0.25">
      <c r="C488" s="63"/>
      <c r="D488" s="7"/>
      <c r="E488" s="7"/>
      <c r="F488" s="7"/>
      <c r="G488" s="125"/>
      <c r="H488" s="7"/>
      <c r="I488" s="7"/>
    </row>
    <row r="490" spans="2:9" x14ac:dyDescent="0.2">
      <c r="H490" s="65" t="s">
        <v>138</v>
      </c>
    </row>
    <row r="491" spans="2:9" x14ac:dyDescent="0.2">
      <c r="H491" s="65" t="s">
        <v>226</v>
      </c>
    </row>
    <row r="493" spans="2:9" ht="15" x14ac:dyDescent="0.25">
      <c r="D493" s="9"/>
      <c r="E493" s="9"/>
      <c r="F493" s="9"/>
      <c r="G493" s="9"/>
    </row>
  </sheetData>
  <mergeCells count="3">
    <mergeCell ref="A1:I1"/>
    <mergeCell ref="A2:I2"/>
    <mergeCell ref="A3:I3"/>
  </mergeCells>
  <phoneticPr fontId="6" type="noConversion"/>
  <pageMargins left="0.23622047244094491" right="0.27559055118110237" top="0.47244094488188981" bottom="0.51181102362204722" header="0.35433070866141736" footer="0.23622047244094491"/>
  <pageSetup paperSize="9" scale="70" fitToHeight="0" orientation="portrait" r:id="rId1"/>
  <headerFooter alignWithMargins="0">
    <oddFooter>&amp;CStranica &amp;P+2 od 13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OPĆI</vt:lpstr>
      <vt:lpstr>PRIHODI</vt:lpstr>
      <vt:lpstr>RASHODI</vt:lpstr>
      <vt:lpstr>OPĆI!Podrucje_ispisa</vt:lpstr>
      <vt:lpstr>PRIHODI!Podrucje_ispisa</vt:lpstr>
      <vt:lpstr>RASHODI!Podrucje_ispisa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Korisnik</cp:lastModifiedBy>
  <cp:lastPrinted>2022-06-23T12:23:55Z</cp:lastPrinted>
  <dcterms:created xsi:type="dcterms:W3CDTF">2011-12-21T08:27:12Z</dcterms:created>
  <dcterms:modified xsi:type="dcterms:W3CDTF">2022-06-28T06:12:40Z</dcterms:modified>
</cp:coreProperties>
</file>