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čunovodstvo\Desktop\gotovi izvj. za Šk. odbor 1-12-22\prihvaćeno na šk. odboru 08.03\"/>
    </mc:Choice>
  </mc:AlternateContent>
  <xr:revisionPtr revIDLastSave="0" documentId="13_ncr:1_{9E57CBC8-E44B-4DB6-A339-4A87161B87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63" i="1" l="1"/>
  <c r="S164" i="1"/>
  <c r="Q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D165" i="1"/>
  <c r="F20" i="1"/>
  <c r="E152" i="1"/>
  <c r="E155" i="1" s="1"/>
  <c r="F152" i="1"/>
  <c r="F156" i="1" s="1"/>
  <c r="G152" i="1"/>
  <c r="H152" i="1"/>
  <c r="H155" i="1" s="1"/>
  <c r="I152" i="1"/>
  <c r="I155" i="1" s="1"/>
  <c r="J152" i="1"/>
  <c r="J155" i="1" s="1"/>
  <c r="K152" i="1"/>
  <c r="K155" i="1" s="1"/>
  <c r="L152" i="1"/>
  <c r="L155" i="1" s="1"/>
  <c r="M152" i="1"/>
  <c r="M156" i="1" s="1"/>
  <c r="N152" i="1"/>
  <c r="N156" i="1" s="1"/>
  <c r="O152" i="1"/>
  <c r="O156" i="1" s="1"/>
  <c r="Q106" i="1"/>
  <c r="Q107" i="1"/>
  <c r="Q109" i="1"/>
  <c r="Q110" i="1"/>
  <c r="Q111" i="1"/>
  <c r="Q112" i="1"/>
  <c r="Q114" i="1"/>
  <c r="Q115" i="1"/>
  <c r="Q116" i="1"/>
  <c r="Q118" i="1"/>
  <c r="Q119" i="1"/>
  <c r="Q120" i="1"/>
  <c r="Q121" i="1"/>
  <c r="Q122" i="1"/>
  <c r="Q123" i="1"/>
  <c r="Q125" i="1"/>
  <c r="Q126" i="1"/>
  <c r="Q127" i="1"/>
  <c r="Q128" i="1"/>
  <c r="Q129" i="1"/>
  <c r="Q130" i="1"/>
  <c r="Q131" i="1"/>
  <c r="Q132" i="1"/>
  <c r="Q134" i="1"/>
  <c r="Q135" i="1"/>
  <c r="Q136" i="1"/>
  <c r="Q137" i="1"/>
  <c r="Q138" i="1"/>
  <c r="Q141" i="1"/>
  <c r="Q142" i="1"/>
  <c r="Q143" i="1"/>
  <c r="Q144" i="1"/>
  <c r="Q145" i="1"/>
  <c r="Q146" i="1"/>
  <c r="Q147" i="1"/>
  <c r="Q150" i="1"/>
  <c r="Q151" i="1"/>
  <c r="Q153" i="1"/>
  <c r="Q154" i="1"/>
  <c r="P106" i="1"/>
  <c r="P107" i="1"/>
  <c r="P109" i="1"/>
  <c r="P110" i="1"/>
  <c r="P111" i="1"/>
  <c r="P112" i="1"/>
  <c r="P114" i="1"/>
  <c r="P115" i="1"/>
  <c r="P116" i="1"/>
  <c r="P118" i="1"/>
  <c r="P119" i="1"/>
  <c r="P120" i="1"/>
  <c r="P121" i="1"/>
  <c r="P122" i="1"/>
  <c r="P123" i="1"/>
  <c r="P125" i="1"/>
  <c r="P126" i="1"/>
  <c r="P127" i="1"/>
  <c r="P128" i="1"/>
  <c r="P129" i="1"/>
  <c r="P130" i="1"/>
  <c r="P131" i="1"/>
  <c r="P132" i="1"/>
  <c r="P134" i="1"/>
  <c r="P135" i="1"/>
  <c r="P136" i="1"/>
  <c r="P137" i="1"/>
  <c r="P138" i="1"/>
  <c r="P141" i="1"/>
  <c r="P142" i="1"/>
  <c r="P143" i="1"/>
  <c r="P144" i="1"/>
  <c r="P145" i="1"/>
  <c r="P146" i="1"/>
  <c r="P147" i="1"/>
  <c r="P150" i="1"/>
  <c r="P151" i="1"/>
  <c r="P153" i="1"/>
  <c r="P154" i="1"/>
  <c r="E139" i="1"/>
  <c r="F139" i="1"/>
  <c r="G139" i="1"/>
  <c r="H139" i="1"/>
  <c r="I139" i="1"/>
  <c r="J139" i="1"/>
  <c r="K139" i="1"/>
  <c r="L139" i="1"/>
  <c r="M139" i="1"/>
  <c r="N139" i="1"/>
  <c r="O139" i="1"/>
  <c r="E133" i="1"/>
  <c r="F133" i="1"/>
  <c r="G133" i="1"/>
  <c r="H133" i="1"/>
  <c r="I133" i="1"/>
  <c r="J133" i="1"/>
  <c r="K133" i="1"/>
  <c r="L133" i="1"/>
  <c r="M133" i="1"/>
  <c r="N133" i="1"/>
  <c r="O133" i="1"/>
  <c r="E124" i="1"/>
  <c r="F124" i="1"/>
  <c r="G124" i="1"/>
  <c r="H124" i="1"/>
  <c r="I124" i="1"/>
  <c r="J124" i="1"/>
  <c r="K124" i="1"/>
  <c r="L124" i="1"/>
  <c r="M124" i="1"/>
  <c r="N124" i="1"/>
  <c r="O124" i="1"/>
  <c r="E117" i="1"/>
  <c r="F117" i="1"/>
  <c r="G117" i="1"/>
  <c r="H117" i="1"/>
  <c r="I117" i="1"/>
  <c r="E108" i="1"/>
  <c r="F108" i="1"/>
  <c r="F113" i="1" s="1"/>
  <c r="G108" i="1"/>
  <c r="G113" i="1" s="1"/>
  <c r="D152" i="1"/>
  <c r="D156" i="1" s="1"/>
  <c r="D139" i="1"/>
  <c r="D133" i="1"/>
  <c r="D124" i="1"/>
  <c r="D117" i="1"/>
  <c r="D108" i="1"/>
  <c r="D113" i="1" s="1"/>
  <c r="Q64" i="1"/>
  <c r="Q66" i="1"/>
  <c r="Q67" i="1"/>
  <c r="Q68" i="1"/>
  <c r="Q69" i="1"/>
  <c r="Q70" i="1"/>
  <c r="Q72" i="1"/>
  <c r="Q73" i="1"/>
  <c r="Q74" i="1"/>
  <c r="Q75" i="1"/>
  <c r="Q76" i="1"/>
  <c r="Q77" i="1"/>
  <c r="Q78" i="1"/>
  <c r="Q80" i="1"/>
  <c r="Q81" i="1"/>
  <c r="Q82" i="1"/>
  <c r="Q83" i="1"/>
  <c r="Q84" i="1"/>
  <c r="Q87" i="1"/>
  <c r="Q88" i="1"/>
  <c r="Q89" i="1"/>
  <c r="Q90" i="1"/>
  <c r="Q93" i="1"/>
  <c r="Q94" i="1"/>
  <c r="Q95" i="1"/>
  <c r="Q96" i="1"/>
  <c r="Q97" i="1"/>
  <c r="P64" i="1"/>
  <c r="P66" i="1"/>
  <c r="P67" i="1"/>
  <c r="P68" i="1"/>
  <c r="P69" i="1"/>
  <c r="P70" i="1"/>
  <c r="P72" i="1"/>
  <c r="P73" i="1"/>
  <c r="P74" i="1"/>
  <c r="P75" i="1"/>
  <c r="P76" i="1"/>
  <c r="P77" i="1"/>
  <c r="P78" i="1"/>
  <c r="P80" i="1"/>
  <c r="P81" i="1"/>
  <c r="P82" i="1"/>
  <c r="P83" i="1"/>
  <c r="P84" i="1"/>
  <c r="P87" i="1"/>
  <c r="P88" i="1"/>
  <c r="P89" i="1"/>
  <c r="P90" i="1"/>
  <c r="P93" i="1"/>
  <c r="P94" i="1"/>
  <c r="P96" i="1"/>
  <c r="P97" i="1"/>
  <c r="E98" i="1"/>
  <c r="Q98" i="1" s="1"/>
  <c r="E85" i="1"/>
  <c r="Q85" i="1" s="1"/>
  <c r="E79" i="1"/>
  <c r="Q79" i="1" s="1"/>
  <c r="E71" i="1"/>
  <c r="E65" i="1"/>
  <c r="Q65" i="1" s="1"/>
  <c r="D95" i="1"/>
  <c r="P95" i="1" s="1"/>
  <c r="D85" i="1"/>
  <c r="P85" i="1" s="1"/>
  <c r="D79" i="1"/>
  <c r="P79" i="1" s="1"/>
  <c r="D71" i="1"/>
  <c r="P71" i="1" s="1"/>
  <c r="D65" i="1"/>
  <c r="P65" i="1" s="1"/>
  <c r="Q51" i="1"/>
  <c r="Q52" i="1"/>
  <c r="Q54" i="1"/>
  <c r="Q55" i="1"/>
  <c r="Q56" i="1"/>
  <c r="O57" i="1"/>
  <c r="O59" i="1" s="1"/>
  <c r="N57" i="1"/>
  <c r="N59" i="1" s="1"/>
  <c r="P51" i="1"/>
  <c r="P52" i="1"/>
  <c r="P54" i="1"/>
  <c r="P55" i="1"/>
  <c r="P56" i="1"/>
  <c r="E57" i="1"/>
  <c r="E59" i="1" s="1"/>
  <c r="F57" i="1"/>
  <c r="F59" i="1" s="1"/>
  <c r="G57" i="1"/>
  <c r="G59" i="1" s="1"/>
  <c r="H57" i="1"/>
  <c r="H59" i="1" s="1"/>
  <c r="I57" i="1"/>
  <c r="I59" i="1" s="1"/>
  <c r="J57" i="1"/>
  <c r="J59" i="1" s="1"/>
  <c r="K57" i="1"/>
  <c r="K59" i="1" s="1"/>
  <c r="L57" i="1"/>
  <c r="L59" i="1" s="1"/>
  <c r="M57" i="1"/>
  <c r="M59" i="1" s="1"/>
  <c r="D57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30" i="1"/>
  <c r="S153" i="1" l="1"/>
  <c r="S121" i="1"/>
  <c r="S80" i="1"/>
  <c r="S66" i="1"/>
  <c r="S122" i="1"/>
  <c r="S106" i="1"/>
  <c r="S72" i="1"/>
  <c r="S90" i="1"/>
  <c r="S110" i="1"/>
  <c r="S146" i="1"/>
  <c r="S116" i="1"/>
  <c r="S89" i="1"/>
  <c r="S138" i="1"/>
  <c r="S125" i="1"/>
  <c r="S154" i="1"/>
  <c r="S109" i="1"/>
  <c r="S50" i="1"/>
  <c r="S49" i="1"/>
  <c r="S37" i="1"/>
  <c r="S87" i="1"/>
  <c r="S76" i="1"/>
  <c r="F140" i="1"/>
  <c r="F148" i="1" s="1"/>
  <c r="F157" i="1" s="1"/>
  <c r="F159" i="1" s="1"/>
  <c r="S136" i="1"/>
  <c r="S107" i="1"/>
  <c r="S126" i="1"/>
  <c r="S111" i="1"/>
  <c r="S38" i="1"/>
  <c r="S112" i="1"/>
  <c r="S36" i="1"/>
  <c r="S75" i="1"/>
  <c r="S151" i="1"/>
  <c r="S32" i="1"/>
  <c r="S84" i="1"/>
  <c r="S70" i="1"/>
  <c r="S145" i="1"/>
  <c r="S130" i="1"/>
  <c r="S150" i="1"/>
  <c r="S120" i="1"/>
  <c r="S33" i="1"/>
  <c r="S129" i="1"/>
  <c r="S115" i="1"/>
  <c r="S147" i="1"/>
  <c r="S119" i="1"/>
  <c r="S45" i="1"/>
  <c r="S118" i="1"/>
  <c r="S114" i="1"/>
  <c r="J140" i="1"/>
  <c r="J148" i="1" s="1"/>
  <c r="Q152" i="1"/>
  <c r="S69" i="1"/>
  <c r="Q108" i="1"/>
  <c r="P124" i="1"/>
  <c r="S94" i="1"/>
  <c r="S77" i="1"/>
  <c r="S82" i="1"/>
  <c r="S39" i="1"/>
  <c r="S93" i="1"/>
  <c r="S96" i="1"/>
  <c r="D155" i="1"/>
  <c r="S47" i="1"/>
  <c r="S35" i="1"/>
  <c r="Q139" i="1"/>
  <c r="I140" i="1"/>
  <c r="I148" i="1" s="1"/>
  <c r="H140" i="1"/>
  <c r="H148" i="1" s="1"/>
  <c r="S97" i="1"/>
  <c r="S81" i="1"/>
  <c r="D140" i="1"/>
  <c r="D148" i="1" s="1"/>
  <c r="G140" i="1"/>
  <c r="G148" i="1" s="1"/>
  <c r="O155" i="1"/>
  <c r="N155" i="1"/>
  <c r="G155" i="1"/>
  <c r="S34" i="1"/>
  <c r="S65" i="1"/>
  <c r="Q117" i="1"/>
  <c r="P139" i="1"/>
  <c r="S44" i="1"/>
  <c r="S64" i="1"/>
  <c r="O140" i="1"/>
  <c r="O148" i="1" s="1"/>
  <c r="O157" i="1" s="1"/>
  <c r="O159" i="1" s="1"/>
  <c r="F155" i="1"/>
  <c r="S46" i="1"/>
  <c r="S95" i="1"/>
  <c r="S78" i="1"/>
  <c r="P133" i="1"/>
  <c r="S52" i="1"/>
  <c r="E86" i="1"/>
  <c r="Q86" i="1" s="1"/>
  <c r="N140" i="1"/>
  <c r="N148" i="1" s="1"/>
  <c r="N157" i="1" s="1"/>
  <c r="I156" i="1"/>
  <c r="Q124" i="1"/>
  <c r="S56" i="1"/>
  <c r="S88" i="1"/>
  <c r="Q133" i="1"/>
  <c r="H156" i="1"/>
  <c r="S85" i="1"/>
  <c r="S41" i="1"/>
  <c r="S74" i="1"/>
  <c r="L140" i="1"/>
  <c r="L148" i="1" s="1"/>
  <c r="S40" i="1"/>
  <c r="S55" i="1"/>
  <c r="S73" i="1"/>
  <c r="K140" i="1"/>
  <c r="K148" i="1" s="1"/>
  <c r="G156" i="1"/>
  <c r="E156" i="1"/>
  <c r="S68" i="1"/>
  <c r="S51" i="1"/>
  <c r="S48" i="1"/>
  <c r="S79" i="1"/>
  <c r="P113" i="1"/>
  <c r="P108" i="1"/>
  <c r="E99" i="1"/>
  <c r="Q99" i="1" s="1"/>
  <c r="E113" i="1"/>
  <c r="S31" i="1"/>
  <c r="S30" i="1"/>
  <c r="M155" i="1"/>
  <c r="L156" i="1"/>
  <c r="S42" i="1"/>
  <c r="P117" i="1"/>
  <c r="K156" i="1"/>
  <c r="S43" i="1"/>
  <c r="E140" i="1"/>
  <c r="D98" i="1"/>
  <c r="S54" i="1"/>
  <c r="P152" i="1"/>
  <c r="J156" i="1"/>
  <c r="M140" i="1"/>
  <c r="M148" i="1" s="1"/>
  <c r="M157" i="1" s="1"/>
  <c r="M159" i="1" s="1"/>
  <c r="Q71" i="1"/>
  <c r="R71" i="1" s="1"/>
  <c r="D86" i="1"/>
  <c r="R75" i="1"/>
  <c r="R70" i="1"/>
  <c r="S117" i="1" l="1"/>
  <c r="J157" i="1"/>
  <c r="S108" i="1"/>
  <c r="Q155" i="1"/>
  <c r="P155" i="1"/>
  <c r="S124" i="1"/>
  <c r="I157" i="1"/>
  <c r="I159" i="1" s="1"/>
  <c r="S133" i="1"/>
  <c r="S139" i="1"/>
  <c r="S152" i="1"/>
  <c r="Q156" i="1"/>
  <c r="S156" i="1" s="1"/>
  <c r="E91" i="1"/>
  <c r="E100" i="1" s="1"/>
  <c r="L157" i="1"/>
  <c r="G157" i="1"/>
  <c r="G159" i="1" s="1"/>
  <c r="P140" i="1"/>
  <c r="Q140" i="1"/>
  <c r="H157" i="1"/>
  <c r="D157" i="1"/>
  <c r="P148" i="1"/>
  <c r="K157" i="1"/>
  <c r="K159" i="1" s="1"/>
  <c r="P156" i="1"/>
  <c r="E148" i="1"/>
  <c r="Q113" i="1"/>
  <c r="S113" i="1" s="1"/>
  <c r="P98" i="1"/>
  <c r="S98" i="1" s="1"/>
  <c r="D99" i="1"/>
  <c r="P99" i="1" s="1"/>
  <c r="S99" i="1" s="1"/>
  <c r="S71" i="1"/>
  <c r="P86" i="1"/>
  <c r="S86" i="1" s="1"/>
  <c r="D91" i="1"/>
  <c r="Q105" i="1"/>
  <c r="Q104" i="1"/>
  <c r="Q63" i="1"/>
  <c r="Q29" i="1"/>
  <c r="P105" i="1"/>
  <c r="P104" i="1"/>
  <c r="P63" i="1"/>
  <c r="P29" i="1"/>
  <c r="P58" i="1"/>
  <c r="Q91" i="1" l="1"/>
  <c r="S155" i="1"/>
  <c r="S140" i="1"/>
  <c r="Q100" i="1"/>
  <c r="Q148" i="1"/>
  <c r="S148" i="1" s="1"/>
  <c r="E157" i="1"/>
  <c r="E159" i="1" s="1"/>
  <c r="Q159" i="1" s="1"/>
  <c r="P91" i="1"/>
  <c r="D100" i="1"/>
  <c r="S105" i="1"/>
  <c r="S63" i="1"/>
  <c r="S29" i="1"/>
  <c r="S58" i="1"/>
  <c r="R105" i="1"/>
  <c r="R109" i="1"/>
  <c r="R115" i="1"/>
  <c r="R116" i="1"/>
  <c r="R118" i="1"/>
  <c r="R120" i="1"/>
  <c r="R121" i="1"/>
  <c r="R122" i="1"/>
  <c r="R123" i="1"/>
  <c r="R127" i="1"/>
  <c r="R128" i="1"/>
  <c r="R129" i="1"/>
  <c r="R130" i="1"/>
  <c r="R131" i="1"/>
  <c r="F13" i="1"/>
  <c r="F14" i="1"/>
  <c r="D15" i="1"/>
  <c r="E15" i="1"/>
  <c r="F16" i="1"/>
  <c r="F17" i="1"/>
  <c r="D18" i="1"/>
  <c r="E18" i="1"/>
  <c r="R37" i="1"/>
  <c r="R41" i="1"/>
  <c r="R44" i="1"/>
  <c r="R54" i="1"/>
  <c r="R64" i="1"/>
  <c r="R67" i="1"/>
  <c r="R69" i="1"/>
  <c r="R73" i="1"/>
  <c r="R74" i="1"/>
  <c r="R76" i="1"/>
  <c r="R77" i="1"/>
  <c r="R87" i="1"/>
  <c r="R94" i="1"/>
  <c r="H100" i="1"/>
  <c r="H159" i="1" s="1"/>
  <c r="J100" i="1"/>
  <c r="J159" i="1" s="1"/>
  <c r="L100" i="1"/>
  <c r="L159" i="1" s="1"/>
  <c r="N100" i="1"/>
  <c r="N159" i="1" s="1"/>
  <c r="R153" i="1"/>
  <c r="S91" i="1" l="1"/>
  <c r="Q157" i="1"/>
  <c r="P100" i="1"/>
  <c r="S100" i="1" s="1"/>
  <c r="D159" i="1"/>
  <c r="P159" i="1" s="1"/>
  <c r="S159" i="1" s="1"/>
  <c r="F18" i="1"/>
  <c r="F15" i="1"/>
  <c r="R125" i="1"/>
  <c r="R119" i="1"/>
  <c r="R29" i="1"/>
  <c r="R111" i="1"/>
  <c r="R126" i="1"/>
  <c r="R114" i="1"/>
  <c r="R48" i="1"/>
  <c r="D19" i="1"/>
  <c r="R151" i="1"/>
  <c r="P157" i="1"/>
  <c r="R135" i="1"/>
  <c r="E19" i="1"/>
  <c r="R137" i="1"/>
  <c r="R141" i="1"/>
  <c r="R42" i="1"/>
  <c r="R142" i="1"/>
  <c r="R68" i="1"/>
  <c r="R38" i="1"/>
  <c r="R132" i="1"/>
  <c r="R134" i="1"/>
  <c r="R72" i="1"/>
  <c r="R63" i="1"/>
  <c r="R136" i="1"/>
  <c r="R66" i="1"/>
  <c r="S157" i="1" l="1"/>
  <c r="F19" i="1"/>
  <c r="R100" i="1"/>
  <c r="Q57" i="1" l="1"/>
  <c r="Q59" i="1" l="1"/>
  <c r="Q168" i="1"/>
  <c r="Q170" i="1" s="1"/>
  <c r="R31" i="1"/>
  <c r="P57" i="1"/>
  <c r="S57" i="1" s="1"/>
  <c r="D59" i="1" l="1"/>
  <c r="P59" i="1" s="1"/>
  <c r="S59" i="1" s="1"/>
  <c r="R57" i="1"/>
  <c r="R157" i="1" l="1"/>
</calcChain>
</file>

<file path=xl/sharedStrings.xml><?xml version="1.0" encoding="utf-8"?>
<sst xmlns="http://schemas.openxmlformats.org/spreadsheetml/2006/main" count="188" uniqueCount="143">
  <si>
    <t>OPĆI PRIHODI I PRIMICI</t>
  </si>
  <si>
    <t>VLASTITI PRIHODI</t>
  </si>
  <si>
    <t>NEF. IMOVINA</t>
  </si>
  <si>
    <t>UKUPNO PLAN</t>
  </si>
  <si>
    <t xml:space="preserve">INDEKS </t>
  </si>
  <si>
    <t>PRIHODI POSLOVANJA</t>
  </si>
  <si>
    <t>Pomoći pr. kor. iz pr. koji im nije nadležan</t>
  </si>
  <si>
    <t>Prihodi po posebnim propisima</t>
  </si>
  <si>
    <t>Donacije od pravnih i fizičkih osoba</t>
  </si>
  <si>
    <t xml:space="preserve">Prihodi iz nadležnog proračuna </t>
  </si>
  <si>
    <t>RASHODI POSLOVANJA</t>
  </si>
  <si>
    <t>Ostali rashodi za zaposlene</t>
  </si>
  <si>
    <t>Preneseni višak iz prethodnih godina</t>
  </si>
  <si>
    <t>-</t>
  </si>
  <si>
    <t>Prih. od prodaje proizv. i robe</t>
  </si>
  <si>
    <t>Kamate na depozite po viđenju</t>
  </si>
  <si>
    <t>Seminari, tečajevi, str. Ispiti</t>
  </si>
  <si>
    <t>Uredski materijal i ost. mat. rashodi</t>
  </si>
  <si>
    <t>Materijal i sirovine</t>
  </si>
  <si>
    <t>Energija</t>
  </si>
  <si>
    <t>Usluge telefona, pošte i prijevoza</t>
  </si>
  <si>
    <t>Komunalne usluge</t>
  </si>
  <si>
    <t>Računalne usluge</t>
  </si>
  <si>
    <t>Bankarske usluge i usluge platnog prometa</t>
  </si>
  <si>
    <t>Uređaji, strojevi i oprema za ost. namjene</t>
  </si>
  <si>
    <t>Doprinosi za zdravstveno osiguranje</t>
  </si>
  <si>
    <t>Službena putovanja</t>
  </si>
  <si>
    <t>Sitni inventar</t>
  </si>
  <si>
    <t>Intelektualne i osobne usluge</t>
  </si>
  <si>
    <t>Ostale usluge</t>
  </si>
  <si>
    <t>Premije osiguranja</t>
  </si>
  <si>
    <t>Reprezentacija</t>
  </si>
  <si>
    <t>Pristojbe i naknade</t>
  </si>
  <si>
    <t>Zatezne kamate</t>
  </si>
  <si>
    <t>Zdravstvene i veterinarske usluge</t>
  </si>
  <si>
    <t>Mat. i dijelovi za tek. i inv. održavanje</t>
  </si>
  <si>
    <t>Usl. tek. i inv. održavanja</t>
  </si>
  <si>
    <t>Usl. promidžbe i informiranja</t>
  </si>
  <si>
    <t>Članarine</t>
  </si>
  <si>
    <t>Licence</t>
  </si>
  <si>
    <t>DONACIJE</t>
  </si>
  <si>
    <t>Knjige u knjižnici</t>
  </si>
  <si>
    <t>Plaće za zaposlene</t>
  </si>
  <si>
    <t>Višak/manjak prihoda za razdoblje 1.1.- 31.12.2022.</t>
  </si>
  <si>
    <t>Ukupno višak/manjak prihoda na dan 31.12.2022.</t>
  </si>
  <si>
    <t>PLAN ZA 2022.</t>
  </si>
  <si>
    <t>RASHODI ZA NABAVU NEF. IMOVINE</t>
  </si>
  <si>
    <t>UKUPNO RASHODI</t>
  </si>
  <si>
    <t>Program 1003 Dopunski nastavni i vannastavni program škola i obrazovnih institucija</t>
  </si>
  <si>
    <t>Opći dio</t>
  </si>
  <si>
    <t>Posebni dio</t>
  </si>
  <si>
    <t>Prihodi poslovanja</t>
  </si>
  <si>
    <t>Prihodi od prodaje nefinancijske imovine</t>
  </si>
  <si>
    <t>UKUPNO PRIHODI</t>
  </si>
  <si>
    <t>Rashodi poslovanja</t>
  </si>
  <si>
    <t>Rashodi za nabavu nefinancijske imovine</t>
  </si>
  <si>
    <t>PLAN 2022.</t>
  </si>
  <si>
    <t>INDEKS</t>
  </si>
  <si>
    <t>VIŠAK/MANJAK</t>
  </si>
  <si>
    <t>PRIH. POSEBNE NAMJENE</t>
  </si>
  <si>
    <t>UKUPNO IZVRŠENJE</t>
  </si>
  <si>
    <t>Prihodi od prodaje stambenih objekata</t>
  </si>
  <si>
    <t>POMOĆI</t>
  </si>
  <si>
    <t>Knjige</t>
  </si>
  <si>
    <t>Ostali nespomenuti rashodi poslovanja</t>
  </si>
  <si>
    <t>Ostale nespomenute usluge</t>
  </si>
  <si>
    <t>Prihodi iz nad. Pror. za nab. nef. Imovine</t>
  </si>
  <si>
    <t>INDEKS 8/7*100</t>
  </si>
  <si>
    <t>OSNOVNA ŠKOLA SIDE KOŠUTIĆ RADOBOJ</t>
  </si>
  <si>
    <t>ZA 2022. GODINU</t>
  </si>
  <si>
    <t>IZVRŠENJE 2022.</t>
  </si>
  <si>
    <t>Kap.pomoći pr.k. iz pr. koji im nije nad.</t>
  </si>
  <si>
    <t>UKUPNO- pomoći iz nenadl. Proračuna</t>
  </si>
  <si>
    <t>Kapit. Prijenosi između prpr.kor.istog prorač.</t>
  </si>
  <si>
    <t>UKUPNO - prijenosi između pror.kor.istog.pr.</t>
  </si>
  <si>
    <t>UKUPNO - prih. od finanac. imovine</t>
  </si>
  <si>
    <t>UKUPNO- prihodi od imovine</t>
  </si>
  <si>
    <t>UKUPNO - prihodi po pos. Propisima</t>
  </si>
  <si>
    <t>UKUPNO - PRIH. PO POS. PROPISIMA</t>
  </si>
  <si>
    <t>UKUPNO - prih od prod. robe i pruž. usluga</t>
  </si>
  <si>
    <t>Kapit. donacije od trgov. društava</t>
  </si>
  <si>
    <t>UKUPNO - donacije izvan opće proračuna</t>
  </si>
  <si>
    <t>UKUPNO PRIH. OD PROD. I DONACIJA</t>
  </si>
  <si>
    <t>UKUPNO- prih. iz nadl. Pror. -Županija</t>
  </si>
  <si>
    <t>UKUPNO PRIHODI IZ NADL. PRORAČUNA</t>
  </si>
  <si>
    <t>UKUPNO PRIHODI POSLOVANJA</t>
  </si>
  <si>
    <t>UKUPNO - prih.od prod. nef. imovine</t>
  </si>
  <si>
    <t>UKUPNO PRIH. OD PROD.NEF. IMOVINE</t>
  </si>
  <si>
    <t xml:space="preserve">SVEUKUPNI PRIHODI </t>
  </si>
  <si>
    <t>UKUPNO - materijal i energija</t>
  </si>
  <si>
    <t>Zdravstvene usluge</t>
  </si>
  <si>
    <t>UKUPNO - rashodi za usluge</t>
  </si>
  <si>
    <t>UKUPNO - ostali nespom. rashodi poslov.</t>
  </si>
  <si>
    <t>UKUPNO MATERIJALNI RASHODI</t>
  </si>
  <si>
    <t>UKUPNO - ostali finan. rashodi</t>
  </si>
  <si>
    <t xml:space="preserve">UKUPNO FINANCIJSKI RASHODI </t>
  </si>
  <si>
    <t>UKUPNO RASHODI POSLOVANJA</t>
  </si>
  <si>
    <t>UKUPNO - postrojenja i oprema</t>
  </si>
  <si>
    <t>UKUPNO - knjige</t>
  </si>
  <si>
    <t>UKUPNO RASHODI ZA DUG. IMOVINU</t>
  </si>
  <si>
    <t>SVEUKUPNI RASHODI</t>
  </si>
  <si>
    <t>UKUPNO - naknade troškova zaposlenima</t>
  </si>
  <si>
    <t>UKUPNO RASHODI ZA NEFIN. IMOVINU</t>
  </si>
  <si>
    <t>UKUPNO - plaće</t>
  </si>
  <si>
    <t>UKUPNO - doprinosi na plaće</t>
  </si>
  <si>
    <t>UKUPNO -  naknade troškova zaposlenima</t>
  </si>
  <si>
    <t>Ostali rashodi</t>
  </si>
  <si>
    <t>UKUPNO - ostali nespom. rashodi poslovanja</t>
  </si>
  <si>
    <t>UKUPNO - ostali finanac. rashodi</t>
  </si>
  <si>
    <t>UKUPNO  RASHODI ZA ZAPOSLENE</t>
  </si>
  <si>
    <t>UKUPNO - naknade građanima iz proračuna</t>
  </si>
  <si>
    <t>UKUPNO NAKANDE GRAĐANIMA</t>
  </si>
  <si>
    <t>UKUPNO RASHODI ZA DUGOTR. IMOVINU</t>
  </si>
  <si>
    <t>PRIHODI OD PRODAJE NEFINAN. IMOVINE</t>
  </si>
  <si>
    <t>Uredska oprema i namještaj</t>
  </si>
  <si>
    <t>U K U P N O</t>
  </si>
  <si>
    <t>Služb., radna i zažtitna odjeća i obuća</t>
  </si>
  <si>
    <t>Plaće za prekovremeni rad</t>
  </si>
  <si>
    <t>Plaće za posebne uvjete rada</t>
  </si>
  <si>
    <t>UKUPNO - ostali rashodi za zaposlene</t>
  </si>
  <si>
    <t xml:space="preserve">Program 1000 OSNOVNO OBRAZOVANJE ZAKONSKI STANDARD </t>
  </si>
  <si>
    <t>UKUPNO- pomoći od subj. unutar prorač.</t>
  </si>
  <si>
    <t>Naknade za prijevoz na posao</t>
  </si>
  <si>
    <t>Prih. od pruženih usluga</t>
  </si>
  <si>
    <t>Priistojbe i naknade</t>
  </si>
  <si>
    <t>Naknade građ. i kućanstvima u naravi</t>
  </si>
  <si>
    <t>Izvršenje prihoda i rashoda prema izvorima</t>
  </si>
  <si>
    <t>ukupni prihodi</t>
  </si>
  <si>
    <t>ukupni rashodi</t>
  </si>
  <si>
    <t>razlika</t>
  </si>
  <si>
    <t>Izvor</t>
  </si>
  <si>
    <t>1.1.</t>
  </si>
  <si>
    <t>5.2.1.</t>
  </si>
  <si>
    <t>4.3.1.</t>
  </si>
  <si>
    <t>3.1.1.</t>
  </si>
  <si>
    <t>7.1.1.</t>
  </si>
  <si>
    <t>2.1.1.</t>
  </si>
  <si>
    <t>Urbroj: 2140-78-23-03</t>
  </si>
  <si>
    <t>Klasa: 400-01/23-01/2</t>
  </si>
  <si>
    <t>Radoboj, 08. ožujka 2023.</t>
  </si>
  <si>
    <t xml:space="preserve">IZVJEŠTAJ O IZVRŠENJU FINANCIJSKOG PLANA OSNOVNE ŠKOLE SIDE KOŠUTIĆ RADOBOJ </t>
  </si>
  <si>
    <t>Predsjednica Šk. odbora:</t>
  </si>
  <si>
    <t>Kristina Husarek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</si>
</sst>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Times New Roman"/>
      <family val="1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8"/>
      <color theme="1"/>
      <name val="Arial"/>
      <family val="2"/>
      <charset val="238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8"/>
      <color theme="1"/>
      <name val="Arial"/>
      <family val="2"/>
      <charset val="238"/>
    </font>
    <font>
      <b/>
      <u/>
      <sz val="8"/>
      <name val="Arial"/>
      <family val="2"/>
      <charset val="238"/>
    </font>
    <font>
      <b/>
      <sz val="7"/>
      <name val="Arial"/>
      <family val="2"/>
      <charset val="238"/>
    </font>
    <font>
      <sz val="7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u/>
      <sz val="9"/>
      <name val="Arial"/>
      <family val="2"/>
      <charset val="238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i/>
      <u/>
      <sz val="9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u/>
      <sz val="9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i/>
      <sz val="11"/>
      <name val="Arial"/>
      <family val="2"/>
      <charset val="238"/>
    </font>
    <font>
      <i/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11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17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49" fontId="11" fillId="0" borderId="0" xfId="0" applyNumberFormat="1" applyFont="1"/>
    <xf numFmtId="4" fontId="14" fillId="0" borderId="0" xfId="0" applyNumberFormat="1" applyFont="1"/>
    <xf numFmtId="0" fontId="15" fillId="0" borderId="0" xfId="0" applyFont="1"/>
    <xf numFmtId="0" fontId="21" fillId="0" borderId="0" xfId="0" applyFont="1"/>
    <xf numFmtId="0" fontId="15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1" fontId="3" fillId="0" borderId="8" xfId="0" applyNumberFormat="1" applyFont="1" applyBorder="1" applyAlignment="1">
      <alignment horizontal="right" vertical="center"/>
    </xf>
    <xf numFmtId="1" fontId="6" fillId="0" borderId="8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5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0" fillId="2" borderId="34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3" borderId="23" xfId="0" applyFont="1" applyFill="1" applyBorder="1" applyAlignment="1">
      <alignment horizontal="center" vertical="center"/>
    </xf>
    <xf numFmtId="0" fontId="14" fillId="0" borderId="0" xfId="0" applyFont="1"/>
    <xf numFmtId="0" fontId="23" fillId="0" borderId="0" xfId="0" applyFont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vertical="center"/>
    </xf>
    <xf numFmtId="0" fontId="24" fillId="3" borderId="13" xfId="0" applyFont="1" applyFill="1" applyBorder="1" applyAlignment="1">
      <alignment vertical="center"/>
    </xf>
    <xf numFmtId="4" fontId="24" fillId="3" borderId="13" xfId="0" applyNumberFormat="1" applyFont="1" applyFill="1" applyBorder="1" applyAlignment="1">
      <alignment horizontal="center" vertical="center"/>
    </xf>
    <xf numFmtId="3" fontId="24" fillId="3" borderId="13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17" fillId="6" borderId="0" xfId="0" applyFont="1" applyFill="1"/>
    <xf numFmtId="0" fontId="20" fillId="6" borderId="8" xfId="0" applyFont="1" applyFill="1" applyBorder="1" applyAlignment="1">
      <alignment vertical="center"/>
    </xf>
    <xf numFmtId="1" fontId="22" fillId="6" borderId="8" xfId="0" applyNumberFormat="1" applyFont="1" applyFill="1" applyBorder="1" applyAlignment="1">
      <alignment horizontal="right" vertical="center"/>
    </xf>
    <xf numFmtId="1" fontId="18" fillId="6" borderId="8" xfId="0" applyNumberFormat="1" applyFont="1" applyFill="1" applyBorder="1" applyAlignment="1">
      <alignment horizontal="right" vertical="center"/>
    </xf>
    <xf numFmtId="0" fontId="22" fillId="6" borderId="8" xfId="0" applyFont="1" applyFill="1" applyBorder="1" applyAlignment="1">
      <alignment horizontal="right" vertical="center"/>
    </xf>
    <xf numFmtId="0" fontId="20" fillId="6" borderId="34" xfId="0" applyFont="1" applyFill="1" applyBorder="1" applyAlignment="1">
      <alignment vertical="center"/>
    </xf>
    <xf numFmtId="0" fontId="19" fillId="6" borderId="34" xfId="0" applyFont="1" applyFill="1" applyBorder="1" applyAlignment="1">
      <alignment vertical="center"/>
    </xf>
    <xf numFmtId="0" fontId="0" fillId="4" borderId="0" xfId="0" applyFill="1"/>
    <xf numFmtId="4" fontId="5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2" fillId="0" borderId="0" xfId="0" applyNumberFormat="1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right"/>
    </xf>
    <xf numFmtId="0" fontId="5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49" fontId="1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4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4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49" fontId="11" fillId="0" borderId="0" xfId="0" applyNumberFormat="1" applyFont="1" applyAlignment="1">
      <alignment horizontal="right"/>
    </xf>
    <xf numFmtId="0" fontId="0" fillId="4" borderId="0" xfId="0" applyFill="1" applyAlignment="1">
      <alignment horizontal="right"/>
    </xf>
    <xf numFmtId="4" fontId="26" fillId="0" borderId="10" xfId="0" applyNumberFormat="1" applyFont="1" applyBorder="1" applyAlignment="1">
      <alignment horizontal="center"/>
    </xf>
    <xf numFmtId="2" fontId="14" fillId="0" borderId="37" xfId="0" applyNumberFormat="1" applyFont="1" applyBorder="1"/>
    <xf numFmtId="4" fontId="27" fillId="6" borderId="10" xfId="0" applyNumberFormat="1" applyFont="1" applyFill="1" applyBorder="1" applyAlignment="1">
      <alignment horizontal="center"/>
    </xf>
    <xf numFmtId="4" fontId="28" fillId="6" borderId="10" xfId="0" applyNumberFormat="1" applyFont="1" applyFill="1" applyBorder="1" applyAlignment="1">
      <alignment horizontal="center"/>
    </xf>
    <xf numFmtId="4" fontId="28" fillId="0" borderId="10" xfId="0" applyNumberFormat="1" applyFont="1" applyBorder="1" applyAlignment="1">
      <alignment horizontal="center"/>
    </xf>
    <xf numFmtId="0" fontId="29" fillId="0" borderId="11" xfId="0" applyFont="1" applyBorder="1" applyAlignment="1">
      <alignment horizontal="left" vertical="center"/>
    </xf>
    <xf numFmtId="0" fontId="29" fillId="0" borderId="8" xfId="0" applyFont="1" applyBorder="1" applyAlignment="1">
      <alignment horizontal="left" vertical="center"/>
    </xf>
    <xf numFmtId="0" fontId="30" fillId="0" borderId="8" xfId="0" applyFont="1" applyBorder="1" applyAlignment="1">
      <alignment horizontal="left" vertical="center"/>
    </xf>
    <xf numFmtId="0" fontId="30" fillId="0" borderId="34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29" fillId="0" borderId="1" xfId="1" applyFont="1" applyBorder="1" applyAlignment="1">
      <alignment horizontal="left" vertical="center"/>
    </xf>
    <xf numFmtId="0" fontId="32" fillId="6" borderId="1" xfId="1" applyFont="1" applyFill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36" fillId="6" borderId="1" xfId="2" applyFont="1" applyFill="1" applyBorder="1" applyAlignment="1">
      <alignment horizontal="left" vertical="center"/>
    </xf>
    <xf numFmtId="0" fontId="37" fillId="0" borderId="1" xfId="2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29" fillId="2" borderId="1" xfId="3" applyFont="1" applyFill="1" applyBorder="1" applyAlignment="1">
      <alignment horizontal="left" vertical="center"/>
    </xf>
    <xf numFmtId="0" fontId="32" fillId="6" borderId="1" xfId="3" applyFont="1" applyFill="1" applyBorder="1" applyAlignment="1">
      <alignment horizontal="left" vertical="center"/>
    </xf>
    <xf numFmtId="0" fontId="35" fillId="2" borderId="1" xfId="4" applyFont="1" applyFill="1" applyBorder="1" applyAlignment="1">
      <alignment horizontal="left" vertical="center"/>
    </xf>
    <xf numFmtId="0" fontId="36" fillId="6" borderId="1" xfId="4" applyFont="1" applyFill="1" applyBorder="1" applyAlignment="1">
      <alignment horizontal="left" vertical="center"/>
    </xf>
    <xf numFmtId="0" fontId="40" fillId="2" borderId="1" xfId="4" applyFont="1" applyFill="1" applyBorder="1" applyAlignment="1">
      <alignment horizontal="left" vertical="center"/>
    </xf>
    <xf numFmtId="0" fontId="36" fillId="6" borderId="35" xfId="4" applyFont="1" applyFill="1" applyBorder="1" applyAlignment="1">
      <alignment horizontal="left" vertical="center"/>
    </xf>
    <xf numFmtId="0" fontId="35" fillId="2" borderId="35" xfId="4" applyFont="1" applyFill="1" applyBorder="1" applyAlignment="1">
      <alignment horizontal="left" vertical="center"/>
    </xf>
    <xf numFmtId="0" fontId="40" fillId="2" borderId="35" xfId="4" applyFont="1" applyFill="1" applyBorder="1" applyAlignment="1">
      <alignment horizontal="left" vertical="center"/>
    </xf>
    <xf numFmtId="0" fontId="37" fillId="2" borderId="35" xfId="4" applyFont="1" applyFill="1" applyBorder="1" applyAlignment="1">
      <alignment horizontal="left" vertical="center"/>
    </xf>
    <xf numFmtId="0" fontId="29" fillId="0" borderId="1" xfId="3" applyFont="1" applyBorder="1" applyAlignment="1">
      <alignment horizontal="left" vertical="center" wrapText="1"/>
    </xf>
    <xf numFmtId="0" fontId="32" fillId="6" borderId="1" xfId="3" applyFont="1" applyFill="1" applyBorder="1" applyAlignment="1">
      <alignment horizontal="left" vertical="center" wrapText="1"/>
    </xf>
    <xf numFmtId="0" fontId="30" fillId="0" borderId="1" xfId="3" applyFont="1" applyBorder="1" applyAlignment="1">
      <alignment horizontal="left" vertical="center" wrapText="1"/>
    </xf>
    <xf numFmtId="0" fontId="29" fillId="2" borderId="1" xfId="3" applyFont="1" applyFill="1" applyBorder="1" applyAlignment="1">
      <alignment horizontal="left" vertical="center" wrapText="1"/>
    </xf>
    <xf numFmtId="0" fontId="35" fillId="2" borderId="1" xfId="4" applyFont="1" applyFill="1" applyBorder="1" applyAlignment="1">
      <alignment horizontal="left" vertical="center" wrapText="1"/>
    </xf>
    <xf numFmtId="0" fontId="36" fillId="6" borderId="1" xfId="4" applyFont="1" applyFill="1" applyBorder="1" applyAlignment="1">
      <alignment horizontal="left" vertical="center" wrapText="1"/>
    </xf>
    <xf numFmtId="0" fontId="40" fillId="2" borderId="1" xfId="4" applyFont="1" applyFill="1" applyBorder="1" applyAlignment="1">
      <alignment horizontal="left" vertical="center" wrapText="1"/>
    </xf>
    <xf numFmtId="0" fontId="36" fillId="6" borderId="35" xfId="4" applyFont="1" applyFill="1" applyBorder="1" applyAlignment="1">
      <alignment horizontal="left" vertical="center" wrapText="1"/>
    </xf>
    <xf numFmtId="0" fontId="40" fillId="2" borderId="35" xfId="4" applyFont="1" applyFill="1" applyBorder="1" applyAlignment="1">
      <alignment horizontal="left" vertical="center" wrapText="1"/>
    </xf>
    <xf numFmtId="0" fontId="37" fillId="2" borderId="35" xfId="4" applyFont="1" applyFill="1" applyBorder="1" applyAlignment="1">
      <alignment horizontal="left" vertical="center" wrapText="1"/>
    </xf>
    <xf numFmtId="0" fontId="30" fillId="2" borderId="13" xfId="0" applyFont="1" applyFill="1" applyBorder="1" applyAlignment="1">
      <alignment vertical="center"/>
    </xf>
    <xf numFmtId="0" fontId="30" fillId="2" borderId="21" xfId="0" applyFont="1" applyFill="1" applyBorder="1" applyAlignment="1">
      <alignment vertical="center"/>
    </xf>
    <xf numFmtId="0" fontId="30" fillId="2" borderId="24" xfId="0" applyFont="1" applyFill="1" applyBorder="1" applyAlignment="1">
      <alignment vertical="center"/>
    </xf>
    <xf numFmtId="0" fontId="14" fillId="0" borderId="37" xfId="0" applyFont="1" applyBorder="1"/>
    <xf numFmtId="0" fontId="43" fillId="0" borderId="0" xfId="0" applyFont="1"/>
    <xf numFmtId="0" fontId="44" fillId="0" borderId="0" xfId="0" applyFont="1" applyAlignment="1">
      <alignment vertical="center"/>
    </xf>
    <xf numFmtId="0" fontId="45" fillId="0" borderId="0" xfId="0" applyFont="1"/>
    <xf numFmtId="4" fontId="45" fillId="0" borderId="0" xfId="0" applyNumberFormat="1" applyFont="1" applyAlignment="1">
      <alignment horizontal="right"/>
    </xf>
    <xf numFmtId="0" fontId="45" fillId="0" borderId="0" xfId="0" applyFont="1" applyAlignment="1">
      <alignment horizontal="right"/>
    </xf>
    <xf numFmtId="4" fontId="12" fillId="0" borderId="1" xfId="0" applyNumberFormat="1" applyFont="1" applyBorder="1" applyAlignment="1">
      <alignment horizontal="right"/>
    </xf>
    <xf numFmtId="4" fontId="12" fillId="4" borderId="1" xfId="0" applyNumberFormat="1" applyFont="1" applyFill="1" applyBorder="1" applyAlignment="1">
      <alignment horizontal="right"/>
    </xf>
    <xf numFmtId="4" fontId="12" fillId="2" borderId="1" xfId="0" applyNumberFormat="1" applyFont="1" applyFill="1" applyBorder="1" applyAlignment="1">
      <alignment horizontal="right"/>
    </xf>
    <xf numFmtId="4" fontId="46" fillId="0" borderId="1" xfId="0" applyNumberFormat="1" applyFont="1" applyBorder="1" applyAlignment="1">
      <alignment horizontal="right"/>
    </xf>
    <xf numFmtId="4" fontId="46" fillId="4" borderId="1" xfId="0" applyNumberFormat="1" applyFont="1" applyFill="1" applyBorder="1" applyAlignment="1">
      <alignment horizontal="right"/>
    </xf>
    <xf numFmtId="4" fontId="8" fillId="0" borderId="1" xfId="0" applyNumberFormat="1" applyFont="1" applyBorder="1" applyAlignment="1">
      <alignment horizontal="right"/>
    </xf>
    <xf numFmtId="4" fontId="8" fillId="4" borderId="1" xfId="0" applyNumberFormat="1" applyFont="1" applyFill="1" applyBorder="1" applyAlignment="1">
      <alignment horizontal="right"/>
    </xf>
    <xf numFmtId="4" fontId="47" fillId="6" borderId="1" xfId="0" applyNumberFormat="1" applyFont="1" applyFill="1" applyBorder="1" applyAlignment="1">
      <alignment horizontal="right"/>
    </xf>
    <xf numFmtId="4" fontId="47" fillId="4" borderId="1" xfId="0" applyNumberFormat="1" applyFont="1" applyFill="1" applyBorder="1" applyAlignment="1">
      <alignment horizontal="right"/>
    </xf>
    <xf numFmtId="4" fontId="48" fillId="6" borderId="1" xfId="0" applyNumberFormat="1" applyFont="1" applyFill="1" applyBorder="1" applyAlignment="1">
      <alignment horizontal="right"/>
    </xf>
    <xf numFmtId="4" fontId="48" fillId="4" borderId="1" xfId="0" applyNumberFormat="1" applyFont="1" applyFill="1" applyBorder="1" applyAlignment="1">
      <alignment horizontal="right"/>
    </xf>
    <xf numFmtId="4" fontId="8" fillId="2" borderId="1" xfId="0" applyNumberFormat="1" applyFont="1" applyFill="1" applyBorder="1" applyAlignment="1">
      <alignment horizontal="right"/>
    </xf>
    <xf numFmtId="4" fontId="49" fillId="0" borderId="1" xfId="0" applyNumberFormat="1" applyFont="1" applyBorder="1" applyAlignment="1">
      <alignment horizontal="right"/>
    </xf>
    <xf numFmtId="4" fontId="49" fillId="4" borderId="1" xfId="0" applyNumberFormat="1" applyFont="1" applyFill="1" applyBorder="1" applyAlignment="1">
      <alignment horizontal="right"/>
    </xf>
    <xf numFmtId="4" fontId="46" fillId="2" borderId="1" xfId="0" applyNumberFormat="1" applyFont="1" applyFill="1" applyBorder="1" applyAlignment="1">
      <alignment horizontal="right"/>
    </xf>
    <xf numFmtId="4" fontId="49" fillId="2" borderId="1" xfId="0" applyNumberFormat="1" applyFont="1" applyFill="1" applyBorder="1" applyAlignment="1">
      <alignment horizontal="right"/>
    </xf>
    <xf numFmtId="4" fontId="50" fillId="0" borderId="1" xfId="0" applyNumberFormat="1" applyFont="1" applyBorder="1" applyAlignment="1">
      <alignment horizontal="right"/>
    </xf>
    <xf numFmtId="4" fontId="51" fillId="0" borderId="1" xfId="0" applyNumberFormat="1" applyFont="1" applyBorder="1" applyAlignment="1">
      <alignment horizontal="right"/>
    </xf>
    <xf numFmtId="4" fontId="51" fillId="4" borderId="1" xfId="0" applyNumberFormat="1" applyFont="1" applyFill="1" applyBorder="1" applyAlignment="1">
      <alignment horizontal="right"/>
    </xf>
    <xf numFmtId="4" fontId="51" fillId="2" borderId="1" xfId="0" applyNumberFormat="1" applyFont="1" applyFill="1" applyBorder="1" applyAlignment="1">
      <alignment horizontal="right"/>
    </xf>
    <xf numFmtId="4" fontId="13" fillId="0" borderId="1" xfId="0" applyNumberFormat="1" applyFont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4" fontId="13" fillId="4" borderId="1" xfId="0" applyNumberFormat="1" applyFont="1" applyFill="1" applyBorder="1" applyAlignment="1">
      <alignment horizontal="right"/>
    </xf>
    <xf numFmtId="4" fontId="12" fillId="0" borderId="9" xfId="0" applyNumberFormat="1" applyFont="1" applyBorder="1" applyAlignment="1">
      <alignment horizontal="center"/>
    </xf>
    <xf numFmtId="4" fontId="8" fillId="0" borderId="10" xfId="0" applyNumberFormat="1" applyFont="1" applyBorder="1" applyAlignment="1">
      <alignment horizontal="center"/>
    </xf>
    <xf numFmtId="2" fontId="0" fillId="0" borderId="37" xfId="0" applyNumberFormat="1" applyBorder="1"/>
    <xf numFmtId="4" fontId="50" fillId="6" borderId="10" xfId="0" applyNumberFormat="1" applyFont="1" applyFill="1" applyBorder="1" applyAlignment="1">
      <alignment horizontal="center"/>
    </xf>
    <xf numFmtId="4" fontId="8" fillId="6" borderId="1" xfId="0" applyNumberFormat="1" applyFont="1" applyFill="1" applyBorder="1" applyAlignment="1">
      <alignment horizontal="right"/>
    </xf>
    <xf numFmtId="4" fontId="47" fillId="6" borderId="10" xfId="0" applyNumberFormat="1" applyFont="1" applyFill="1" applyBorder="1" applyAlignment="1">
      <alignment horizontal="center"/>
    </xf>
    <xf numFmtId="4" fontId="47" fillId="6" borderId="35" xfId="0" applyNumberFormat="1" applyFont="1" applyFill="1" applyBorder="1" applyAlignment="1">
      <alignment horizontal="right"/>
    </xf>
    <xf numFmtId="4" fontId="47" fillId="4" borderId="35" xfId="0" applyNumberFormat="1" applyFont="1" applyFill="1" applyBorder="1" applyAlignment="1">
      <alignment horizontal="right"/>
    </xf>
    <xf numFmtId="4" fontId="50" fillId="6" borderId="36" xfId="0" applyNumberFormat="1" applyFont="1" applyFill="1" applyBorder="1" applyAlignment="1">
      <alignment horizontal="center"/>
    </xf>
    <xf numFmtId="4" fontId="12" fillId="0" borderId="35" xfId="0" applyNumberFormat="1" applyFont="1" applyBorder="1" applyAlignment="1">
      <alignment horizontal="right"/>
    </xf>
    <xf numFmtId="4" fontId="12" fillId="4" borderId="35" xfId="0" applyNumberFormat="1" applyFont="1" applyFill="1" applyBorder="1" applyAlignment="1">
      <alignment horizontal="right"/>
    </xf>
    <xf numFmtId="4" fontId="12" fillId="2" borderId="35" xfId="0" applyNumberFormat="1" applyFont="1" applyFill="1" applyBorder="1" applyAlignment="1">
      <alignment horizontal="right"/>
    </xf>
    <xf numFmtId="4" fontId="8" fillId="0" borderId="36" xfId="0" applyNumberFormat="1" applyFont="1" applyBorder="1" applyAlignment="1">
      <alignment horizontal="center"/>
    </xf>
    <xf numFmtId="4" fontId="8" fillId="0" borderId="35" xfId="0" applyNumberFormat="1" applyFont="1" applyBorder="1" applyAlignment="1">
      <alignment horizontal="right"/>
    </xf>
    <xf numFmtId="4" fontId="8" fillId="4" borderId="35" xfId="0" applyNumberFormat="1" applyFont="1" applyFill="1" applyBorder="1" applyAlignment="1">
      <alignment horizontal="right"/>
    </xf>
    <xf numFmtId="4" fontId="8" fillId="2" borderId="35" xfId="0" applyNumberFormat="1" applyFont="1" applyFill="1" applyBorder="1" applyAlignment="1">
      <alignment horizontal="right"/>
    </xf>
    <xf numFmtId="4" fontId="50" fillId="0" borderId="35" xfId="0" applyNumberFormat="1" applyFont="1" applyBorder="1" applyAlignment="1">
      <alignment horizontal="right"/>
    </xf>
    <xf numFmtId="4" fontId="50" fillId="4" borderId="35" xfId="0" applyNumberFormat="1" applyFont="1" applyFill="1" applyBorder="1" applyAlignment="1">
      <alignment horizontal="right"/>
    </xf>
    <xf numFmtId="4" fontId="50" fillId="2" borderId="35" xfId="0" applyNumberFormat="1" applyFont="1" applyFill="1" applyBorder="1" applyAlignment="1">
      <alignment horizontal="right"/>
    </xf>
    <xf numFmtId="4" fontId="50" fillId="0" borderId="36" xfId="0" applyNumberFormat="1" applyFont="1" applyBorder="1" applyAlignment="1">
      <alignment horizontal="center"/>
    </xf>
    <xf numFmtId="4" fontId="8" fillId="0" borderId="14" xfId="0" applyNumberFormat="1" applyFont="1" applyBorder="1" applyAlignment="1">
      <alignment horizontal="center"/>
    </xf>
    <xf numFmtId="4" fontId="47" fillId="0" borderId="1" xfId="0" applyNumberFormat="1" applyFont="1" applyBorder="1" applyAlignment="1">
      <alignment horizontal="right"/>
    </xf>
    <xf numFmtId="4" fontId="8" fillId="2" borderId="13" xfId="0" applyNumberFormat="1" applyFont="1" applyFill="1" applyBorder="1"/>
    <xf numFmtId="4" fontId="8" fillId="4" borderId="13" xfId="0" applyNumberFormat="1" applyFont="1" applyFill="1" applyBorder="1"/>
    <xf numFmtId="4" fontId="8" fillId="2" borderId="21" xfId="0" applyNumberFormat="1" applyFont="1" applyFill="1" applyBorder="1"/>
    <xf numFmtId="4" fontId="8" fillId="4" borderId="21" xfId="0" applyNumberFormat="1" applyFont="1" applyFill="1" applyBorder="1"/>
    <xf numFmtId="4" fontId="8" fillId="0" borderId="22" xfId="0" applyNumberFormat="1" applyFont="1" applyBorder="1" applyAlignment="1">
      <alignment horizontal="center"/>
    </xf>
    <xf numFmtId="4" fontId="8" fillId="2" borderId="24" xfId="0" applyNumberFormat="1" applyFont="1" applyFill="1" applyBorder="1"/>
    <xf numFmtId="4" fontId="8" fillId="4" borderId="24" xfId="0" applyNumberFormat="1" applyFont="1" applyFill="1" applyBorder="1"/>
    <xf numFmtId="4" fontId="8" fillId="0" borderId="25" xfId="0" applyNumberFormat="1" applyFont="1" applyBorder="1" applyAlignment="1">
      <alignment horizontal="center"/>
    </xf>
    <xf numFmtId="4" fontId="12" fillId="0" borderId="15" xfId="0" applyNumberFormat="1" applyFont="1" applyBorder="1" applyAlignment="1">
      <alignment horizontal="right"/>
    </xf>
    <xf numFmtId="4" fontId="12" fillId="0" borderId="10" xfId="0" applyNumberFormat="1" applyFont="1" applyBorder="1" applyAlignment="1">
      <alignment horizontal="right"/>
    </xf>
    <xf numFmtId="4" fontId="12" fillId="0" borderId="14" xfId="0" applyNumberFormat="1" applyFont="1" applyBorder="1" applyAlignment="1">
      <alignment horizontal="right"/>
    </xf>
    <xf numFmtId="4" fontId="12" fillId="0" borderId="2" xfId="0" applyNumberFormat="1" applyFont="1" applyBorder="1" applyAlignment="1">
      <alignment horizontal="right"/>
    </xf>
    <xf numFmtId="4" fontId="12" fillId="4" borderId="2" xfId="0" applyNumberFormat="1" applyFont="1" applyFill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4" fontId="8" fillId="4" borderId="2" xfId="0" applyNumberFormat="1" applyFont="1" applyFill="1" applyBorder="1" applyAlignment="1">
      <alignment horizontal="right"/>
    </xf>
    <xf numFmtId="4" fontId="8" fillId="0" borderId="24" xfId="0" applyNumberFormat="1" applyFont="1" applyBorder="1" applyAlignment="1">
      <alignment horizontal="right"/>
    </xf>
    <xf numFmtId="4" fontId="8" fillId="4" borderId="24" xfId="0" applyNumberFormat="1" applyFont="1" applyFill="1" applyBorder="1" applyAlignment="1">
      <alignment horizontal="right"/>
    </xf>
    <xf numFmtId="2" fontId="0" fillId="0" borderId="38" xfId="0" applyNumberFormat="1" applyBorder="1"/>
    <xf numFmtId="0" fontId="5" fillId="2" borderId="11" xfId="0" applyFont="1" applyFill="1" applyBorder="1" applyAlignment="1">
      <alignment vertical="center"/>
    </xf>
    <xf numFmtId="0" fontId="35" fillId="2" borderId="2" xfId="4" applyFont="1" applyFill="1" applyBorder="1" applyAlignment="1">
      <alignment horizontal="left" vertical="center" wrapText="1"/>
    </xf>
    <xf numFmtId="4" fontId="12" fillId="2" borderId="2" xfId="0" applyNumberFormat="1" applyFont="1" applyFill="1" applyBorder="1" applyAlignment="1">
      <alignment horizontal="right"/>
    </xf>
    <xf numFmtId="4" fontId="46" fillId="0" borderId="2" xfId="0" applyNumberFormat="1" applyFont="1" applyBorder="1" applyAlignment="1">
      <alignment horizontal="right"/>
    </xf>
    <xf numFmtId="4" fontId="46" fillId="4" borderId="2" xfId="0" applyNumberFormat="1" applyFont="1" applyFill="1" applyBorder="1" applyAlignment="1">
      <alignment horizontal="right"/>
    </xf>
    <xf numFmtId="4" fontId="8" fillId="0" borderId="9" xfId="0" applyNumberFormat="1" applyFont="1" applyBorder="1" applyAlignment="1">
      <alignment horizontal="center"/>
    </xf>
    <xf numFmtId="2" fontId="0" fillId="0" borderId="39" xfId="0" applyNumberFormat="1" applyBorder="1"/>
    <xf numFmtId="0" fontId="2" fillId="2" borderId="23" xfId="0" applyFont="1" applyFill="1" applyBorder="1" applyAlignment="1">
      <alignment vertical="center"/>
    </xf>
    <xf numFmtId="0" fontId="41" fillId="5" borderId="24" xfId="4" applyFont="1" applyFill="1" applyBorder="1" applyAlignment="1">
      <alignment horizontal="left" vertical="center" wrapText="1"/>
    </xf>
    <xf numFmtId="4" fontId="12" fillId="0" borderId="24" xfId="0" applyNumberFormat="1" applyFont="1" applyBorder="1" applyAlignment="1">
      <alignment horizontal="right"/>
    </xf>
    <xf numFmtId="4" fontId="12" fillId="4" borderId="24" xfId="0" applyNumberFormat="1" applyFont="1" applyFill="1" applyBorder="1" applyAlignment="1">
      <alignment horizontal="right"/>
    </xf>
    <xf numFmtId="4" fontId="12" fillId="2" borderId="24" xfId="0" applyNumberFormat="1" applyFont="1" applyFill="1" applyBorder="1" applyAlignment="1">
      <alignment horizontal="right"/>
    </xf>
    <xf numFmtId="4" fontId="46" fillId="0" borderId="24" xfId="0" applyNumberFormat="1" applyFont="1" applyBorder="1" applyAlignment="1">
      <alignment horizontal="right"/>
    </xf>
    <xf numFmtId="4" fontId="46" fillId="4" borderId="24" xfId="0" applyNumberFormat="1" applyFont="1" applyFill="1" applyBorder="1" applyAlignment="1">
      <alignment horizontal="right"/>
    </xf>
    <xf numFmtId="0" fontId="5" fillId="0" borderId="11" xfId="0" applyFont="1" applyBorder="1" applyAlignment="1">
      <alignment vertical="center"/>
    </xf>
    <xf numFmtId="0" fontId="29" fillId="0" borderId="2" xfId="3" applyFont="1" applyBorder="1" applyAlignment="1">
      <alignment horizontal="left" vertical="center" wrapText="1"/>
    </xf>
    <xf numFmtId="0" fontId="2" fillId="0" borderId="23" xfId="0" applyFont="1" applyBorder="1" applyAlignment="1">
      <alignment vertical="center"/>
    </xf>
    <xf numFmtId="0" fontId="31" fillId="5" borderId="24" xfId="0" applyFont="1" applyFill="1" applyBorder="1" applyAlignment="1">
      <alignment vertical="center"/>
    </xf>
    <xf numFmtId="4" fontId="1" fillId="0" borderId="24" xfId="0" applyNumberFormat="1" applyFont="1" applyBorder="1" applyAlignment="1">
      <alignment horizontal="right"/>
    </xf>
    <xf numFmtId="4" fontId="1" fillId="4" borderId="24" xfId="0" applyNumberFormat="1" applyFont="1" applyFill="1" applyBorder="1" applyAlignment="1">
      <alignment horizontal="right"/>
    </xf>
    <xf numFmtId="4" fontId="1" fillId="2" borderId="24" xfId="0" applyNumberFormat="1" applyFont="1" applyFill="1" applyBorder="1" applyAlignment="1">
      <alignment horizontal="right"/>
    </xf>
    <xf numFmtId="4" fontId="26" fillId="0" borderId="24" xfId="0" applyNumberFormat="1" applyFont="1" applyBorder="1" applyAlignment="1">
      <alignment horizontal="right"/>
    </xf>
    <xf numFmtId="4" fontId="26" fillId="4" borderId="24" xfId="0" applyNumberFormat="1" applyFont="1" applyFill="1" applyBorder="1" applyAlignment="1">
      <alignment horizontal="right"/>
    </xf>
    <xf numFmtId="4" fontId="2" fillId="0" borderId="25" xfId="0" applyNumberFormat="1" applyFont="1" applyBorder="1" applyAlignment="1">
      <alignment horizontal="center"/>
    </xf>
    <xf numFmtId="0" fontId="35" fillId="0" borderId="2" xfId="4" applyFont="1" applyBorder="1" applyAlignment="1">
      <alignment horizontal="left" vertical="center"/>
    </xf>
    <xf numFmtId="0" fontId="41" fillId="5" borderId="24" xfId="4" applyFont="1" applyFill="1" applyBorder="1" applyAlignment="1">
      <alignment horizontal="left" vertical="center"/>
    </xf>
    <xf numFmtId="0" fontId="29" fillId="2" borderId="2" xfId="3" applyFont="1" applyFill="1" applyBorder="1" applyAlignment="1">
      <alignment horizontal="left" vertical="center"/>
    </xf>
    <xf numFmtId="4" fontId="5" fillId="0" borderId="24" xfId="0" applyNumberFormat="1" applyFont="1" applyBorder="1" applyAlignment="1">
      <alignment horizontal="right"/>
    </xf>
    <xf numFmtId="4" fontId="5" fillId="4" borderId="24" xfId="0" applyNumberFormat="1" applyFont="1" applyFill="1" applyBorder="1" applyAlignment="1">
      <alignment horizontal="right"/>
    </xf>
    <xf numFmtId="4" fontId="5" fillId="2" borderId="24" xfId="0" applyNumberFormat="1" applyFont="1" applyFill="1" applyBorder="1" applyAlignment="1">
      <alignment horizontal="right"/>
    </xf>
    <xf numFmtId="4" fontId="2" fillId="0" borderId="24" xfId="0" applyNumberFormat="1" applyFont="1" applyBorder="1" applyAlignment="1">
      <alignment horizontal="right"/>
    </xf>
    <xf numFmtId="4" fontId="2" fillId="4" borderId="24" xfId="0" applyNumberFormat="1" applyFont="1" applyFill="1" applyBorder="1" applyAlignment="1">
      <alignment horizontal="right"/>
    </xf>
    <xf numFmtId="0" fontId="22" fillId="0" borderId="34" xfId="0" applyFont="1" applyBorder="1" applyAlignment="1">
      <alignment horizontal="right" vertical="center"/>
    </xf>
    <xf numFmtId="0" fontId="33" fillId="0" borderId="35" xfId="1" applyFont="1" applyBorder="1" applyAlignment="1">
      <alignment horizontal="left" vertical="center"/>
    </xf>
    <xf numFmtId="4" fontId="28" fillId="0" borderId="36" xfId="0" applyNumberFormat="1" applyFont="1" applyBorder="1" applyAlignment="1">
      <alignment horizontal="center"/>
    </xf>
    <xf numFmtId="2" fontId="14" fillId="0" borderId="38" xfId="0" applyNumberFormat="1" applyFont="1" applyBorder="1"/>
    <xf numFmtId="0" fontId="3" fillId="0" borderId="11" xfId="0" applyFont="1" applyBorder="1" applyAlignment="1">
      <alignment horizontal="right" vertical="center"/>
    </xf>
    <xf numFmtId="0" fontId="35" fillId="0" borderId="2" xfId="2" applyFont="1" applyBorder="1" applyAlignment="1">
      <alignment horizontal="left" vertical="center"/>
    </xf>
    <xf numFmtId="4" fontId="46" fillId="2" borderId="2" xfId="0" applyNumberFormat="1" applyFont="1" applyFill="1" applyBorder="1" applyAlignment="1">
      <alignment horizontal="right"/>
    </xf>
    <xf numFmtId="4" fontId="26" fillId="0" borderId="9" xfId="0" applyNumberFormat="1" applyFont="1" applyBorder="1" applyAlignment="1">
      <alignment horizontal="center"/>
    </xf>
    <xf numFmtId="2" fontId="14" fillId="0" borderId="39" xfId="0" applyNumberFormat="1" applyFont="1" applyBorder="1"/>
    <xf numFmtId="0" fontId="22" fillId="0" borderId="23" xfId="0" applyFont="1" applyBorder="1" applyAlignment="1">
      <alignment horizontal="right" vertical="center"/>
    </xf>
    <xf numFmtId="0" fontId="34" fillId="5" borderId="24" xfId="1" applyFont="1" applyFill="1" applyBorder="1" applyAlignment="1">
      <alignment horizontal="left" vertical="center"/>
    </xf>
    <xf numFmtId="4" fontId="51" fillId="0" borderId="24" xfId="0" applyNumberFormat="1" applyFont="1" applyBorder="1" applyAlignment="1">
      <alignment horizontal="right"/>
    </xf>
    <xf numFmtId="4" fontId="51" fillId="4" borderId="24" xfId="0" applyNumberFormat="1" applyFont="1" applyFill="1" applyBorder="1" applyAlignment="1">
      <alignment horizontal="right"/>
    </xf>
    <xf numFmtId="4" fontId="51" fillId="2" borderId="24" xfId="0" applyNumberFormat="1" applyFont="1" applyFill="1" applyBorder="1" applyAlignment="1">
      <alignment horizontal="right"/>
    </xf>
    <xf numFmtId="4" fontId="50" fillId="4" borderId="24" xfId="0" applyNumberFormat="1" applyFont="1" applyFill="1" applyBorder="1" applyAlignment="1">
      <alignment horizontal="right"/>
    </xf>
    <xf numFmtId="4" fontId="28" fillId="0" borderId="25" xfId="0" applyNumberFormat="1" applyFont="1" applyBorder="1" applyAlignment="1">
      <alignment horizontal="center"/>
    </xf>
    <xf numFmtId="1" fontId="2" fillId="0" borderId="20" xfId="0" applyNumberFormat="1" applyFont="1" applyBorder="1" applyAlignment="1">
      <alignment horizontal="center" vertical="center"/>
    </xf>
    <xf numFmtId="1" fontId="2" fillId="0" borderId="21" xfId="0" applyNumberFormat="1" applyFont="1" applyBorder="1" applyAlignment="1">
      <alignment horizontal="center" vertical="center"/>
    </xf>
    <xf numFmtId="1" fontId="2" fillId="0" borderId="21" xfId="0" applyNumberFormat="1" applyFont="1" applyBorder="1" applyAlignment="1">
      <alignment horizontal="center"/>
    </xf>
    <xf numFmtId="1" fontId="2" fillId="4" borderId="21" xfId="0" applyNumberFormat="1" applyFont="1" applyFill="1" applyBorder="1" applyAlignment="1">
      <alignment horizontal="center"/>
    </xf>
    <xf numFmtId="1" fontId="2" fillId="2" borderId="21" xfId="0" applyNumberFormat="1" applyFont="1" applyFill="1" applyBorder="1" applyAlignment="1">
      <alignment horizontal="center"/>
    </xf>
    <xf numFmtId="3" fontId="2" fillId="0" borderId="21" xfId="0" applyNumberFormat="1" applyFont="1" applyBorder="1" applyAlignment="1">
      <alignment horizontal="center"/>
    </xf>
    <xf numFmtId="1" fontId="2" fillId="0" borderId="22" xfId="0" applyNumberFormat="1" applyFont="1" applyBorder="1" applyAlignment="1">
      <alignment horizontal="center"/>
    </xf>
    <xf numFmtId="0" fontId="14" fillId="0" borderId="38" xfId="0" applyFont="1" applyBorder="1" applyAlignment="1">
      <alignment horizontal="center"/>
    </xf>
    <xf numFmtId="1" fontId="3" fillId="0" borderId="11" xfId="0" applyNumberFormat="1" applyFont="1" applyBorder="1" applyAlignment="1">
      <alignment horizontal="right" vertical="center"/>
    </xf>
    <xf numFmtId="0" fontId="29" fillId="0" borderId="2" xfId="1" applyFont="1" applyBorder="1" applyAlignment="1">
      <alignment horizontal="left" vertical="center"/>
    </xf>
    <xf numFmtId="0" fontId="0" fillId="0" borderId="32" xfId="0" applyBorder="1"/>
    <xf numFmtId="4" fontId="2" fillId="0" borderId="24" xfId="0" applyNumberFormat="1" applyFont="1" applyBorder="1" applyAlignment="1">
      <alignment horizontal="center"/>
    </xf>
    <xf numFmtId="4" fontId="2" fillId="4" borderId="24" xfId="0" applyNumberFormat="1" applyFont="1" applyFill="1" applyBorder="1" applyAlignment="1">
      <alignment horizontal="center"/>
    </xf>
    <xf numFmtId="4" fontId="2" fillId="2" borderId="24" xfId="0" applyNumberFormat="1" applyFont="1" applyFill="1" applyBorder="1" applyAlignment="1">
      <alignment horizontal="center"/>
    </xf>
    <xf numFmtId="3" fontId="2" fillId="0" borderId="24" xfId="0" applyNumberFormat="1" applyFont="1" applyBorder="1" applyAlignment="1">
      <alignment horizontal="center"/>
    </xf>
    <xf numFmtId="3" fontId="2" fillId="4" borderId="24" xfId="0" applyNumberFormat="1" applyFont="1" applyFill="1" applyBorder="1" applyAlignment="1">
      <alignment horizontal="center"/>
    </xf>
    <xf numFmtId="0" fontId="3" fillId="0" borderId="34" xfId="0" applyFont="1" applyBorder="1" applyAlignment="1">
      <alignment horizontal="right" vertical="center"/>
    </xf>
    <xf numFmtId="0" fontId="39" fillId="0" borderId="35" xfId="0" applyFont="1" applyBorder="1" applyAlignment="1">
      <alignment horizontal="left" vertical="center"/>
    </xf>
    <xf numFmtId="4" fontId="10" fillId="0" borderId="35" xfId="0" applyNumberFormat="1" applyFont="1" applyBorder="1" applyAlignment="1">
      <alignment horizontal="right"/>
    </xf>
    <xf numFmtId="4" fontId="10" fillId="4" borderId="35" xfId="0" applyNumberFormat="1" applyFont="1" applyFill="1" applyBorder="1" applyAlignment="1">
      <alignment horizontal="right"/>
    </xf>
    <xf numFmtId="4" fontId="10" fillId="2" borderId="35" xfId="0" applyNumberFormat="1" applyFont="1" applyFill="1" applyBorder="1" applyAlignment="1">
      <alignment horizontal="right"/>
    </xf>
    <xf numFmtId="4" fontId="13" fillId="0" borderId="35" xfId="0" applyNumberFormat="1" applyFont="1" applyBorder="1" applyAlignment="1">
      <alignment horizontal="right"/>
    </xf>
    <xf numFmtId="4" fontId="13" fillId="4" borderId="35" xfId="0" applyNumberFormat="1" applyFont="1" applyFill="1" applyBorder="1" applyAlignment="1">
      <alignment horizontal="right"/>
    </xf>
    <xf numFmtId="4" fontId="26" fillId="0" borderId="36" xfId="0" applyNumberFormat="1" applyFont="1" applyBorder="1" applyAlignment="1">
      <alignment horizontal="center"/>
    </xf>
    <xf numFmtId="0" fontId="3" fillId="0" borderId="23" xfId="0" applyFont="1" applyBorder="1" applyAlignment="1">
      <alignment horizontal="right" vertical="center"/>
    </xf>
    <xf numFmtId="0" fontId="38" fillId="0" borderId="24" xfId="0" applyFont="1" applyBorder="1" applyAlignment="1">
      <alignment horizontal="left" vertical="center"/>
    </xf>
    <xf numFmtId="4" fontId="13" fillId="0" borderId="24" xfId="0" applyNumberFormat="1" applyFont="1" applyBorder="1" applyAlignment="1">
      <alignment horizontal="right"/>
    </xf>
    <xf numFmtId="4" fontId="13" fillId="4" borderId="24" xfId="0" applyNumberFormat="1" applyFont="1" applyFill="1" applyBorder="1" applyAlignment="1">
      <alignment horizontal="right"/>
    </xf>
    <xf numFmtId="4" fontId="26" fillId="0" borderId="25" xfId="0" applyNumberFormat="1" applyFont="1" applyBorder="1" applyAlignment="1">
      <alignment horizontal="center"/>
    </xf>
    <xf numFmtId="0" fontId="40" fillId="2" borderId="24" xfId="4" applyFont="1" applyFill="1" applyBorder="1" applyAlignment="1">
      <alignment horizontal="left" vertical="center"/>
    </xf>
    <xf numFmtId="4" fontId="8" fillId="2" borderId="24" xfId="0" applyNumberFormat="1" applyFont="1" applyFill="1" applyBorder="1" applyAlignment="1">
      <alignment horizontal="right"/>
    </xf>
    <xf numFmtId="0" fontId="13" fillId="0" borderId="0" xfId="0" applyFont="1"/>
    <xf numFmtId="4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0" fontId="42" fillId="0" borderId="0" xfId="0" applyFont="1"/>
    <xf numFmtId="0" fontId="8" fillId="0" borderId="1" xfId="0" applyFont="1" applyBorder="1" applyAlignment="1">
      <alignment vertical="center"/>
    </xf>
    <xf numFmtId="4" fontId="8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26" fillId="0" borderId="0" xfId="0" applyFont="1" applyAlignment="1">
      <alignment vertical="center"/>
    </xf>
    <xf numFmtId="0" fontId="10" fillId="0" borderId="38" xfId="0" applyFont="1" applyBorder="1"/>
    <xf numFmtId="2" fontId="0" fillId="0" borderId="0" xfId="0" applyNumberFormat="1"/>
    <xf numFmtId="4" fontId="8" fillId="0" borderId="43" xfId="0" applyNumberFormat="1" applyFont="1" applyBorder="1" applyAlignment="1">
      <alignment horizontal="center"/>
    </xf>
    <xf numFmtId="2" fontId="0" fillId="0" borderId="1" xfId="0" applyNumberFormat="1" applyBorder="1"/>
    <xf numFmtId="0" fontId="8" fillId="0" borderId="44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8" fillId="0" borderId="0" xfId="0" applyNumberFormat="1" applyFont="1" applyAlignment="1">
      <alignment horizontal="right"/>
    </xf>
    <xf numFmtId="0" fontId="42" fillId="0" borderId="37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4" fontId="1" fillId="0" borderId="19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4" fontId="1" fillId="0" borderId="29" xfId="0" applyNumberFormat="1" applyFont="1" applyBorder="1" applyAlignment="1">
      <alignment horizontal="center"/>
    </xf>
    <xf numFmtId="4" fontId="1" fillId="0" borderId="30" xfId="0" applyNumberFormat="1" applyFont="1" applyBorder="1" applyAlignment="1">
      <alignment horizontal="center"/>
    </xf>
    <xf numFmtId="4" fontId="1" fillId="0" borderId="26" xfId="0" applyNumberFormat="1" applyFont="1" applyBorder="1" applyAlignment="1">
      <alignment horizontal="center"/>
    </xf>
    <xf numFmtId="0" fontId="2" fillId="3" borderId="45" xfId="0" applyFont="1" applyFill="1" applyBorder="1" applyAlignment="1">
      <alignment horizontal="center"/>
    </xf>
    <xf numFmtId="0" fontId="2" fillId="3" borderId="46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13" fillId="0" borderId="19" xfId="0" applyFont="1" applyBorder="1" applyAlignment="1">
      <alignment horizontal="left" wrapText="1"/>
    </xf>
    <xf numFmtId="0" fontId="13" fillId="0" borderId="41" xfId="0" applyFont="1" applyBorder="1" applyAlignment="1">
      <alignment horizontal="left" wrapText="1"/>
    </xf>
    <xf numFmtId="0" fontId="13" fillId="0" borderId="42" xfId="0" applyFont="1" applyBorder="1" applyAlignment="1">
      <alignment horizontal="left" wrapText="1"/>
    </xf>
    <xf numFmtId="0" fontId="13" fillId="0" borderId="40" xfId="0" applyFont="1" applyBorder="1" applyAlignment="1">
      <alignment horizontal="left"/>
    </xf>
    <xf numFmtId="0" fontId="13" fillId="0" borderId="41" xfId="0" applyFont="1" applyBorder="1" applyAlignment="1">
      <alignment horizontal="left"/>
    </xf>
    <xf numFmtId="0" fontId="13" fillId="0" borderId="42" xfId="0" applyFont="1" applyBorder="1" applyAlignment="1">
      <alignment horizontal="left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4" fontId="2" fillId="3" borderId="6" xfId="0" applyNumberFormat="1" applyFont="1" applyFill="1" applyBorder="1" applyAlignment="1">
      <alignment horizontal="center" vertical="center" wrapText="1"/>
    </xf>
    <xf numFmtId="4" fontId="2" fillId="3" borderId="27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</cellXfs>
  <cellStyles count="5">
    <cellStyle name="Normalno" xfId="0" builtinId="0"/>
    <cellStyle name="Obično_List4" xfId="3" xr:uid="{00000000-0005-0000-0000-000001000000}"/>
    <cellStyle name="Obično_List5" xfId="4" xr:uid="{00000000-0005-0000-0000-000002000000}"/>
    <cellStyle name="Obično_List7" xfId="1" xr:uid="{00000000-0005-0000-0000-000003000000}"/>
    <cellStyle name="Obično_List8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95"/>
  <sheetViews>
    <sheetView tabSelected="1" zoomScale="70" zoomScaleNormal="70" workbookViewId="0">
      <selection activeCell="B178" sqref="B178:R178"/>
    </sheetView>
  </sheetViews>
  <sheetFormatPr defaultRowHeight="15" x14ac:dyDescent="0.25"/>
  <cols>
    <col min="1" max="1" width="0.5703125" customWidth="1"/>
    <col min="2" max="2" width="4.7109375" style="12" customWidth="1"/>
    <col min="3" max="3" width="34.28515625" style="12" customWidth="1"/>
    <col min="4" max="4" width="14.7109375" customWidth="1"/>
    <col min="5" max="5" width="14.7109375" style="55" customWidth="1"/>
    <col min="6" max="6" width="14.7109375" customWidth="1"/>
    <col min="7" max="7" width="14.7109375" style="55" customWidth="1"/>
    <col min="8" max="8" width="14.7109375" customWidth="1"/>
    <col min="9" max="9" width="14.7109375" style="55" customWidth="1"/>
    <col min="10" max="10" width="14.7109375" customWidth="1"/>
    <col min="11" max="11" width="14.7109375" style="55" customWidth="1"/>
    <col min="12" max="12" width="14.7109375" customWidth="1"/>
    <col min="13" max="13" width="14.7109375" style="55" customWidth="1"/>
    <col min="14" max="14" width="14.7109375" customWidth="1"/>
    <col min="15" max="15" width="14.7109375" style="55" customWidth="1"/>
    <col min="16" max="16" width="14.7109375" style="69" customWidth="1"/>
    <col min="17" max="17" width="14.7109375" style="79" customWidth="1"/>
    <col min="18" max="18" width="8.140625" hidden="1" customWidth="1"/>
    <col min="19" max="19" width="8.7109375" style="39" customWidth="1"/>
  </cols>
  <sheetData>
    <row r="1" spans="1:19" ht="4.5" customHeight="1" x14ac:dyDescent="0.25">
      <c r="E1"/>
      <c r="G1"/>
      <c r="I1"/>
      <c r="K1"/>
      <c r="M1"/>
      <c r="O1"/>
      <c r="Q1" s="70"/>
    </row>
    <row r="2" spans="1:19" s="119" customFormat="1" ht="15.75" x14ac:dyDescent="0.25">
      <c r="B2" s="65" t="s">
        <v>68</v>
      </c>
      <c r="C2" s="120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2"/>
      <c r="Q2" s="123"/>
      <c r="R2" s="121"/>
    </row>
    <row r="3" spans="1:19" ht="6.6" customHeight="1" x14ac:dyDescent="0.25">
      <c r="B3" s="13"/>
      <c r="C3" s="3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71"/>
      <c r="Q3" s="72"/>
      <c r="R3" s="4"/>
    </row>
    <row r="4" spans="1:19" s="39" customFormat="1" ht="15.75" customHeight="1" x14ac:dyDescent="0.2">
      <c r="B4" s="34" t="s">
        <v>138</v>
      </c>
      <c r="C4" s="3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73"/>
      <c r="Q4" s="74"/>
      <c r="R4" s="5"/>
    </row>
    <row r="5" spans="1:19" s="39" customFormat="1" ht="18" customHeight="1" x14ac:dyDescent="0.2">
      <c r="B5" s="34" t="s">
        <v>137</v>
      </c>
      <c r="C5" s="3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73"/>
      <c r="Q5" s="74"/>
      <c r="R5" s="5"/>
    </row>
    <row r="6" spans="1:19" s="8" customFormat="1" x14ac:dyDescent="0.25">
      <c r="B6" s="14" t="s">
        <v>139</v>
      </c>
      <c r="C6" s="3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7"/>
      <c r="Q6" s="268"/>
      <c r="R6" s="266"/>
      <c r="S6" s="269"/>
    </row>
    <row r="7" spans="1:19" x14ac:dyDescent="0.25">
      <c r="B7" s="14"/>
      <c r="C7" s="37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71"/>
      <c r="Q7" s="72"/>
      <c r="R7" s="4"/>
    </row>
    <row r="8" spans="1:19" ht="33" customHeight="1" x14ac:dyDescent="0.25">
      <c r="B8" s="284" t="s">
        <v>140</v>
      </c>
      <c r="C8" s="284"/>
      <c r="D8" s="284"/>
      <c r="E8" s="284"/>
      <c r="F8" s="284"/>
      <c r="G8" s="284"/>
      <c r="H8" s="284"/>
      <c r="I8" s="284"/>
      <c r="J8" s="284"/>
      <c r="K8" s="284"/>
      <c r="L8" s="284"/>
      <c r="M8" s="284"/>
      <c r="N8" s="284"/>
      <c r="O8" s="284"/>
      <c r="P8" s="284"/>
      <c r="Q8" s="284"/>
      <c r="R8" s="284"/>
    </row>
    <row r="9" spans="1:19" ht="15" customHeight="1" x14ac:dyDescent="0.25">
      <c r="A9" s="284" t="s">
        <v>69</v>
      </c>
      <c r="B9" s="284"/>
      <c r="C9" s="284"/>
      <c r="D9" s="284"/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</row>
    <row r="10" spans="1:19" ht="15" customHeight="1" x14ac:dyDescent="0.25">
      <c r="B10" s="15" t="s">
        <v>49</v>
      </c>
      <c r="C10" s="17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75"/>
      <c r="Q10" s="70"/>
    </row>
    <row r="11" spans="1:19" ht="15" customHeight="1" thickBot="1" x14ac:dyDescent="0.3">
      <c r="B11" s="16"/>
      <c r="C11" s="17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75"/>
      <c r="Q11" s="70"/>
    </row>
    <row r="12" spans="1:19" ht="28.15" customHeight="1" thickBot="1" x14ac:dyDescent="0.3">
      <c r="B12" s="16"/>
      <c r="C12" s="38"/>
      <c r="D12" s="41" t="s">
        <v>56</v>
      </c>
      <c r="E12" s="41" t="s">
        <v>70</v>
      </c>
      <c r="F12" s="42" t="s">
        <v>57</v>
      </c>
      <c r="G12" s="3"/>
      <c r="H12" s="3"/>
      <c r="I12" s="3"/>
      <c r="J12" s="3"/>
      <c r="K12" s="3"/>
      <c r="L12" s="3"/>
      <c r="M12"/>
      <c r="O12"/>
      <c r="Q12" s="70"/>
    </row>
    <row r="13" spans="1:19" ht="19.899999999999999" customHeight="1" x14ac:dyDescent="0.25">
      <c r="B13" s="16"/>
      <c r="C13" s="85" t="s">
        <v>51</v>
      </c>
      <c r="D13" s="180">
        <v>6589030</v>
      </c>
      <c r="E13" s="181">
        <v>6556437.7599999998</v>
      </c>
      <c r="F13" s="147">
        <f t="shared" ref="F13:F20" si="0">E13/D13*100</f>
        <v>99.505356023572517</v>
      </c>
      <c r="G13" s="56"/>
      <c r="H13" s="3"/>
      <c r="I13" s="3"/>
      <c r="J13" s="3"/>
      <c r="K13" s="3"/>
      <c r="L13" s="3"/>
      <c r="M13"/>
      <c r="O13"/>
      <c r="Q13" s="70"/>
    </row>
    <row r="14" spans="1:19" ht="19.899999999999999" customHeight="1" x14ac:dyDescent="0.25">
      <c r="B14" s="16"/>
      <c r="C14" s="86" t="s">
        <v>52</v>
      </c>
      <c r="D14" s="124">
        <v>260</v>
      </c>
      <c r="E14" s="125">
        <v>254.56</v>
      </c>
      <c r="F14" s="147">
        <f t="shared" si="0"/>
        <v>97.907692307692301</v>
      </c>
      <c r="G14" s="56"/>
      <c r="H14" s="3"/>
      <c r="I14" s="3"/>
      <c r="J14" s="3"/>
      <c r="K14" s="3"/>
      <c r="L14" s="3"/>
      <c r="M14"/>
      <c r="O14"/>
      <c r="Q14" s="70"/>
    </row>
    <row r="15" spans="1:19" ht="19.899999999999999" customHeight="1" x14ac:dyDescent="0.25">
      <c r="B15" s="16"/>
      <c r="C15" s="87" t="s">
        <v>53</v>
      </c>
      <c r="D15" s="129">
        <f>SUM(D13+D14)</f>
        <v>6589290</v>
      </c>
      <c r="E15" s="130">
        <f>SUM(E13+E14)</f>
        <v>6556692.3199999994</v>
      </c>
      <c r="F15" s="147">
        <f t="shared" si="0"/>
        <v>99.505292983007266</v>
      </c>
      <c r="G15" s="56"/>
      <c r="H15" s="3"/>
      <c r="I15" s="3"/>
      <c r="J15" s="3"/>
      <c r="K15" s="3"/>
      <c r="L15" s="3"/>
      <c r="M15"/>
      <c r="O15"/>
      <c r="Q15" s="70"/>
    </row>
    <row r="16" spans="1:19" ht="19.899999999999999" customHeight="1" x14ac:dyDescent="0.25">
      <c r="B16" s="16"/>
      <c r="C16" s="86" t="s">
        <v>54</v>
      </c>
      <c r="D16" s="124">
        <v>6567450</v>
      </c>
      <c r="E16" s="125">
        <v>6477858.3700000001</v>
      </c>
      <c r="F16" s="147">
        <f t="shared" si="0"/>
        <v>98.635823188604405</v>
      </c>
      <c r="G16" s="56"/>
      <c r="H16" s="3"/>
      <c r="I16" s="3"/>
      <c r="J16" s="3"/>
      <c r="K16" s="3"/>
      <c r="L16" s="3"/>
      <c r="M16"/>
      <c r="O16"/>
      <c r="Q16" s="70"/>
    </row>
    <row r="17" spans="1:19" ht="19.899999999999999" customHeight="1" x14ac:dyDescent="0.25">
      <c r="B17" s="16"/>
      <c r="C17" s="86" t="s">
        <v>55</v>
      </c>
      <c r="D17" s="124">
        <v>98960</v>
      </c>
      <c r="E17" s="125">
        <v>81301.55</v>
      </c>
      <c r="F17" s="147">
        <f t="shared" si="0"/>
        <v>82.155972109943406</v>
      </c>
      <c r="G17" s="56"/>
      <c r="H17" s="3"/>
      <c r="I17" s="3"/>
      <c r="J17" s="3"/>
      <c r="K17" s="3"/>
      <c r="L17" s="3"/>
      <c r="M17"/>
      <c r="O17"/>
      <c r="Q17" s="70"/>
    </row>
    <row r="18" spans="1:19" ht="19.899999999999999" customHeight="1" x14ac:dyDescent="0.25">
      <c r="B18" s="17"/>
      <c r="C18" s="87" t="s">
        <v>47</v>
      </c>
      <c r="D18" s="129">
        <f>SUM(D16+D17)</f>
        <v>6666410</v>
      </c>
      <c r="E18" s="130">
        <f>SUM(E16+E17)</f>
        <v>6559159.9199999999</v>
      </c>
      <c r="F18" s="147">
        <f t="shared" si="0"/>
        <v>98.391186860694134</v>
      </c>
      <c r="G18" s="56"/>
      <c r="H18" s="3"/>
      <c r="I18" s="3"/>
      <c r="J18" s="3"/>
      <c r="K18" s="3"/>
      <c r="L18" s="3"/>
      <c r="M18"/>
      <c r="O18"/>
      <c r="Q18" s="70"/>
    </row>
    <row r="19" spans="1:19" ht="19.899999999999999" customHeight="1" x14ac:dyDescent="0.25">
      <c r="B19" s="17"/>
      <c r="C19" s="88" t="s">
        <v>58</v>
      </c>
      <c r="D19" s="160">
        <f>SUM(D15-D18)</f>
        <v>-77120</v>
      </c>
      <c r="E19" s="161">
        <f>SUM(E15-E18)</f>
        <v>-2467.6000000005588</v>
      </c>
      <c r="F19" s="147">
        <f t="shared" si="0"/>
        <v>3.1996887966812224</v>
      </c>
      <c r="G19" s="57"/>
      <c r="H19" s="3"/>
      <c r="I19" s="3"/>
      <c r="J19" s="3"/>
      <c r="K19" s="3"/>
      <c r="L19" s="3"/>
      <c r="M19"/>
      <c r="O19"/>
      <c r="Q19" s="70"/>
    </row>
    <row r="20" spans="1:19" ht="19.899999999999999" customHeight="1" x14ac:dyDescent="0.25">
      <c r="B20" s="17"/>
      <c r="C20" s="89" t="s">
        <v>12</v>
      </c>
      <c r="D20" s="124">
        <v>77120</v>
      </c>
      <c r="E20" s="125">
        <v>13101.07</v>
      </c>
      <c r="F20" s="147">
        <f t="shared" si="0"/>
        <v>16.987901970954354</v>
      </c>
      <c r="G20" s="56"/>
      <c r="H20" s="3"/>
      <c r="I20" s="3"/>
      <c r="J20" s="3"/>
      <c r="K20" s="3"/>
      <c r="L20" s="3"/>
      <c r="M20"/>
      <c r="O20"/>
      <c r="Q20" s="70"/>
    </row>
    <row r="21" spans="1:19" ht="24.6" customHeight="1" x14ac:dyDescent="0.25">
      <c r="B21" s="17"/>
      <c r="C21" s="17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75"/>
      <c r="Q21" s="70"/>
    </row>
    <row r="22" spans="1:19" ht="15" customHeight="1" x14ac:dyDescent="0.25">
      <c r="B22" s="15" t="s">
        <v>50</v>
      </c>
      <c r="C22" s="40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75"/>
      <c r="Q22" s="70"/>
    </row>
    <row r="23" spans="1:19" ht="15" customHeight="1" x14ac:dyDescent="0.25">
      <c r="B23" s="15"/>
      <c r="C23" s="40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75"/>
      <c r="Q23" s="70"/>
    </row>
    <row r="24" spans="1:19" s="4" customFormat="1" ht="21.75" customHeight="1" thickBot="1" x14ac:dyDescent="0.3">
      <c r="B24" s="280"/>
      <c r="C24" s="281" t="s">
        <v>130</v>
      </c>
      <c r="D24" s="293" t="s">
        <v>131</v>
      </c>
      <c r="E24" s="293"/>
      <c r="F24" s="293" t="s">
        <v>132</v>
      </c>
      <c r="G24" s="293"/>
      <c r="H24" s="293" t="s">
        <v>133</v>
      </c>
      <c r="I24" s="293"/>
      <c r="J24" s="293" t="s">
        <v>134</v>
      </c>
      <c r="K24" s="293"/>
      <c r="L24" s="294" t="s">
        <v>136</v>
      </c>
      <c r="M24" s="293"/>
      <c r="N24" s="293" t="s">
        <v>135</v>
      </c>
      <c r="O24" s="293"/>
      <c r="P24" s="282"/>
      <c r="Q24" s="72"/>
    </row>
    <row r="25" spans="1:19" ht="15" customHeight="1" thickBot="1" x14ac:dyDescent="0.3">
      <c r="B25" s="18"/>
      <c r="C25" s="279"/>
      <c r="D25" s="291" t="s">
        <v>0</v>
      </c>
      <c r="E25" s="292"/>
      <c r="F25" s="291" t="s">
        <v>62</v>
      </c>
      <c r="G25" s="292"/>
      <c r="H25" s="291" t="s">
        <v>59</v>
      </c>
      <c r="I25" s="292"/>
      <c r="J25" s="291" t="s">
        <v>1</v>
      </c>
      <c r="K25" s="292"/>
      <c r="L25" s="291" t="s">
        <v>40</v>
      </c>
      <c r="M25" s="292"/>
      <c r="N25" s="291" t="s">
        <v>2</v>
      </c>
      <c r="O25" s="292"/>
      <c r="P25" s="314" t="s">
        <v>3</v>
      </c>
      <c r="Q25" s="298" t="s">
        <v>60</v>
      </c>
      <c r="R25" s="300" t="s">
        <v>4</v>
      </c>
      <c r="S25" s="283" t="s">
        <v>67</v>
      </c>
    </row>
    <row r="26" spans="1:19" s="47" customFormat="1" ht="15" customHeight="1" thickBot="1" x14ac:dyDescent="0.3">
      <c r="B26" s="43"/>
      <c r="C26" s="44"/>
      <c r="D26" s="45" t="s">
        <v>45</v>
      </c>
      <c r="E26" s="45" t="s">
        <v>70</v>
      </c>
      <c r="F26" s="45" t="s">
        <v>45</v>
      </c>
      <c r="G26" s="45" t="s">
        <v>70</v>
      </c>
      <c r="H26" s="45" t="s">
        <v>45</v>
      </c>
      <c r="I26" s="45" t="s">
        <v>70</v>
      </c>
      <c r="J26" s="45" t="s">
        <v>45</v>
      </c>
      <c r="K26" s="45" t="s">
        <v>70</v>
      </c>
      <c r="L26" s="45" t="s">
        <v>45</v>
      </c>
      <c r="M26" s="45" t="s">
        <v>70</v>
      </c>
      <c r="N26" s="46" t="s">
        <v>45</v>
      </c>
      <c r="O26" s="46" t="s">
        <v>70</v>
      </c>
      <c r="P26" s="315"/>
      <c r="Q26" s="299"/>
      <c r="R26" s="301"/>
      <c r="S26" s="283"/>
    </row>
    <row r="27" spans="1:19" s="11" customFormat="1" ht="15" customHeight="1" thickBot="1" x14ac:dyDescent="0.3">
      <c r="B27" s="235">
        <v>1</v>
      </c>
      <c r="C27" s="236">
        <v>2</v>
      </c>
      <c r="D27" s="237">
        <v>3</v>
      </c>
      <c r="E27" s="238"/>
      <c r="F27" s="239"/>
      <c r="G27" s="238"/>
      <c r="H27" s="237">
        <v>4</v>
      </c>
      <c r="I27" s="238"/>
      <c r="J27" s="237">
        <v>5</v>
      </c>
      <c r="K27" s="238"/>
      <c r="L27" s="237"/>
      <c r="M27" s="238"/>
      <c r="N27" s="237">
        <v>6</v>
      </c>
      <c r="O27" s="238"/>
      <c r="P27" s="240">
        <v>7</v>
      </c>
      <c r="Q27" s="238">
        <v>8</v>
      </c>
      <c r="R27" s="241">
        <v>9</v>
      </c>
      <c r="S27" s="242"/>
    </row>
    <row r="28" spans="1:19" ht="21.75" customHeight="1" thickBot="1" x14ac:dyDescent="0.3">
      <c r="A28" s="245"/>
      <c r="B28" s="203"/>
      <c r="C28" s="204" t="s">
        <v>5</v>
      </c>
      <c r="D28" s="246"/>
      <c r="E28" s="247"/>
      <c r="F28" s="248"/>
      <c r="G28" s="247"/>
      <c r="H28" s="246"/>
      <c r="I28" s="247"/>
      <c r="J28" s="246"/>
      <c r="K28" s="247"/>
      <c r="L28" s="246"/>
      <c r="M28" s="247"/>
      <c r="N28" s="249"/>
      <c r="O28" s="250"/>
      <c r="P28" s="217"/>
      <c r="Q28" s="218"/>
      <c r="R28" s="210"/>
      <c r="S28" s="81"/>
    </row>
    <row r="29" spans="1:19" ht="22.15" customHeight="1" thickBot="1" x14ac:dyDescent="0.3">
      <c r="B29" s="243">
        <v>6361</v>
      </c>
      <c r="C29" s="244" t="s">
        <v>6</v>
      </c>
      <c r="D29" s="180"/>
      <c r="E29" s="181"/>
      <c r="F29" s="189">
        <v>5854500</v>
      </c>
      <c r="G29" s="181">
        <v>5812040.3300000001</v>
      </c>
      <c r="H29" s="190"/>
      <c r="I29" s="191"/>
      <c r="J29" s="190"/>
      <c r="K29" s="191"/>
      <c r="L29" s="190"/>
      <c r="M29" s="191"/>
      <c r="N29" s="190"/>
      <c r="O29" s="191"/>
      <c r="P29" s="182">
        <f t="shared" ref="P29:P59" si="1">D29+F29+H29+J29+L29+N29</f>
        <v>5854500</v>
      </c>
      <c r="Q29" s="183">
        <f t="shared" ref="Q29:Q59" si="2">E29+G29+I29+K29+M29+O29</f>
        <v>5812040.3300000001</v>
      </c>
      <c r="R29" s="226">
        <f>Q29/P29*100</f>
        <v>99.274751558630115</v>
      </c>
      <c r="S29" s="227">
        <f t="shared" ref="S29:S130" si="3">(Q29/P29)*100</f>
        <v>99.274751558630115</v>
      </c>
    </row>
    <row r="30" spans="1:19" ht="22.15" customHeight="1" thickBot="1" x14ac:dyDescent="0.3">
      <c r="B30" s="20">
        <v>6362</v>
      </c>
      <c r="C30" s="90" t="s">
        <v>71</v>
      </c>
      <c r="D30" s="124"/>
      <c r="E30" s="125"/>
      <c r="F30" s="126">
        <v>11400</v>
      </c>
      <c r="G30" s="125">
        <v>11399.81</v>
      </c>
      <c r="H30" s="127"/>
      <c r="I30" s="128"/>
      <c r="J30" s="127"/>
      <c r="K30" s="128"/>
      <c r="L30" s="127"/>
      <c r="M30" s="128"/>
      <c r="N30" s="127"/>
      <c r="O30" s="128"/>
      <c r="P30" s="129">
        <f t="shared" si="1"/>
        <v>11400</v>
      </c>
      <c r="Q30" s="130">
        <f t="shared" si="2"/>
        <v>11399.81</v>
      </c>
      <c r="R30" s="80"/>
      <c r="S30" s="81">
        <f t="shared" si="3"/>
        <v>99.998333333333335</v>
      </c>
    </row>
    <row r="31" spans="1:19" s="48" customFormat="1" ht="22.15" customHeight="1" thickBot="1" x14ac:dyDescent="0.3">
      <c r="B31" s="50">
        <v>636</v>
      </c>
      <c r="C31" s="91" t="s">
        <v>72</v>
      </c>
      <c r="D31" s="131"/>
      <c r="E31" s="132"/>
      <c r="F31" s="131">
        <v>5865900</v>
      </c>
      <c r="G31" s="132">
        <v>5823440.1399999997</v>
      </c>
      <c r="H31" s="133"/>
      <c r="I31" s="134"/>
      <c r="J31" s="133"/>
      <c r="K31" s="134"/>
      <c r="L31" s="133"/>
      <c r="M31" s="134"/>
      <c r="N31" s="133"/>
      <c r="O31" s="134"/>
      <c r="P31" s="129">
        <f t="shared" si="1"/>
        <v>5865900</v>
      </c>
      <c r="Q31" s="130">
        <f t="shared" si="2"/>
        <v>5823440.1399999997</v>
      </c>
      <c r="R31" s="82">
        <f>Q31/P31*100</f>
        <v>99.276157793347991</v>
      </c>
      <c r="S31" s="81">
        <f t="shared" si="3"/>
        <v>99.276157793347991</v>
      </c>
    </row>
    <row r="32" spans="1:19" ht="22.15" customHeight="1" thickBot="1" x14ac:dyDescent="0.3">
      <c r="B32" s="20">
        <v>6392</v>
      </c>
      <c r="C32" s="90" t="s">
        <v>73</v>
      </c>
      <c r="D32" s="124">
        <v>19600</v>
      </c>
      <c r="E32" s="125">
        <v>19543.2</v>
      </c>
      <c r="F32" s="126"/>
      <c r="G32" s="125"/>
      <c r="H32" s="127"/>
      <c r="I32" s="128"/>
      <c r="J32" s="127"/>
      <c r="K32" s="128"/>
      <c r="L32" s="127"/>
      <c r="M32" s="128"/>
      <c r="N32" s="127"/>
      <c r="O32" s="128"/>
      <c r="P32" s="129">
        <f t="shared" si="1"/>
        <v>19600</v>
      </c>
      <c r="Q32" s="130">
        <f t="shared" si="2"/>
        <v>19543.2</v>
      </c>
      <c r="R32" s="80"/>
      <c r="S32" s="81">
        <f t="shared" si="3"/>
        <v>99.710204081632654</v>
      </c>
    </row>
    <row r="33" spans="1:19" s="48" customFormat="1" ht="22.15" customHeight="1" thickBot="1" x14ac:dyDescent="0.3">
      <c r="B33" s="50">
        <v>639</v>
      </c>
      <c r="C33" s="91" t="s">
        <v>74</v>
      </c>
      <c r="D33" s="131">
        <v>19600</v>
      </c>
      <c r="E33" s="132">
        <v>19543.2</v>
      </c>
      <c r="F33" s="131"/>
      <c r="G33" s="132"/>
      <c r="H33" s="133"/>
      <c r="I33" s="134"/>
      <c r="J33" s="133"/>
      <c r="K33" s="134"/>
      <c r="L33" s="133"/>
      <c r="M33" s="134"/>
      <c r="N33" s="133"/>
      <c r="O33" s="134"/>
      <c r="P33" s="129">
        <f t="shared" si="1"/>
        <v>19600</v>
      </c>
      <c r="Q33" s="130">
        <f t="shared" si="2"/>
        <v>19543.2</v>
      </c>
      <c r="R33" s="83"/>
      <c r="S33" s="81">
        <f t="shared" si="3"/>
        <v>99.710204081632654</v>
      </c>
    </row>
    <row r="34" spans="1:19" s="8" customFormat="1" ht="22.15" customHeight="1" thickBot="1" x14ac:dyDescent="0.3">
      <c r="A34" s="8">
        <v>63</v>
      </c>
      <c r="B34" s="21">
        <v>63</v>
      </c>
      <c r="C34" s="92" t="s">
        <v>121</v>
      </c>
      <c r="D34" s="129">
        <v>19600</v>
      </c>
      <c r="E34" s="130">
        <v>19543.2</v>
      </c>
      <c r="F34" s="135">
        <v>5865900</v>
      </c>
      <c r="G34" s="130">
        <v>5823440.1399999997</v>
      </c>
      <c r="H34" s="136"/>
      <c r="I34" s="137"/>
      <c r="J34" s="136"/>
      <c r="K34" s="137"/>
      <c r="L34" s="136"/>
      <c r="M34" s="137"/>
      <c r="N34" s="136"/>
      <c r="O34" s="137"/>
      <c r="P34" s="129">
        <f t="shared" si="1"/>
        <v>5885500</v>
      </c>
      <c r="Q34" s="130">
        <f t="shared" si="2"/>
        <v>5842983.3399999999</v>
      </c>
      <c r="R34" s="80"/>
      <c r="S34" s="81">
        <f t="shared" si="3"/>
        <v>99.277603262254686</v>
      </c>
    </row>
    <row r="35" spans="1:19" ht="22.15" customHeight="1" thickBot="1" x14ac:dyDescent="0.3">
      <c r="B35" s="20">
        <v>6413</v>
      </c>
      <c r="C35" s="90" t="s">
        <v>15</v>
      </c>
      <c r="D35" s="127"/>
      <c r="E35" s="128"/>
      <c r="F35" s="138"/>
      <c r="G35" s="128"/>
      <c r="H35" s="124">
        <v>100</v>
      </c>
      <c r="I35" s="125">
        <v>2.11</v>
      </c>
      <c r="J35" s="127"/>
      <c r="K35" s="125"/>
      <c r="L35" s="127"/>
      <c r="M35" s="128"/>
      <c r="N35" s="127"/>
      <c r="O35" s="128"/>
      <c r="P35" s="129">
        <f t="shared" si="1"/>
        <v>100</v>
      </c>
      <c r="Q35" s="130">
        <f t="shared" si="2"/>
        <v>2.11</v>
      </c>
      <c r="R35" s="80" t="s">
        <v>13</v>
      </c>
      <c r="S35" s="81">
        <f t="shared" si="3"/>
        <v>2.11</v>
      </c>
    </row>
    <row r="36" spans="1:19" s="48" customFormat="1" ht="22.15" customHeight="1" thickBot="1" x14ac:dyDescent="0.3">
      <c r="B36" s="51">
        <v>641</v>
      </c>
      <c r="C36" s="91" t="s">
        <v>75</v>
      </c>
      <c r="D36" s="133"/>
      <c r="E36" s="134"/>
      <c r="F36" s="133"/>
      <c r="G36" s="134"/>
      <c r="H36" s="131">
        <v>100</v>
      </c>
      <c r="I36" s="132">
        <v>2.11</v>
      </c>
      <c r="J36" s="133"/>
      <c r="K36" s="132"/>
      <c r="L36" s="133"/>
      <c r="M36" s="134"/>
      <c r="N36" s="133"/>
      <c r="O36" s="134"/>
      <c r="P36" s="129">
        <f t="shared" si="1"/>
        <v>100</v>
      </c>
      <c r="Q36" s="130">
        <f t="shared" si="2"/>
        <v>2.11</v>
      </c>
      <c r="R36" s="83" t="s">
        <v>13</v>
      </c>
      <c r="S36" s="81">
        <f t="shared" si="3"/>
        <v>2.11</v>
      </c>
    </row>
    <row r="37" spans="1:19" s="8" customFormat="1" ht="22.15" customHeight="1" thickBot="1" x14ac:dyDescent="0.3">
      <c r="B37" s="21">
        <v>64</v>
      </c>
      <c r="C37" s="92" t="s">
        <v>76</v>
      </c>
      <c r="D37" s="127"/>
      <c r="E37" s="137"/>
      <c r="F37" s="139"/>
      <c r="G37" s="137"/>
      <c r="H37" s="129">
        <v>100</v>
      </c>
      <c r="I37" s="130">
        <v>2.11</v>
      </c>
      <c r="J37" s="129"/>
      <c r="K37" s="130"/>
      <c r="L37" s="129"/>
      <c r="M37" s="130"/>
      <c r="N37" s="136"/>
      <c r="O37" s="137"/>
      <c r="P37" s="129">
        <f t="shared" si="1"/>
        <v>100</v>
      </c>
      <c r="Q37" s="130">
        <f t="shared" si="2"/>
        <v>2.11</v>
      </c>
      <c r="R37" s="80">
        <f t="shared" ref="R37:R48" si="4">Q37/P37*100</f>
        <v>2.11</v>
      </c>
      <c r="S37" s="81">
        <f t="shared" si="3"/>
        <v>2.11</v>
      </c>
    </row>
    <row r="38" spans="1:19" ht="22.15" customHeight="1" thickBot="1" x14ac:dyDescent="0.3">
      <c r="B38" s="20">
        <v>6526</v>
      </c>
      <c r="C38" s="90" t="s">
        <v>7</v>
      </c>
      <c r="D38" s="127"/>
      <c r="E38" s="128"/>
      <c r="F38" s="138"/>
      <c r="G38" s="128"/>
      <c r="H38" s="124">
        <v>261900</v>
      </c>
      <c r="I38" s="125">
        <v>274326.93</v>
      </c>
      <c r="J38" s="127"/>
      <c r="K38" s="128"/>
      <c r="L38" s="127"/>
      <c r="M38" s="128"/>
      <c r="N38" s="127"/>
      <c r="O38" s="128"/>
      <c r="P38" s="129">
        <f t="shared" si="1"/>
        <v>261900</v>
      </c>
      <c r="Q38" s="130">
        <f t="shared" si="2"/>
        <v>274326.93</v>
      </c>
      <c r="R38" s="80">
        <f t="shared" si="4"/>
        <v>104.74491408934708</v>
      </c>
      <c r="S38" s="81">
        <f t="shared" si="3"/>
        <v>104.74491408934708</v>
      </c>
    </row>
    <row r="39" spans="1:19" s="48" customFormat="1" ht="22.15" customHeight="1" thickBot="1" x14ac:dyDescent="0.3">
      <c r="A39" s="48">
        <v>652</v>
      </c>
      <c r="B39" s="50">
        <v>652</v>
      </c>
      <c r="C39" s="91" t="s">
        <v>77</v>
      </c>
      <c r="D39" s="133"/>
      <c r="E39" s="134"/>
      <c r="F39" s="133"/>
      <c r="G39" s="134"/>
      <c r="H39" s="131">
        <v>261900</v>
      </c>
      <c r="I39" s="132">
        <v>274326.93</v>
      </c>
      <c r="J39" s="133"/>
      <c r="K39" s="134"/>
      <c r="L39" s="133"/>
      <c r="M39" s="134"/>
      <c r="N39" s="133"/>
      <c r="O39" s="134"/>
      <c r="P39" s="129">
        <f t="shared" si="1"/>
        <v>261900</v>
      </c>
      <c r="Q39" s="130">
        <f t="shared" si="2"/>
        <v>274326.93</v>
      </c>
      <c r="R39" s="83"/>
      <c r="S39" s="81">
        <f t="shared" si="3"/>
        <v>104.74491408934708</v>
      </c>
    </row>
    <row r="40" spans="1:19" s="8" customFormat="1" ht="22.15" customHeight="1" thickBot="1" x14ac:dyDescent="0.3">
      <c r="B40" s="21">
        <v>65</v>
      </c>
      <c r="C40" s="92" t="s">
        <v>78</v>
      </c>
      <c r="D40" s="136"/>
      <c r="E40" s="137"/>
      <c r="F40" s="139"/>
      <c r="G40" s="137"/>
      <c r="H40" s="129">
        <v>261900</v>
      </c>
      <c r="I40" s="130">
        <v>274326.93</v>
      </c>
      <c r="J40" s="136"/>
      <c r="K40" s="137"/>
      <c r="L40" s="136"/>
      <c r="M40" s="137"/>
      <c r="N40" s="136"/>
      <c r="O40" s="137"/>
      <c r="P40" s="129">
        <f t="shared" si="1"/>
        <v>261900</v>
      </c>
      <c r="Q40" s="130">
        <f t="shared" si="2"/>
        <v>274326.93</v>
      </c>
      <c r="R40" s="80"/>
      <c r="S40" s="81">
        <f t="shared" si="3"/>
        <v>104.74491408934708</v>
      </c>
    </row>
    <row r="41" spans="1:19" ht="22.15" customHeight="1" thickBot="1" x14ac:dyDescent="0.3">
      <c r="B41" s="22">
        <v>6614</v>
      </c>
      <c r="C41" s="90" t="s">
        <v>14</v>
      </c>
      <c r="D41" s="127"/>
      <c r="E41" s="128"/>
      <c r="F41" s="138"/>
      <c r="G41" s="128"/>
      <c r="H41" s="127"/>
      <c r="I41" s="128"/>
      <c r="J41" s="124">
        <v>4000</v>
      </c>
      <c r="K41" s="125">
        <v>4655</v>
      </c>
      <c r="L41" s="124"/>
      <c r="M41" s="125"/>
      <c r="N41" s="127"/>
      <c r="O41" s="128"/>
      <c r="P41" s="129">
        <f t="shared" si="1"/>
        <v>4000</v>
      </c>
      <c r="Q41" s="130">
        <f t="shared" si="2"/>
        <v>4655</v>
      </c>
      <c r="R41" s="80">
        <f t="shared" si="4"/>
        <v>116.375</v>
      </c>
      <c r="S41" s="81">
        <f t="shared" si="3"/>
        <v>116.375</v>
      </c>
    </row>
    <row r="42" spans="1:19" ht="22.15" customHeight="1" thickBot="1" x14ac:dyDescent="0.3">
      <c r="B42" s="22">
        <v>6615</v>
      </c>
      <c r="C42" s="90" t="s">
        <v>123</v>
      </c>
      <c r="D42" s="127"/>
      <c r="E42" s="128"/>
      <c r="F42" s="138"/>
      <c r="G42" s="128"/>
      <c r="H42" s="127"/>
      <c r="I42" s="128"/>
      <c r="J42" s="124">
        <v>8000</v>
      </c>
      <c r="K42" s="125">
        <v>5325</v>
      </c>
      <c r="L42" s="124"/>
      <c r="M42" s="125"/>
      <c r="N42" s="127"/>
      <c r="O42" s="128"/>
      <c r="P42" s="129">
        <f t="shared" si="1"/>
        <v>8000</v>
      </c>
      <c r="Q42" s="130">
        <f t="shared" si="2"/>
        <v>5325</v>
      </c>
      <c r="R42" s="80">
        <f t="shared" si="4"/>
        <v>66.5625</v>
      </c>
      <c r="S42" s="81">
        <f t="shared" si="3"/>
        <v>66.5625</v>
      </c>
    </row>
    <row r="43" spans="1:19" s="48" customFormat="1" ht="22.15" customHeight="1" thickBot="1" x14ac:dyDescent="0.3">
      <c r="B43" s="52">
        <v>661</v>
      </c>
      <c r="C43" s="91" t="s">
        <v>79</v>
      </c>
      <c r="D43" s="133"/>
      <c r="E43" s="134"/>
      <c r="F43" s="133"/>
      <c r="G43" s="134"/>
      <c r="H43" s="133"/>
      <c r="I43" s="134"/>
      <c r="J43" s="131">
        <v>12000</v>
      </c>
      <c r="K43" s="132">
        <v>9980</v>
      </c>
      <c r="L43" s="131"/>
      <c r="M43" s="132"/>
      <c r="N43" s="133"/>
      <c r="O43" s="134"/>
      <c r="P43" s="129">
        <f t="shared" si="1"/>
        <v>12000</v>
      </c>
      <c r="Q43" s="130">
        <f t="shared" si="2"/>
        <v>9980</v>
      </c>
      <c r="R43" s="83"/>
      <c r="S43" s="81">
        <f t="shared" si="3"/>
        <v>83.166666666666671</v>
      </c>
    </row>
    <row r="44" spans="1:19" ht="22.15" customHeight="1" thickBot="1" x14ac:dyDescent="0.3">
      <c r="B44" s="22">
        <v>6631</v>
      </c>
      <c r="C44" s="90" t="s">
        <v>8</v>
      </c>
      <c r="D44" s="127"/>
      <c r="E44" s="128"/>
      <c r="F44" s="138"/>
      <c r="G44" s="128"/>
      <c r="H44" s="124"/>
      <c r="I44" s="125"/>
      <c r="J44" s="127"/>
      <c r="K44" s="128"/>
      <c r="L44" s="124">
        <v>2200</v>
      </c>
      <c r="M44" s="125">
        <v>2137.09</v>
      </c>
      <c r="N44" s="127"/>
      <c r="O44" s="128"/>
      <c r="P44" s="129">
        <f t="shared" si="1"/>
        <v>2200</v>
      </c>
      <c r="Q44" s="130">
        <f t="shared" si="2"/>
        <v>2137.09</v>
      </c>
      <c r="R44" s="80">
        <f t="shared" si="4"/>
        <v>97.14045454545456</v>
      </c>
      <c r="S44" s="81">
        <f t="shared" si="3"/>
        <v>97.14045454545456</v>
      </c>
    </row>
    <row r="45" spans="1:19" ht="22.15" customHeight="1" thickBot="1" x14ac:dyDescent="0.3">
      <c r="B45" s="22">
        <v>6632</v>
      </c>
      <c r="C45" s="90" t="s">
        <v>80</v>
      </c>
      <c r="D45" s="127"/>
      <c r="E45" s="128"/>
      <c r="F45" s="138"/>
      <c r="G45" s="128"/>
      <c r="H45" s="124"/>
      <c r="I45" s="125"/>
      <c r="J45" s="127"/>
      <c r="K45" s="128"/>
      <c r="L45" s="124">
        <v>2200</v>
      </c>
      <c r="M45" s="125">
        <v>2200</v>
      </c>
      <c r="N45" s="127"/>
      <c r="O45" s="128"/>
      <c r="P45" s="129">
        <f t="shared" si="1"/>
        <v>2200</v>
      </c>
      <c r="Q45" s="130">
        <f t="shared" si="2"/>
        <v>2200</v>
      </c>
      <c r="R45" s="80"/>
      <c r="S45" s="81">
        <f t="shared" si="3"/>
        <v>100</v>
      </c>
    </row>
    <row r="46" spans="1:19" s="48" customFormat="1" ht="22.15" customHeight="1" thickBot="1" x14ac:dyDescent="0.3">
      <c r="B46" s="52">
        <v>663</v>
      </c>
      <c r="C46" s="91" t="s">
        <v>81</v>
      </c>
      <c r="D46" s="133"/>
      <c r="E46" s="134"/>
      <c r="F46" s="133"/>
      <c r="G46" s="134"/>
      <c r="H46" s="131"/>
      <c r="I46" s="132"/>
      <c r="J46" s="133"/>
      <c r="K46" s="134"/>
      <c r="L46" s="131">
        <v>4400</v>
      </c>
      <c r="M46" s="132">
        <v>4337.09</v>
      </c>
      <c r="N46" s="133"/>
      <c r="O46" s="134"/>
      <c r="P46" s="129">
        <f t="shared" si="1"/>
        <v>4400</v>
      </c>
      <c r="Q46" s="130">
        <f t="shared" si="2"/>
        <v>4337.09</v>
      </c>
      <c r="R46" s="83"/>
      <c r="S46" s="81">
        <f t="shared" si="3"/>
        <v>98.57022727272728</v>
      </c>
    </row>
    <row r="47" spans="1:19" s="8" customFormat="1" ht="22.15" customHeight="1" thickBot="1" x14ac:dyDescent="0.3">
      <c r="B47" s="23">
        <v>66</v>
      </c>
      <c r="C47" s="92" t="s">
        <v>82</v>
      </c>
      <c r="D47" s="136"/>
      <c r="E47" s="137"/>
      <c r="F47" s="139"/>
      <c r="G47" s="137"/>
      <c r="H47" s="129"/>
      <c r="I47" s="130"/>
      <c r="J47" s="136"/>
      <c r="K47" s="137"/>
      <c r="L47" s="129">
        <v>4400</v>
      </c>
      <c r="M47" s="130">
        <v>4337.09</v>
      </c>
      <c r="N47" s="136"/>
      <c r="O47" s="137"/>
      <c r="P47" s="129">
        <f t="shared" si="1"/>
        <v>4400</v>
      </c>
      <c r="Q47" s="130">
        <f t="shared" si="2"/>
        <v>4337.09</v>
      </c>
      <c r="R47" s="80"/>
      <c r="S47" s="81">
        <f t="shared" si="3"/>
        <v>98.57022727272728</v>
      </c>
    </row>
    <row r="48" spans="1:19" ht="22.15" customHeight="1" thickBot="1" x14ac:dyDescent="0.3">
      <c r="B48" s="22">
        <v>6711</v>
      </c>
      <c r="C48" s="90" t="s">
        <v>9</v>
      </c>
      <c r="D48" s="124">
        <v>420130</v>
      </c>
      <c r="E48" s="125">
        <v>423271.5</v>
      </c>
      <c r="F48" s="126"/>
      <c r="G48" s="125"/>
      <c r="H48" s="127"/>
      <c r="I48" s="128"/>
      <c r="J48" s="127"/>
      <c r="K48" s="128"/>
      <c r="L48" s="127"/>
      <c r="M48" s="128"/>
      <c r="N48" s="127"/>
      <c r="O48" s="128"/>
      <c r="P48" s="129">
        <f t="shared" si="1"/>
        <v>420130</v>
      </c>
      <c r="Q48" s="130">
        <f t="shared" si="2"/>
        <v>423271.5</v>
      </c>
      <c r="R48" s="80">
        <f t="shared" si="4"/>
        <v>100.74774474567396</v>
      </c>
      <c r="S48" s="81">
        <f t="shared" si="3"/>
        <v>100.74774474567396</v>
      </c>
    </row>
    <row r="49" spans="2:19" ht="22.15" customHeight="1" thickBot="1" x14ac:dyDescent="0.3">
      <c r="B49" s="22">
        <v>6712</v>
      </c>
      <c r="C49" s="90" t="s">
        <v>66</v>
      </c>
      <c r="D49" s="124">
        <v>5000</v>
      </c>
      <c r="E49" s="125">
        <v>1536.79</v>
      </c>
      <c r="F49" s="126"/>
      <c r="G49" s="125"/>
      <c r="H49" s="127"/>
      <c r="I49" s="128"/>
      <c r="J49" s="127"/>
      <c r="K49" s="128"/>
      <c r="L49" s="127"/>
      <c r="M49" s="128"/>
      <c r="N49" s="127"/>
      <c r="O49" s="128"/>
      <c r="P49" s="129">
        <f t="shared" si="1"/>
        <v>5000</v>
      </c>
      <c r="Q49" s="130">
        <f t="shared" si="2"/>
        <v>1536.79</v>
      </c>
      <c r="R49" s="80"/>
      <c r="S49" s="81">
        <f t="shared" si="3"/>
        <v>30.735800000000001</v>
      </c>
    </row>
    <row r="50" spans="2:19" s="48" customFormat="1" ht="22.15" customHeight="1" thickBot="1" x14ac:dyDescent="0.3">
      <c r="B50" s="52">
        <v>671</v>
      </c>
      <c r="C50" s="91" t="s">
        <v>83</v>
      </c>
      <c r="D50" s="131">
        <v>425130</v>
      </c>
      <c r="E50" s="132">
        <v>424808.29</v>
      </c>
      <c r="F50" s="133"/>
      <c r="G50" s="134"/>
      <c r="H50" s="133"/>
      <c r="I50" s="134"/>
      <c r="J50" s="133"/>
      <c r="K50" s="132"/>
      <c r="L50" s="133"/>
      <c r="M50" s="134"/>
      <c r="N50" s="133"/>
      <c r="O50" s="134"/>
      <c r="P50" s="129">
        <f t="shared" si="1"/>
        <v>425130</v>
      </c>
      <c r="Q50" s="130">
        <f t="shared" si="2"/>
        <v>424808.29</v>
      </c>
      <c r="R50" s="83" t="s">
        <v>13</v>
      </c>
      <c r="S50" s="81">
        <f t="shared" si="3"/>
        <v>99.924326676545988</v>
      </c>
    </row>
    <row r="51" spans="2:19" s="8" customFormat="1" ht="22.15" customHeight="1" thickBot="1" x14ac:dyDescent="0.3">
      <c r="B51" s="23">
        <v>67</v>
      </c>
      <c r="C51" s="92" t="s">
        <v>84</v>
      </c>
      <c r="D51" s="129">
        <v>425130</v>
      </c>
      <c r="E51" s="130">
        <v>424808.29</v>
      </c>
      <c r="F51" s="139"/>
      <c r="G51" s="137"/>
      <c r="H51" s="136"/>
      <c r="I51" s="137"/>
      <c r="J51" s="136"/>
      <c r="K51" s="130"/>
      <c r="L51" s="136"/>
      <c r="M51" s="137"/>
      <c r="N51" s="136"/>
      <c r="O51" s="137"/>
      <c r="P51" s="129">
        <f t="shared" si="1"/>
        <v>425130</v>
      </c>
      <c r="Q51" s="130">
        <f t="shared" si="2"/>
        <v>424808.29</v>
      </c>
      <c r="R51" s="80"/>
      <c r="S51" s="81">
        <f t="shared" si="3"/>
        <v>99.924326676545988</v>
      </c>
    </row>
    <row r="52" spans="2:19" s="9" customFormat="1" ht="22.15" customHeight="1" thickBot="1" x14ac:dyDescent="0.3">
      <c r="B52" s="219">
        <v>6</v>
      </c>
      <c r="C52" s="220" t="s">
        <v>85</v>
      </c>
      <c r="D52" s="163">
        <v>444730</v>
      </c>
      <c r="E52" s="164">
        <v>444351.49</v>
      </c>
      <c r="F52" s="165">
        <v>5865900</v>
      </c>
      <c r="G52" s="164">
        <v>5823440.1399999997</v>
      </c>
      <c r="H52" s="163">
        <v>262000</v>
      </c>
      <c r="I52" s="164">
        <v>274329.03999999998</v>
      </c>
      <c r="J52" s="163">
        <v>12000</v>
      </c>
      <c r="K52" s="164">
        <v>9980</v>
      </c>
      <c r="L52" s="163">
        <v>4400</v>
      </c>
      <c r="M52" s="164">
        <v>4337.09</v>
      </c>
      <c r="N52" s="165"/>
      <c r="O52" s="164"/>
      <c r="P52" s="160">
        <f t="shared" si="1"/>
        <v>6589030</v>
      </c>
      <c r="Q52" s="161">
        <f t="shared" si="2"/>
        <v>6556437.7599999998</v>
      </c>
      <c r="R52" s="221"/>
      <c r="S52" s="222">
        <f t="shared" si="3"/>
        <v>99.505356023572517</v>
      </c>
    </row>
    <row r="53" spans="2:19" s="9" customFormat="1" ht="22.15" customHeight="1" thickBot="1" x14ac:dyDescent="0.3">
      <c r="B53" s="228"/>
      <c r="C53" s="229" t="s">
        <v>113</v>
      </c>
      <c r="D53" s="230"/>
      <c r="E53" s="231"/>
      <c r="F53" s="232"/>
      <c r="G53" s="231"/>
      <c r="H53" s="230"/>
      <c r="I53" s="231"/>
      <c r="J53" s="230"/>
      <c r="K53" s="233"/>
      <c r="L53" s="230"/>
      <c r="M53" s="231"/>
      <c r="N53" s="230"/>
      <c r="O53" s="231"/>
      <c r="P53" s="184"/>
      <c r="Q53" s="185"/>
      <c r="R53" s="234"/>
      <c r="S53" s="81"/>
    </row>
    <row r="54" spans="2:19" ht="22.15" customHeight="1" thickBot="1" x14ac:dyDescent="0.3">
      <c r="B54" s="223">
        <v>7211</v>
      </c>
      <c r="C54" s="224" t="s">
        <v>61</v>
      </c>
      <c r="D54" s="190"/>
      <c r="E54" s="191"/>
      <c r="F54" s="225"/>
      <c r="G54" s="191"/>
      <c r="H54" s="190"/>
      <c r="I54" s="191"/>
      <c r="J54" s="190"/>
      <c r="K54" s="191"/>
      <c r="L54" s="190"/>
      <c r="M54" s="191"/>
      <c r="N54" s="180">
        <v>260</v>
      </c>
      <c r="O54" s="181">
        <v>254.56</v>
      </c>
      <c r="P54" s="182">
        <f t="shared" si="1"/>
        <v>260</v>
      </c>
      <c r="Q54" s="183">
        <f t="shared" si="2"/>
        <v>254.56</v>
      </c>
      <c r="R54" s="226">
        <f>Q54/P54*100</f>
        <v>97.907692307692301</v>
      </c>
      <c r="S54" s="227">
        <f t="shared" si="3"/>
        <v>97.907692307692301</v>
      </c>
    </row>
    <row r="55" spans="2:19" s="48" customFormat="1" ht="22.15" customHeight="1" thickBot="1" x14ac:dyDescent="0.3">
      <c r="B55" s="52">
        <v>721</v>
      </c>
      <c r="C55" s="93" t="s">
        <v>86</v>
      </c>
      <c r="D55" s="133"/>
      <c r="E55" s="134"/>
      <c r="F55" s="133"/>
      <c r="G55" s="134"/>
      <c r="H55" s="133"/>
      <c r="I55" s="134"/>
      <c r="J55" s="133"/>
      <c r="K55" s="134"/>
      <c r="L55" s="133"/>
      <c r="M55" s="134"/>
      <c r="N55" s="131">
        <v>260</v>
      </c>
      <c r="O55" s="125">
        <v>254.56</v>
      </c>
      <c r="P55" s="129">
        <f t="shared" si="1"/>
        <v>260</v>
      </c>
      <c r="Q55" s="130">
        <f t="shared" si="2"/>
        <v>254.56</v>
      </c>
      <c r="R55" s="83"/>
      <c r="S55" s="81">
        <f t="shared" si="3"/>
        <v>97.907692307692301</v>
      </c>
    </row>
    <row r="56" spans="2:19" s="9" customFormat="1" ht="22.15" customHeight="1" thickBot="1" x14ac:dyDescent="0.3">
      <c r="B56" s="24">
        <v>7</v>
      </c>
      <c r="C56" s="94" t="s">
        <v>87</v>
      </c>
      <c r="D56" s="141"/>
      <c r="E56" s="142"/>
      <c r="F56" s="143"/>
      <c r="G56" s="142"/>
      <c r="H56" s="141"/>
      <c r="I56" s="142"/>
      <c r="J56" s="141"/>
      <c r="K56" s="142"/>
      <c r="L56" s="141"/>
      <c r="M56" s="142"/>
      <c r="N56" s="140">
        <v>260</v>
      </c>
      <c r="O56" s="125">
        <v>254.56</v>
      </c>
      <c r="P56" s="129">
        <f t="shared" si="1"/>
        <v>260</v>
      </c>
      <c r="Q56" s="130">
        <f t="shared" si="2"/>
        <v>254.56</v>
      </c>
      <c r="R56" s="84"/>
      <c r="S56" s="81">
        <f t="shared" si="3"/>
        <v>97.907692307692301</v>
      </c>
    </row>
    <row r="57" spans="2:19" ht="22.15" customHeight="1" thickBot="1" x14ac:dyDescent="0.3">
      <c r="B57" s="22"/>
      <c r="C57" s="95" t="s">
        <v>88</v>
      </c>
      <c r="D57" s="144">
        <f>SUM(D52:D56)</f>
        <v>444730</v>
      </c>
      <c r="E57" s="146">
        <f t="shared" ref="E57:M57" si="5">SUM(E52:E56)</f>
        <v>444351.49</v>
      </c>
      <c r="F57" s="144">
        <f t="shared" si="5"/>
        <v>5865900</v>
      </c>
      <c r="G57" s="146">
        <f t="shared" si="5"/>
        <v>5823440.1399999997</v>
      </c>
      <c r="H57" s="144">
        <f t="shared" si="5"/>
        <v>262000</v>
      </c>
      <c r="I57" s="146">
        <f t="shared" si="5"/>
        <v>274329.03999999998</v>
      </c>
      <c r="J57" s="144">
        <f t="shared" si="5"/>
        <v>12000</v>
      </c>
      <c r="K57" s="146">
        <f t="shared" si="5"/>
        <v>9980</v>
      </c>
      <c r="L57" s="144">
        <f t="shared" si="5"/>
        <v>4400</v>
      </c>
      <c r="M57" s="146">
        <f t="shared" si="5"/>
        <v>4337.09</v>
      </c>
      <c r="N57" s="144">
        <f>SUM(N52+N56)</f>
        <v>260</v>
      </c>
      <c r="O57" s="146">
        <f>SUM(O52+O56)</f>
        <v>254.56</v>
      </c>
      <c r="P57" s="129">
        <f t="shared" si="1"/>
        <v>6589290</v>
      </c>
      <c r="Q57" s="130">
        <f t="shared" si="2"/>
        <v>6556692.3199999994</v>
      </c>
      <c r="R57" s="80">
        <f>Q57/P57*100</f>
        <v>99.505292983007266</v>
      </c>
      <c r="S57" s="81">
        <f t="shared" si="3"/>
        <v>99.505292983007266</v>
      </c>
    </row>
    <row r="58" spans="2:19" ht="22.15" customHeight="1" thickBot="1" x14ac:dyDescent="0.3">
      <c r="B58" s="251"/>
      <c r="C58" s="252" t="s">
        <v>12</v>
      </c>
      <c r="D58" s="253"/>
      <c r="E58" s="254"/>
      <c r="F58" s="255">
        <v>13100</v>
      </c>
      <c r="G58" s="254">
        <v>13101.07</v>
      </c>
      <c r="H58" s="253">
        <v>5380</v>
      </c>
      <c r="I58" s="254"/>
      <c r="J58" s="256">
        <v>58640</v>
      </c>
      <c r="K58" s="257"/>
      <c r="L58" s="256"/>
      <c r="M58" s="257">
        <v>0</v>
      </c>
      <c r="N58" s="256"/>
      <c r="O58" s="257">
        <v>0</v>
      </c>
      <c r="P58" s="160">
        <f t="shared" si="1"/>
        <v>77120</v>
      </c>
      <c r="Q58" s="161">
        <v>13101.07</v>
      </c>
      <c r="R58" s="258"/>
      <c r="S58" s="222">
        <f t="shared" si="3"/>
        <v>16.987901970954354</v>
      </c>
    </row>
    <row r="59" spans="2:19" ht="22.15" customHeight="1" thickBot="1" x14ac:dyDescent="0.3">
      <c r="B59" s="259"/>
      <c r="C59" s="260" t="s">
        <v>115</v>
      </c>
      <c r="D59" s="261">
        <f>D57+D58</f>
        <v>444730</v>
      </c>
      <c r="E59" s="262">
        <f t="shared" ref="E59:O59" si="6">E57+E58</f>
        <v>444351.49</v>
      </c>
      <c r="F59" s="261">
        <f t="shared" si="6"/>
        <v>5879000</v>
      </c>
      <c r="G59" s="262">
        <f t="shared" si="6"/>
        <v>5836541.21</v>
      </c>
      <c r="H59" s="261">
        <f t="shared" si="6"/>
        <v>267380</v>
      </c>
      <c r="I59" s="262">
        <f t="shared" si="6"/>
        <v>274329.03999999998</v>
      </c>
      <c r="J59" s="261">
        <f t="shared" si="6"/>
        <v>70640</v>
      </c>
      <c r="K59" s="262">
        <f t="shared" si="6"/>
        <v>9980</v>
      </c>
      <c r="L59" s="261">
        <f t="shared" si="6"/>
        <v>4400</v>
      </c>
      <c r="M59" s="262">
        <f t="shared" si="6"/>
        <v>4337.09</v>
      </c>
      <c r="N59" s="261">
        <f t="shared" si="6"/>
        <v>260</v>
      </c>
      <c r="O59" s="262">
        <f t="shared" si="6"/>
        <v>254.56</v>
      </c>
      <c r="P59" s="184">
        <f t="shared" si="1"/>
        <v>6666410</v>
      </c>
      <c r="Q59" s="185">
        <f t="shared" si="2"/>
        <v>6569793.3899999997</v>
      </c>
      <c r="R59" s="263"/>
      <c r="S59" s="81">
        <f t="shared" si="3"/>
        <v>98.55069505175949</v>
      </c>
    </row>
    <row r="60" spans="2:19" ht="22.15" customHeight="1" thickBot="1" x14ac:dyDescent="0.3">
      <c r="B60" s="311"/>
      <c r="C60" s="312"/>
      <c r="D60" s="312"/>
      <c r="E60" s="312"/>
      <c r="F60" s="312"/>
      <c r="G60" s="312"/>
      <c r="H60" s="312"/>
      <c r="I60" s="312"/>
      <c r="J60" s="312"/>
      <c r="K60" s="312"/>
      <c r="L60" s="312"/>
      <c r="M60" s="312"/>
      <c r="N60" s="312"/>
      <c r="O60" s="312"/>
      <c r="P60" s="312"/>
      <c r="Q60" s="312"/>
      <c r="R60" s="313"/>
      <c r="S60" s="118"/>
    </row>
    <row r="61" spans="2:19" s="4" customFormat="1" ht="22.15" customHeight="1" thickBot="1" x14ac:dyDescent="0.3">
      <c r="B61" s="302" t="s">
        <v>120</v>
      </c>
      <c r="C61" s="303"/>
      <c r="D61" s="303"/>
      <c r="E61" s="303"/>
      <c r="F61" s="303"/>
      <c r="G61" s="303"/>
      <c r="H61" s="303"/>
      <c r="I61" s="303"/>
      <c r="J61" s="303"/>
      <c r="K61" s="303"/>
      <c r="L61" s="303"/>
      <c r="M61" s="303"/>
      <c r="N61" s="303"/>
      <c r="O61" s="303"/>
      <c r="P61" s="303"/>
      <c r="Q61" s="303"/>
      <c r="R61" s="304"/>
      <c r="S61" s="274"/>
    </row>
    <row r="62" spans="2:19" ht="22.15" customHeight="1" thickBot="1" x14ac:dyDescent="0.3">
      <c r="B62" s="19"/>
      <c r="C62" s="204" t="s">
        <v>10</v>
      </c>
      <c r="D62" s="214"/>
      <c r="E62" s="215"/>
      <c r="F62" s="216"/>
      <c r="G62" s="215"/>
      <c r="H62" s="214"/>
      <c r="I62" s="215"/>
      <c r="J62" s="214"/>
      <c r="K62" s="215"/>
      <c r="L62" s="214"/>
      <c r="M62" s="215"/>
      <c r="N62" s="214"/>
      <c r="O62" s="215"/>
      <c r="P62" s="217"/>
      <c r="Q62" s="218"/>
      <c r="R62" s="210"/>
      <c r="S62" s="118">
        <v>0</v>
      </c>
    </row>
    <row r="63" spans="2:19" ht="22.15" customHeight="1" thickBot="1" x14ac:dyDescent="0.3">
      <c r="B63" s="25">
        <v>3211</v>
      </c>
      <c r="C63" s="213" t="s">
        <v>26</v>
      </c>
      <c r="D63" s="180">
        <v>7000</v>
      </c>
      <c r="E63" s="181">
        <v>6777.73</v>
      </c>
      <c r="F63" s="189"/>
      <c r="G63" s="181"/>
      <c r="H63" s="180"/>
      <c r="I63" s="181"/>
      <c r="J63" s="180"/>
      <c r="K63" s="181"/>
      <c r="L63" s="180"/>
      <c r="M63" s="181"/>
      <c r="N63" s="180"/>
      <c r="O63" s="181"/>
      <c r="P63" s="182">
        <f t="shared" ref="P63:P100" si="7">D63+F63+H63+J63+L63+N63</f>
        <v>7000</v>
      </c>
      <c r="Q63" s="183">
        <f t="shared" ref="Q63:Q100" si="8">E63+G63+I63+K63+M63+O63</f>
        <v>6777.73</v>
      </c>
      <c r="R63" s="192">
        <f t="shared" ref="R63:R87" si="9">Q63/P63*100</f>
        <v>96.824714285714279</v>
      </c>
      <c r="S63" s="193">
        <f t="shared" si="3"/>
        <v>96.824714285714279</v>
      </c>
    </row>
    <row r="64" spans="2:19" ht="22.15" customHeight="1" thickBot="1" x14ac:dyDescent="0.3">
      <c r="B64" s="25">
        <v>3213</v>
      </c>
      <c r="C64" s="96" t="s">
        <v>16</v>
      </c>
      <c r="D64" s="124">
        <v>6000</v>
      </c>
      <c r="E64" s="125">
        <v>2910</v>
      </c>
      <c r="F64" s="126"/>
      <c r="G64" s="125"/>
      <c r="H64" s="124"/>
      <c r="I64" s="125"/>
      <c r="J64" s="124"/>
      <c r="K64" s="125"/>
      <c r="L64" s="124"/>
      <c r="M64" s="125"/>
      <c r="N64" s="124"/>
      <c r="O64" s="125"/>
      <c r="P64" s="129">
        <f t="shared" si="7"/>
        <v>6000</v>
      </c>
      <c r="Q64" s="130">
        <f t="shared" si="8"/>
        <v>2910</v>
      </c>
      <c r="R64" s="148">
        <f t="shared" si="9"/>
        <v>48.5</v>
      </c>
      <c r="S64" s="149">
        <f t="shared" si="3"/>
        <v>48.5</v>
      </c>
    </row>
    <row r="65" spans="1:19" s="48" customFormat="1" ht="22.15" customHeight="1" thickBot="1" x14ac:dyDescent="0.3">
      <c r="B65" s="49">
        <v>321</v>
      </c>
      <c r="C65" s="97" t="s">
        <v>101</v>
      </c>
      <c r="D65" s="131">
        <f>D63+D64</f>
        <v>13000</v>
      </c>
      <c r="E65" s="132">
        <f>E63+E64</f>
        <v>9687.73</v>
      </c>
      <c r="F65" s="131"/>
      <c r="G65" s="132"/>
      <c r="H65" s="131"/>
      <c r="I65" s="132"/>
      <c r="J65" s="131"/>
      <c r="K65" s="132"/>
      <c r="L65" s="131"/>
      <c r="M65" s="132"/>
      <c r="N65" s="131"/>
      <c r="O65" s="132"/>
      <c r="P65" s="129">
        <f t="shared" si="7"/>
        <v>13000</v>
      </c>
      <c r="Q65" s="130">
        <f t="shared" si="8"/>
        <v>9687.73</v>
      </c>
      <c r="R65" s="150"/>
      <c r="S65" s="149">
        <f t="shared" si="3"/>
        <v>74.520999999999987</v>
      </c>
    </row>
    <row r="66" spans="1:19" ht="22.15" customHeight="1" thickBot="1" x14ac:dyDescent="0.3">
      <c r="B66" s="25">
        <v>3221</v>
      </c>
      <c r="C66" s="96" t="s">
        <v>17</v>
      </c>
      <c r="D66" s="124">
        <v>34000</v>
      </c>
      <c r="E66" s="125">
        <v>36416.14</v>
      </c>
      <c r="F66" s="126"/>
      <c r="G66" s="125"/>
      <c r="H66" s="124"/>
      <c r="I66" s="125"/>
      <c r="J66" s="124"/>
      <c r="K66" s="125"/>
      <c r="L66" s="124"/>
      <c r="M66" s="125"/>
      <c r="N66" s="124"/>
      <c r="O66" s="125"/>
      <c r="P66" s="129">
        <f t="shared" si="7"/>
        <v>34000</v>
      </c>
      <c r="Q66" s="130">
        <f t="shared" si="8"/>
        <v>36416.14</v>
      </c>
      <c r="R66" s="148">
        <f t="shared" si="9"/>
        <v>107.10629411764705</v>
      </c>
      <c r="S66" s="149">
        <f t="shared" si="3"/>
        <v>107.10629411764705</v>
      </c>
    </row>
    <row r="67" spans="1:19" ht="22.15" customHeight="1" thickBot="1" x14ac:dyDescent="0.3">
      <c r="B67" s="25">
        <v>3222</v>
      </c>
      <c r="C67" s="96" t="s">
        <v>18</v>
      </c>
      <c r="D67" s="124"/>
      <c r="E67" s="125"/>
      <c r="F67" s="126"/>
      <c r="G67" s="125"/>
      <c r="H67" s="124"/>
      <c r="I67" s="125"/>
      <c r="J67" s="124"/>
      <c r="K67" s="125"/>
      <c r="L67" s="124"/>
      <c r="M67" s="125"/>
      <c r="N67" s="124"/>
      <c r="O67" s="125"/>
      <c r="P67" s="129">
        <f t="shared" si="7"/>
        <v>0</v>
      </c>
      <c r="Q67" s="130">
        <f t="shared" si="8"/>
        <v>0</v>
      </c>
      <c r="R67" s="148" t="e">
        <f t="shared" si="9"/>
        <v>#DIV/0!</v>
      </c>
      <c r="S67" s="149"/>
    </row>
    <row r="68" spans="1:19" ht="22.15" customHeight="1" thickBot="1" x14ac:dyDescent="0.3">
      <c r="B68" s="25">
        <v>3223</v>
      </c>
      <c r="C68" s="96" t="s">
        <v>19</v>
      </c>
      <c r="D68" s="124">
        <v>138000</v>
      </c>
      <c r="E68" s="125">
        <v>147061.4</v>
      </c>
      <c r="F68" s="126"/>
      <c r="G68" s="125"/>
      <c r="H68" s="124"/>
      <c r="I68" s="125"/>
      <c r="J68" s="124"/>
      <c r="K68" s="125"/>
      <c r="L68" s="124"/>
      <c r="M68" s="125"/>
      <c r="N68" s="124"/>
      <c r="O68" s="125"/>
      <c r="P68" s="129">
        <f t="shared" si="7"/>
        <v>138000</v>
      </c>
      <c r="Q68" s="130">
        <f t="shared" si="8"/>
        <v>147061.4</v>
      </c>
      <c r="R68" s="148">
        <f t="shared" si="9"/>
        <v>106.56623188405796</v>
      </c>
      <c r="S68" s="149">
        <f t="shared" si="3"/>
        <v>106.56623188405796</v>
      </c>
    </row>
    <row r="69" spans="1:19" ht="22.15" customHeight="1" thickBot="1" x14ac:dyDescent="0.3">
      <c r="B69" s="25">
        <v>3224</v>
      </c>
      <c r="C69" s="96" t="s">
        <v>35</v>
      </c>
      <c r="D69" s="124">
        <v>8000</v>
      </c>
      <c r="E69" s="125">
        <v>7186.35</v>
      </c>
      <c r="F69" s="126"/>
      <c r="G69" s="125"/>
      <c r="H69" s="124"/>
      <c r="I69" s="125"/>
      <c r="J69" s="124"/>
      <c r="K69" s="125"/>
      <c r="L69" s="124"/>
      <c r="M69" s="125"/>
      <c r="N69" s="124"/>
      <c r="O69" s="125"/>
      <c r="P69" s="129">
        <f t="shared" si="7"/>
        <v>8000</v>
      </c>
      <c r="Q69" s="130">
        <f t="shared" si="8"/>
        <v>7186.35</v>
      </c>
      <c r="R69" s="148">
        <f t="shared" si="9"/>
        <v>89.829374999999999</v>
      </c>
      <c r="S69" s="149">
        <f t="shared" si="3"/>
        <v>89.829374999999999</v>
      </c>
    </row>
    <row r="70" spans="1:19" ht="22.15" customHeight="1" thickBot="1" x14ac:dyDescent="0.3">
      <c r="A70">
        <v>3225</v>
      </c>
      <c r="B70" s="25">
        <v>3225</v>
      </c>
      <c r="C70" s="96" t="s">
        <v>27</v>
      </c>
      <c r="D70" s="124">
        <v>3000</v>
      </c>
      <c r="E70" s="125">
        <v>2856.26</v>
      </c>
      <c r="F70" s="126"/>
      <c r="G70" s="125"/>
      <c r="H70" s="124"/>
      <c r="I70" s="125"/>
      <c r="J70" s="124"/>
      <c r="K70" s="125"/>
      <c r="L70" s="124"/>
      <c r="M70" s="125"/>
      <c r="N70" s="124"/>
      <c r="O70" s="125"/>
      <c r="P70" s="129">
        <f t="shared" si="7"/>
        <v>3000</v>
      </c>
      <c r="Q70" s="130">
        <f t="shared" si="8"/>
        <v>2856.26</v>
      </c>
      <c r="R70" s="148">
        <f t="shared" si="9"/>
        <v>95.208666666666673</v>
      </c>
      <c r="S70" s="149">
        <f t="shared" si="3"/>
        <v>95.208666666666673</v>
      </c>
    </row>
    <row r="71" spans="1:19" s="48" customFormat="1" ht="22.15" customHeight="1" thickBot="1" x14ac:dyDescent="0.3">
      <c r="B71" s="49">
        <v>322</v>
      </c>
      <c r="C71" s="97" t="s">
        <v>89</v>
      </c>
      <c r="D71" s="131">
        <f>SUM(D66:D70)</f>
        <v>183000</v>
      </c>
      <c r="E71" s="132">
        <f>SUM(E66:E70)</f>
        <v>193520.15</v>
      </c>
      <c r="F71" s="131"/>
      <c r="G71" s="132"/>
      <c r="H71" s="131"/>
      <c r="I71" s="132"/>
      <c r="J71" s="131"/>
      <c r="K71" s="132"/>
      <c r="L71" s="131"/>
      <c r="M71" s="132"/>
      <c r="N71" s="131"/>
      <c r="O71" s="132"/>
      <c r="P71" s="129">
        <f t="shared" si="7"/>
        <v>183000</v>
      </c>
      <c r="Q71" s="130">
        <f t="shared" si="8"/>
        <v>193520.15</v>
      </c>
      <c r="R71" s="150">
        <f t="shared" si="9"/>
        <v>105.74871584699453</v>
      </c>
      <c r="S71" s="149">
        <f t="shared" si="3"/>
        <v>105.74871584699453</v>
      </c>
    </row>
    <row r="72" spans="1:19" ht="22.15" customHeight="1" thickBot="1" x14ac:dyDescent="0.3">
      <c r="B72" s="25">
        <v>3231</v>
      </c>
      <c r="C72" s="96" t="s">
        <v>20</v>
      </c>
      <c r="D72" s="124">
        <v>24500</v>
      </c>
      <c r="E72" s="125">
        <v>23883.45</v>
      </c>
      <c r="F72" s="126"/>
      <c r="G72" s="125"/>
      <c r="H72" s="124"/>
      <c r="I72" s="125"/>
      <c r="J72" s="124"/>
      <c r="K72" s="125"/>
      <c r="L72" s="124"/>
      <c r="M72" s="125"/>
      <c r="N72" s="124"/>
      <c r="O72" s="125"/>
      <c r="P72" s="129">
        <f t="shared" si="7"/>
        <v>24500</v>
      </c>
      <c r="Q72" s="130">
        <f t="shared" si="8"/>
        <v>23883.45</v>
      </c>
      <c r="R72" s="148">
        <f t="shared" si="9"/>
        <v>97.483469387755108</v>
      </c>
      <c r="S72" s="149">
        <f t="shared" si="3"/>
        <v>97.483469387755108</v>
      </c>
    </row>
    <row r="73" spans="1:19" ht="22.15" customHeight="1" thickBot="1" x14ac:dyDescent="0.3">
      <c r="B73" s="25">
        <v>3232</v>
      </c>
      <c r="C73" s="96" t="s">
        <v>36</v>
      </c>
      <c r="D73" s="124">
        <v>15000</v>
      </c>
      <c r="E73" s="125">
        <v>16697.560000000001</v>
      </c>
      <c r="F73" s="126"/>
      <c r="G73" s="125"/>
      <c r="H73" s="124"/>
      <c r="I73" s="125"/>
      <c r="J73" s="124"/>
      <c r="K73" s="125"/>
      <c r="L73" s="124"/>
      <c r="M73" s="125"/>
      <c r="N73" s="124"/>
      <c r="O73" s="125"/>
      <c r="P73" s="129">
        <f t="shared" si="7"/>
        <v>15000</v>
      </c>
      <c r="Q73" s="130">
        <f t="shared" si="8"/>
        <v>16697.560000000001</v>
      </c>
      <c r="R73" s="148">
        <f t="shared" si="9"/>
        <v>111.31706666666668</v>
      </c>
      <c r="S73" s="149">
        <f t="shared" si="3"/>
        <v>111.31706666666668</v>
      </c>
    </row>
    <row r="74" spans="1:19" s="1" customFormat="1" ht="22.15" customHeight="1" thickBot="1" x14ac:dyDescent="0.3">
      <c r="B74" s="25">
        <v>3234</v>
      </c>
      <c r="C74" s="98" t="s">
        <v>21</v>
      </c>
      <c r="D74" s="124">
        <v>27000</v>
      </c>
      <c r="E74" s="125">
        <v>26321.87</v>
      </c>
      <c r="F74" s="126"/>
      <c r="G74" s="125"/>
      <c r="H74" s="124"/>
      <c r="I74" s="125"/>
      <c r="J74" s="124"/>
      <c r="K74" s="125"/>
      <c r="L74" s="124"/>
      <c r="M74" s="125"/>
      <c r="N74" s="124"/>
      <c r="O74" s="125"/>
      <c r="P74" s="129">
        <f t="shared" si="7"/>
        <v>27000</v>
      </c>
      <c r="Q74" s="130">
        <f t="shared" si="8"/>
        <v>26321.87</v>
      </c>
      <c r="R74" s="148">
        <f t="shared" si="9"/>
        <v>97.488407407407408</v>
      </c>
      <c r="S74" s="149">
        <f t="shared" si="3"/>
        <v>97.488407407407408</v>
      </c>
    </row>
    <row r="75" spans="1:19" s="1" customFormat="1" ht="22.15" customHeight="1" thickBot="1" x14ac:dyDescent="0.3">
      <c r="B75" s="25">
        <v>3235</v>
      </c>
      <c r="C75" s="98" t="s">
        <v>39</v>
      </c>
      <c r="D75" s="124">
        <v>2000</v>
      </c>
      <c r="E75" s="125">
        <v>1831.4</v>
      </c>
      <c r="F75" s="126"/>
      <c r="G75" s="125"/>
      <c r="H75" s="124"/>
      <c r="I75" s="125"/>
      <c r="J75" s="124"/>
      <c r="K75" s="125"/>
      <c r="L75" s="124"/>
      <c r="M75" s="125"/>
      <c r="N75" s="124"/>
      <c r="O75" s="125"/>
      <c r="P75" s="129">
        <f t="shared" si="7"/>
        <v>2000</v>
      </c>
      <c r="Q75" s="130">
        <f t="shared" si="8"/>
        <v>1831.4</v>
      </c>
      <c r="R75" s="148">
        <f t="shared" si="9"/>
        <v>91.570000000000007</v>
      </c>
      <c r="S75" s="149">
        <f t="shared" si="3"/>
        <v>91.570000000000007</v>
      </c>
    </row>
    <row r="76" spans="1:19" ht="22.15" customHeight="1" thickBot="1" x14ac:dyDescent="0.3">
      <c r="B76" s="25">
        <v>3236</v>
      </c>
      <c r="C76" s="98" t="s">
        <v>90</v>
      </c>
      <c r="D76" s="124">
        <v>1500</v>
      </c>
      <c r="E76" s="125">
        <v>1500</v>
      </c>
      <c r="F76" s="126"/>
      <c r="G76" s="125"/>
      <c r="H76" s="124"/>
      <c r="I76" s="125"/>
      <c r="J76" s="124"/>
      <c r="K76" s="125"/>
      <c r="L76" s="124"/>
      <c r="M76" s="125"/>
      <c r="N76" s="124"/>
      <c r="O76" s="125"/>
      <c r="P76" s="129">
        <f t="shared" si="7"/>
        <v>1500</v>
      </c>
      <c r="Q76" s="130">
        <f t="shared" si="8"/>
        <v>1500</v>
      </c>
      <c r="R76" s="148">
        <f t="shared" si="9"/>
        <v>100</v>
      </c>
      <c r="S76" s="149">
        <f t="shared" si="3"/>
        <v>100</v>
      </c>
    </row>
    <row r="77" spans="1:19" s="2" customFormat="1" ht="22.15" customHeight="1" thickBot="1" x14ac:dyDescent="0.3">
      <c r="B77" s="25">
        <v>3238</v>
      </c>
      <c r="C77" s="98" t="s">
        <v>22</v>
      </c>
      <c r="D77" s="124">
        <v>14000</v>
      </c>
      <c r="E77" s="125">
        <v>14083.06</v>
      </c>
      <c r="F77" s="126"/>
      <c r="G77" s="125"/>
      <c r="H77" s="124"/>
      <c r="I77" s="125"/>
      <c r="J77" s="124"/>
      <c r="K77" s="125"/>
      <c r="L77" s="124"/>
      <c r="M77" s="125"/>
      <c r="N77" s="124"/>
      <c r="O77" s="125"/>
      <c r="P77" s="129">
        <f t="shared" si="7"/>
        <v>14000</v>
      </c>
      <c r="Q77" s="130">
        <f t="shared" si="8"/>
        <v>14083.06</v>
      </c>
      <c r="R77" s="148">
        <f t="shared" si="9"/>
        <v>100.59328571428571</v>
      </c>
      <c r="S77" s="149">
        <f t="shared" si="3"/>
        <v>100.59328571428571</v>
      </c>
    </row>
    <row r="78" spans="1:19" s="2" customFormat="1" ht="22.15" customHeight="1" thickBot="1" x14ac:dyDescent="0.3">
      <c r="B78" s="25">
        <v>3239</v>
      </c>
      <c r="C78" s="98" t="s">
        <v>65</v>
      </c>
      <c r="D78" s="124">
        <v>1500</v>
      </c>
      <c r="E78" s="125">
        <v>1080</v>
      </c>
      <c r="F78" s="126"/>
      <c r="G78" s="125"/>
      <c r="H78" s="124"/>
      <c r="I78" s="125"/>
      <c r="J78" s="124"/>
      <c r="K78" s="125"/>
      <c r="L78" s="124"/>
      <c r="M78" s="125"/>
      <c r="N78" s="124"/>
      <c r="O78" s="125"/>
      <c r="P78" s="129">
        <f t="shared" si="7"/>
        <v>1500</v>
      </c>
      <c r="Q78" s="130">
        <f t="shared" si="8"/>
        <v>1080</v>
      </c>
      <c r="R78" s="148"/>
      <c r="S78" s="149">
        <f t="shared" si="3"/>
        <v>72</v>
      </c>
    </row>
    <row r="79" spans="1:19" s="48" customFormat="1" ht="22.15" customHeight="1" thickBot="1" x14ac:dyDescent="0.3">
      <c r="B79" s="49">
        <v>323</v>
      </c>
      <c r="C79" s="99" t="s">
        <v>91</v>
      </c>
      <c r="D79" s="131">
        <f>SUM(D72:D78)</f>
        <v>85500</v>
      </c>
      <c r="E79" s="132">
        <f>SUM(E72:E78)</f>
        <v>85397.34</v>
      </c>
      <c r="F79" s="131"/>
      <c r="G79" s="132"/>
      <c r="H79" s="131"/>
      <c r="I79" s="132"/>
      <c r="J79" s="131"/>
      <c r="K79" s="132"/>
      <c r="L79" s="131"/>
      <c r="M79" s="132"/>
      <c r="N79" s="131"/>
      <c r="O79" s="132"/>
      <c r="P79" s="129">
        <f t="shared" si="7"/>
        <v>85500</v>
      </c>
      <c r="Q79" s="130">
        <f t="shared" si="8"/>
        <v>85397.34</v>
      </c>
      <c r="R79" s="150"/>
      <c r="S79" s="149">
        <f t="shared" si="3"/>
        <v>99.879929824561401</v>
      </c>
    </row>
    <row r="80" spans="1:19" s="2" customFormat="1" ht="22.15" customHeight="1" thickBot="1" x14ac:dyDescent="0.3">
      <c r="B80" s="25">
        <v>3292</v>
      </c>
      <c r="C80" s="98" t="s">
        <v>30</v>
      </c>
      <c r="D80" s="124">
        <v>16000</v>
      </c>
      <c r="E80" s="125">
        <v>15637.01</v>
      </c>
      <c r="F80" s="126"/>
      <c r="G80" s="125"/>
      <c r="H80" s="124"/>
      <c r="I80" s="125"/>
      <c r="J80" s="124"/>
      <c r="K80" s="125"/>
      <c r="L80" s="124"/>
      <c r="M80" s="125"/>
      <c r="N80" s="124"/>
      <c r="O80" s="125"/>
      <c r="P80" s="129">
        <f t="shared" si="7"/>
        <v>16000</v>
      </c>
      <c r="Q80" s="130">
        <f t="shared" si="8"/>
        <v>15637.01</v>
      </c>
      <c r="R80" s="148"/>
      <c r="S80" s="149">
        <f t="shared" si="3"/>
        <v>97.731312500000001</v>
      </c>
    </row>
    <row r="81" spans="1:19" s="2" customFormat="1" ht="22.15" customHeight="1" thickBot="1" x14ac:dyDescent="0.3">
      <c r="B81" s="25">
        <v>3293</v>
      </c>
      <c r="C81" s="98" t="s">
        <v>31</v>
      </c>
      <c r="D81" s="124">
        <v>1000</v>
      </c>
      <c r="E81" s="125">
        <v>138.88</v>
      </c>
      <c r="F81" s="126"/>
      <c r="G81" s="125"/>
      <c r="H81" s="124"/>
      <c r="I81" s="125"/>
      <c r="J81" s="124"/>
      <c r="K81" s="125"/>
      <c r="L81" s="124"/>
      <c r="M81" s="125"/>
      <c r="N81" s="124"/>
      <c r="O81" s="125"/>
      <c r="P81" s="129">
        <f t="shared" si="7"/>
        <v>1000</v>
      </c>
      <c r="Q81" s="130">
        <f t="shared" si="8"/>
        <v>138.88</v>
      </c>
      <c r="R81" s="148"/>
      <c r="S81" s="149">
        <f t="shared" si="3"/>
        <v>13.888</v>
      </c>
    </row>
    <row r="82" spans="1:19" s="2" customFormat="1" ht="22.15" customHeight="1" thickBot="1" x14ac:dyDescent="0.3">
      <c r="B82" s="25">
        <v>3294</v>
      </c>
      <c r="C82" s="98" t="s">
        <v>38</v>
      </c>
      <c r="D82" s="124">
        <v>1600</v>
      </c>
      <c r="E82" s="125">
        <v>1200</v>
      </c>
      <c r="F82" s="126"/>
      <c r="G82" s="125"/>
      <c r="H82" s="124"/>
      <c r="I82" s="125"/>
      <c r="J82" s="124"/>
      <c r="K82" s="125"/>
      <c r="L82" s="124"/>
      <c r="M82" s="125"/>
      <c r="N82" s="124"/>
      <c r="O82" s="125"/>
      <c r="P82" s="129">
        <f t="shared" si="7"/>
        <v>1600</v>
      </c>
      <c r="Q82" s="130">
        <f t="shared" si="8"/>
        <v>1200</v>
      </c>
      <c r="R82" s="148"/>
      <c r="S82" s="149">
        <f t="shared" si="3"/>
        <v>75</v>
      </c>
    </row>
    <row r="83" spans="1:19" s="2" customFormat="1" ht="22.15" customHeight="1" thickBot="1" x14ac:dyDescent="0.3">
      <c r="B83" s="25">
        <v>3295</v>
      </c>
      <c r="C83" s="98" t="s">
        <v>124</v>
      </c>
      <c r="D83" s="124"/>
      <c r="E83" s="125">
        <v>197.5</v>
      </c>
      <c r="F83" s="126"/>
      <c r="G83" s="125"/>
      <c r="H83" s="124"/>
      <c r="I83" s="125"/>
      <c r="J83" s="124"/>
      <c r="K83" s="125"/>
      <c r="L83" s="124"/>
      <c r="M83" s="125"/>
      <c r="N83" s="124"/>
      <c r="O83" s="125"/>
      <c r="P83" s="129">
        <f t="shared" si="7"/>
        <v>0</v>
      </c>
      <c r="Q83" s="130">
        <f t="shared" si="8"/>
        <v>197.5</v>
      </c>
      <c r="R83" s="148"/>
      <c r="S83" s="149"/>
    </row>
    <row r="84" spans="1:19" s="2" customFormat="1" ht="22.15" customHeight="1" thickBot="1" x14ac:dyDescent="0.3">
      <c r="B84" s="25">
        <v>3299</v>
      </c>
      <c r="C84" s="98" t="s">
        <v>64</v>
      </c>
      <c r="D84" s="124">
        <v>2014</v>
      </c>
      <c r="E84" s="125">
        <v>417.59</v>
      </c>
      <c r="F84" s="126"/>
      <c r="G84" s="125"/>
      <c r="H84" s="124"/>
      <c r="I84" s="125"/>
      <c r="J84" s="124"/>
      <c r="K84" s="125"/>
      <c r="L84" s="124"/>
      <c r="M84" s="125"/>
      <c r="N84" s="124"/>
      <c r="O84" s="125"/>
      <c r="P84" s="129">
        <f t="shared" si="7"/>
        <v>2014</v>
      </c>
      <c r="Q84" s="130">
        <f t="shared" si="8"/>
        <v>417.59</v>
      </c>
      <c r="R84" s="148"/>
      <c r="S84" s="149">
        <f t="shared" si="3"/>
        <v>20.734359483614696</v>
      </c>
    </row>
    <row r="85" spans="1:19" s="48" customFormat="1" ht="22.15" customHeight="1" thickBot="1" x14ac:dyDescent="0.3">
      <c r="B85" s="49">
        <v>329</v>
      </c>
      <c r="C85" s="99" t="s">
        <v>92</v>
      </c>
      <c r="D85" s="131">
        <f>SUM(D80:D84)</f>
        <v>20614</v>
      </c>
      <c r="E85" s="132">
        <f>SUM(E80:E84)</f>
        <v>17590.98</v>
      </c>
      <c r="F85" s="131"/>
      <c r="G85" s="132"/>
      <c r="H85" s="131"/>
      <c r="I85" s="132"/>
      <c r="J85" s="131"/>
      <c r="K85" s="132"/>
      <c r="L85" s="131"/>
      <c r="M85" s="132"/>
      <c r="N85" s="131"/>
      <c r="O85" s="132"/>
      <c r="P85" s="129">
        <f t="shared" si="7"/>
        <v>20614</v>
      </c>
      <c r="Q85" s="130">
        <f t="shared" si="8"/>
        <v>17590.98</v>
      </c>
      <c r="R85" s="150"/>
      <c r="S85" s="149">
        <f t="shared" si="3"/>
        <v>85.335112059765208</v>
      </c>
    </row>
    <row r="86" spans="1:19" s="10" customFormat="1" ht="22.15" customHeight="1" thickBot="1" x14ac:dyDescent="0.3">
      <c r="B86" s="26">
        <v>32</v>
      </c>
      <c r="C86" s="100" t="s">
        <v>93</v>
      </c>
      <c r="D86" s="129">
        <f>SUM(D65+D71+D79+D85)</f>
        <v>302114</v>
      </c>
      <c r="E86" s="130">
        <f>SUM(E65+E71+E79+E85)</f>
        <v>306196.19999999995</v>
      </c>
      <c r="F86" s="151"/>
      <c r="G86" s="130"/>
      <c r="H86" s="129"/>
      <c r="I86" s="130"/>
      <c r="J86" s="129"/>
      <c r="K86" s="130"/>
      <c r="L86" s="129"/>
      <c r="M86" s="130"/>
      <c r="N86" s="129"/>
      <c r="O86" s="130"/>
      <c r="P86" s="129">
        <f t="shared" si="7"/>
        <v>302114</v>
      </c>
      <c r="Q86" s="130">
        <f t="shared" si="8"/>
        <v>306196.19999999995</v>
      </c>
      <c r="R86" s="148"/>
      <c r="S86" s="149">
        <f t="shared" si="3"/>
        <v>101.35121179422335</v>
      </c>
    </row>
    <row r="87" spans="1:19" ht="22.15" customHeight="1" thickBot="1" x14ac:dyDescent="0.3">
      <c r="B87" s="25">
        <v>3431</v>
      </c>
      <c r="C87" s="98" t="s">
        <v>23</v>
      </c>
      <c r="D87" s="124">
        <v>7000</v>
      </c>
      <c r="E87" s="125">
        <v>6409.53</v>
      </c>
      <c r="F87" s="126"/>
      <c r="G87" s="125"/>
      <c r="H87" s="124"/>
      <c r="I87" s="125"/>
      <c r="J87" s="124"/>
      <c r="K87" s="125"/>
      <c r="L87" s="124"/>
      <c r="M87" s="125"/>
      <c r="N87" s="124"/>
      <c r="O87" s="125"/>
      <c r="P87" s="129">
        <f t="shared" si="7"/>
        <v>7000</v>
      </c>
      <c r="Q87" s="130">
        <f t="shared" si="8"/>
        <v>6409.53</v>
      </c>
      <c r="R87" s="148">
        <f t="shared" si="9"/>
        <v>91.564714285714274</v>
      </c>
      <c r="S87" s="149">
        <f t="shared" si="3"/>
        <v>91.564714285714274</v>
      </c>
    </row>
    <row r="88" spans="1:19" ht="22.15" customHeight="1" thickBot="1" x14ac:dyDescent="0.3">
      <c r="B88" s="25">
        <v>3433</v>
      </c>
      <c r="C88" s="98" t="s">
        <v>33</v>
      </c>
      <c r="D88" s="124">
        <v>100</v>
      </c>
      <c r="E88" s="125">
        <v>71.48</v>
      </c>
      <c r="F88" s="126"/>
      <c r="G88" s="125"/>
      <c r="H88" s="124"/>
      <c r="I88" s="125"/>
      <c r="J88" s="124"/>
      <c r="K88" s="125"/>
      <c r="L88" s="124"/>
      <c r="M88" s="125"/>
      <c r="N88" s="124"/>
      <c r="O88" s="125"/>
      <c r="P88" s="129">
        <f t="shared" si="7"/>
        <v>100</v>
      </c>
      <c r="Q88" s="130">
        <f t="shared" si="8"/>
        <v>71.48</v>
      </c>
      <c r="R88" s="148"/>
      <c r="S88" s="149">
        <f t="shared" si="3"/>
        <v>71.48</v>
      </c>
    </row>
    <row r="89" spans="1:19" s="48" customFormat="1" ht="22.15" customHeight="1" thickBot="1" x14ac:dyDescent="0.3">
      <c r="B89" s="49">
        <v>343</v>
      </c>
      <c r="C89" s="99" t="s">
        <v>94</v>
      </c>
      <c r="D89" s="131">
        <v>7100</v>
      </c>
      <c r="E89" s="132">
        <v>6481.01</v>
      </c>
      <c r="F89" s="131"/>
      <c r="G89" s="132"/>
      <c r="H89" s="131"/>
      <c r="I89" s="132"/>
      <c r="J89" s="131"/>
      <c r="K89" s="132"/>
      <c r="L89" s="131"/>
      <c r="M89" s="132"/>
      <c r="N89" s="131"/>
      <c r="O89" s="132"/>
      <c r="P89" s="129">
        <f t="shared" si="7"/>
        <v>7100</v>
      </c>
      <c r="Q89" s="130">
        <f t="shared" si="8"/>
        <v>6481.01</v>
      </c>
      <c r="R89" s="152"/>
      <c r="S89" s="149">
        <f t="shared" si="3"/>
        <v>91.281830985915491</v>
      </c>
    </row>
    <row r="90" spans="1:19" s="8" customFormat="1" ht="22.15" customHeight="1" thickBot="1" x14ac:dyDescent="0.3">
      <c r="B90" s="26">
        <v>34</v>
      </c>
      <c r="C90" s="100" t="s">
        <v>95</v>
      </c>
      <c r="D90" s="129">
        <v>7100</v>
      </c>
      <c r="E90" s="130">
        <v>6481.01</v>
      </c>
      <c r="F90" s="135"/>
      <c r="G90" s="130"/>
      <c r="H90" s="129"/>
      <c r="I90" s="130"/>
      <c r="J90" s="129"/>
      <c r="K90" s="130"/>
      <c r="L90" s="129"/>
      <c r="M90" s="130"/>
      <c r="N90" s="129"/>
      <c r="O90" s="130"/>
      <c r="P90" s="129">
        <f t="shared" si="7"/>
        <v>7100</v>
      </c>
      <c r="Q90" s="130">
        <f t="shared" si="8"/>
        <v>6481.01</v>
      </c>
      <c r="R90" s="148"/>
      <c r="S90" s="149">
        <f t="shared" si="3"/>
        <v>91.281830985915491</v>
      </c>
    </row>
    <row r="91" spans="1:19" s="9" customFormat="1" ht="22.15" customHeight="1" thickBot="1" x14ac:dyDescent="0.3">
      <c r="B91" s="29">
        <v>3</v>
      </c>
      <c r="C91" s="104" t="s">
        <v>96</v>
      </c>
      <c r="D91" s="163">
        <f>D86+D90</f>
        <v>309214</v>
      </c>
      <c r="E91" s="164">
        <f>E86+E90</f>
        <v>312677.20999999996</v>
      </c>
      <c r="F91" s="165"/>
      <c r="G91" s="164"/>
      <c r="H91" s="163"/>
      <c r="I91" s="164"/>
      <c r="J91" s="163"/>
      <c r="K91" s="164"/>
      <c r="L91" s="163"/>
      <c r="M91" s="164"/>
      <c r="N91" s="163"/>
      <c r="O91" s="164"/>
      <c r="P91" s="160">
        <f t="shared" si="7"/>
        <v>309214</v>
      </c>
      <c r="Q91" s="161">
        <f t="shared" si="8"/>
        <v>312677.20999999996</v>
      </c>
      <c r="R91" s="166"/>
      <c r="S91" s="186">
        <f t="shared" si="3"/>
        <v>101.12000426888821</v>
      </c>
    </row>
    <row r="92" spans="1:19" ht="22.15" customHeight="1" thickBot="1" x14ac:dyDescent="0.3">
      <c r="B92" s="194"/>
      <c r="C92" s="212" t="s">
        <v>46</v>
      </c>
      <c r="D92" s="196"/>
      <c r="E92" s="197"/>
      <c r="F92" s="198"/>
      <c r="G92" s="197"/>
      <c r="H92" s="196"/>
      <c r="I92" s="197"/>
      <c r="J92" s="196"/>
      <c r="K92" s="197"/>
      <c r="L92" s="196"/>
      <c r="M92" s="197"/>
      <c r="N92" s="196"/>
      <c r="O92" s="197"/>
      <c r="P92" s="184"/>
      <c r="Q92" s="185"/>
      <c r="R92" s="176"/>
      <c r="S92" s="149"/>
    </row>
    <row r="93" spans="1:19" ht="22.15" customHeight="1" thickBot="1" x14ac:dyDescent="0.3">
      <c r="B93" s="187">
        <v>4221</v>
      </c>
      <c r="C93" s="211" t="s">
        <v>114</v>
      </c>
      <c r="D93" s="180">
        <v>2000</v>
      </c>
      <c r="E93" s="181">
        <v>456.79</v>
      </c>
      <c r="F93" s="189"/>
      <c r="G93" s="181"/>
      <c r="H93" s="180"/>
      <c r="I93" s="181"/>
      <c r="J93" s="180"/>
      <c r="K93" s="181"/>
      <c r="L93" s="180"/>
      <c r="M93" s="181"/>
      <c r="N93" s="180"/>
      <c r="O93" s="181"/>
      <c r="P93" s="182">
        <f t="shared" si="7"/>
        <v>2000</v>
      </c>
      <c r="Q93" s="183">
        <f t="shared" si="8"/>
        <v>456.79</v>
      </c>
      <c r="R93" s="192"/>
      <c r="S93" s="193">
        <f t="shared" si="3"/>
        <v>22.839500000000001</v>
      </c>
    </row>
    <row r="94" spans="1:19" ht="22.15" customHeight="1" thickBot="1" x14ac:dyDescent="0.3">
      <c r="B94" s="25">
        <v>4227</v>
      </c>
      <c r="C94" s="98" t="s">
        <v>24</v>
      </c>
      <c r="D94" s="124">
        <v>2000</v>
      </c>
      <c r="E94" s="125">
        <v>1080</v>
      </c>
      <c r="F94" s="126"/>
      <c r="G94" s="125"/>
      <c r="H94" s="124"/>
      <c r="I94" s="125"/>
      <c r="J94" s="124"/>
      <c r="K94" s="125"/>
      <c r="L94" s="124"/>
      <c r="M94" s="125"/>
      <c r="N94" s="124"/>
      <c r="O94" s="125"/>
      <c r="P94" s="129">
        <f t="shared" si="7"/>
        <v>2000</v>
      </c>
      <c r="Q94" s="130">
        <f t="shared" si="8"/>
        <v>1080</v>
      </c>
      <c r="R94" s="148">
        <f>Q94/P94*100</f>
        <v>54</v>
      </c>
      <c r="S94" s="149">
        <f t="shared" si="3"/>
        <v>54</v>
      </c>
    </row>
    <row r="95" spans="1:19" s="48" customFormat="1" ht="22.15" customHeight="1" thickBot="1" x14ac:dyDescent="0.3">
      <c r="A95" s="48">
        <v>422</v>
      </c>
      <c r="B95" s="53">
        <v>422</v>
      </c>
      <c r="C95" s="101" t="s">
        <v>97</v>
      </c>
      <c r="D95" s="153">
        <f>SUM(D93+D94)</f>
        <v>4000</v>
      </c>
      <c r="E95" s="154">
        <v>1536.79</v>
      </c>
      <c r="F95" s="153"/>
      <c r="G95" s="154"/>
      <c r="H95" s="153"/>
      <c r="I95" s="154"/>
      <c r="J95" s="153"/>
      <c r="K95" s="154"/>
      <c r="L95" s="153"/>
      <c r="M95" s="154"/>
      <c r="N95" s="153"/>
      <c r="O95" s="154"/>
      <c r="P95" s="129">
        <f t="shared" si="7"/>
        <v>4000</v>
      </c>
      <c r="Q95" s="130">
        <f t="shared" si="8"/>
        <v>1536.79</v>
      </c>
      <c r="R95" s="155"/>
      <c r="S95" s="149">
        <f t="shared" si="3"/>
        <v>38.419749999999993</v>
      </c>
    </row>
    <row r="96" spans="1:19" ht="22.15" customHeight="1" thickBot="1" x14ac:dyDescent="0.3">
      <c r="B96" s="27">
        <v>4241</v>
      </c>
      <c r="C96" s="102" t="s">
        <v>63</v>
      </c>
      <c r="D96" s="156">
        <v>1000</v>
      </c>
      <c r="E96" s="157"/>
      <c r="F96" s="158"/>
      <c r="G96" s="157"/>
      <c r="H96" s="156"/>
      <c r="I96" s="157"/>
      <c r="J96" s="156"/>
      <c r="K96" s="157"/>
      <c r="L96" s="156"/>
      <c r="M96" s="157"/>
      <c r="N96" s="156"/>
      <c r="O96" s="157"/>
      <c r="P96" s="129">
        <f t="shared" si="7"/>
        <v>1000</v>
      </c>
      <c r="Q96" s="130">
        <f t="shared" si="8"/>
        <v>0</v>
      </c>
      <c r="R96" s="159"/>
      <c r="S96" s="149">
        <f t="shared" si="3"/>
        <v>0</v>
      </c>
    </row>
    <row r="97" spans="1:19" s="48" customFormat="1" ht="22.15" customHeight="1" thickBot="1" x14ac:dyDescent="0.3">
      <c r="B97" s="54">
        <v>424</v>
      </c>
      <c r="C97" s="101" t="s">
        <v>98</v>
      </c>
      <c r="D97" s="153">
        <v>1000</v>
      </c>
      <c r="E97" s="154"/>
      <c r="F97" s="153"/>
      <c r="G97" s="154"/>
      <c r="H97" s="153"/>
      <c r="I97" s="154"/>
      <c r="J97" s="153"/>
      <c r="K97" s="154"/>
      <c r="L97" s="153"/>
      <c r="M97" s="154"/>
      <c r="N97" s="153"/>
      <c r="O97" s="154"/>
      <c r="P97" s="129">
        <f t="shared" si="7"/>
        <v>1000</v>
      </c>
      <c r="Q97" s="130">
        <f t="shared" si="8"/>
        <v>0</v>
      </c>
      <c r="R97" s="155"/>
      <c r="S97" s="149">
        <f t="shared" si="3"/>
        <v>0</v>
      </c>
    </row>
    <row r="98" spans="1:19" s="8" customFormat="1" ht="22.15" customHeight="1" thickBot="1" x14ac:dyDescent="0.3">
      <c r="B98" s="28">
        <v>42</v>
      </c>
      <c r="C98" s="103" t="s">
        <v>99</v>
      </c>
      <c r="D98" s="160">
        <f>SUM(D95+D97)</f>
        <v>5000</v>
      </c>
      <c r="E98" s="161">
        <f>SUM(E95+E97)</f>
        <v>1536.79</v>
      </c>
      <c r="F98" s="162"/>
      <c r="G98" s="161"/>
      <c r="H98" s="160"/>
      <c r="I98" s="161"/>
      <c r="J98" s="160"/>
      <c r="K98" s="161"/>
      <c r="L98" s="160"/>
      <c r="M98" s="161"/>
      <c r="N98" s="160"/>
      <c r="O98" s="161"/>
      <c r="P98" s="129">
        <f t="shared" si="7"/>
        <v>5000</v>
      </c>
      <c r="Q98" s="130">
        <f t="shared" si="8"/>
        <v>1536.79</v>
      </c>
      <c r="R98" s="159"/>
      <c r="S98" s="149">
        <f t="shared" si="3"/>
        <v>30.735800000000001</v>
      </c>
    </row>
    <row r="99" spans="1:19" s="9" customFormat="1" ht="22.15" customHeight="1" thickBot="1" x14ac:dyDescent="0.3">
      <c r="B99" s="29">
        <v>4</v>
      </c>
      <c r="C99" s="104" t="s">
        <v>102</v>
      </c>
      <c r="D99" s="163">
        <f>D98</f>
        <v>5000</v>
      </c>
      <c r="E99" s="164">
        <f>E98</f>
        <v>1536.79</v>
      </c>
      <c r="F99" s="165"/>
      <c r="G99" s="164"/>
      <c r="H99" s="163"/>
      <c r="I99" s="164"/>
      <c r="J99" s="163"/>
      <c r="K99" s="164"/>
      <c r="L99" s="163"/>
      <c r="M99" s="164"/>
      <c r="N99" s="163"/>
      <c r="O99" s="164"/>
      <c r="P99" s="160">
        <f t="shared" si="7"/>
        <v>5000</v>
      </c>
      <c r="Q99" s="161">
        <f t="shared" si="8"/>
        <v>1536.79</v>
      </c>
      <c r="R99" s="166"/>
      <c r="S99" s="186">
        <f t="shared" si="3"/>
        <v>30.735800000000001</v>
      </c>
    </row>
    <row r="100" spans="1:19" ht="22.15" customHeight="1" thickBot="1" x14ac:dyDescent="0.3">
      <c r="B100" s="33"/>
      <c r="C100" s="264" t="s">
        <v>100</v>
      </c>
      <c r="D100" s="184">
        <f>D91+D99</f>
        <v>314214</v>
      </c>
      <c r="E100" s="185">
        <f>E91+E99</f>
        <v>314213.99999999994</v>
      </c>
      <c r="F100" s="265"/>
      <c r="G100" s="185"/>
      <c r="H100" s="184">
        <f>SUM(H63:H94)</f>
        <v>0</v>
      </c>
      <c r="I100" s="185"/>
      <c r="J100" s="184">
        <f>SUM(J63:J94)</f>
        <v>0</v>
      </c>
      <c r="K100" s="185"/>
      <c r="L100" s="184">
        <f>SUM(L63:L94)</f>
        <v>0</v>
      </c>
      <c r="M100" s="185"/>
      <c r="N100" s="184">
        <f>SUM(N63:N94)</f>
        <v>0</v>
      </c>
      <c r="O100" s="185"/>
      <c r="P100" s="184">
        <f t="shared" si="7"/>
        <v>314214</v>
      </c>
      <c r="Q100" s="185">
        <f t="shared" si="8"/>
        <v>314213.99999999994</v>
      </c>
      <c r="R100" s="176">
        <f>Q100/P100*100</f>
        <v>99.999999999999972</v>
      </c>
      <c r="S100" s="149">
        <f t="shared" si="3"/>
        <v>99.999999999999972</v>
      </c>
    </row>
    <row r="101" spans="1:19" ht="22.15" customHeight="1" thickBot="1" x14ac:dyDescent="0.3">
      <c r="B101" s="308"/>
      <c r="C101" s="309"/>
      <c r="D101" s="309"/>
      <c r="E101" s="309"/>
      <c r="F101" s="309"/>
      <c r="G101" s="309"/>
      <c r="H101" s="309"/>
      <c r="I101" s="309"/>
      <c r="J101" s="309"/>
      <c r="K101" s="309"/>
      <c r="L101" s="309"/>
      <c r="M101" s="309"/>
      <c r="N101" s="309"/>
      <c r="O101" s="309"/>
      <c r="P101" s="309"/>
      <c r="Q101" s="309"/>
      <c r="R101" s="310"/>
      <c r="S101" s="118"/>
    </row>
    <row r="102" spans="1:19" ht="22.15" customHeight="1" thickBot="1" x14ac:dyDescent="0.3">
      <c r="B102" s="308"/>
      <c r="C102" s="309"/>
      <c r="D102" s="309"/>
      <c r="E102" s="309"/>
      <c r="F102" s="309"/>
      <c r="G102" s="309"/>
      <c r="H102" s="309"/>
      <c r="I102" s="309"/>
      <c r="J102" s="309"/>
      <c r="K102" s="309"/>
      <c r="L102" s="309"/>
      <c r="M102" s="309"/>
      <c r="N102" s="309"/>
      <c r="O102" s="309"/>
      <c r="P102" s="309"/>
      <c r="Q102" s="309"/>
      <c r="R102" s="310"/>
      <c r="S102" s="118"/>
    </row>
    <row r="103" spans="1:19" s="4" customFormat="1" ht="22.15" customHeight="1" thickBot="1" x14ac:dyDescent="0.3">
      <c r="B103" s="305" t="s">
        <v>48</v>
      </c>
      <c r="C103" s="306"/>
      <c r="D103" s="306"/>
      <c r="E103" s="306"/>
      <c r="F103" s="306"/>
      <c r="G103" s="306"/>
      <c r="H103" s="306"/>
      <c r="I103" s="306"/>
      <c r="J103" s="306"/>
      <c r="K103" s="306"/>
      <c r="L103" s="306"/>
      <c r="M103" s="306"/>
      <c r="N103" s="306"/>
      <c r="O103" s="306"/>
      <c r="P103" s="306"/>
      <c r="Q103" s="306"/>
      <c r="R103" s="307"/>
      <c r="S103" s="274"/>
    </row>
    <row r="104" spans="1:19" ht="22.15" customHeight="1" thickBot="1" x14ac:dyDescent="0.3">
      <c r="B104" s="203">
        <v>3</v>
      </c>
      <c r="C104" s="204" t="s">
        <v>10</v>
      </c>
      <c r="D104" s="205"/>
      <c r="E104" s="206"/>
      <c r="F104" s="207"/>
      <c r="G104" s="206"/>
      <c r="H104" s="205"/>
      <c r="I104" s="206"/>
      <c r="J104" s="205"/>
      <c r="K104" s="206"/>
      <c r="L104" s="205"/>
      <c r="M104" s="206"/>
      <c r="N104" s="205"/>
      <c r="O104" s="206"/>
      <c r="P104" s="208">
        <f>D104+F104+H104+J104+L104+N104</f>
        <v>0</v>
      </c>
      <c r="Q104" s="209">
        <f>E104+G104+I104+K104+M104+O104</f>
        <v>0</v>
      </c>
      <c r="R104" s="210"/>
      <c r="S104" s="81">
        <v>0</v>
      </c>
    </row>
    <row r="105" spans="1:19" ht="22.15" customHeight="1" thickBot="1" x14ac:dyDescent="0.3">
      <c r="B105" s="201">
        <v>3111</v>
      </c>
      <c r="C105" s="202" t="s">
        <v>42</v>
      </c>
      <c r="D105" s="180">
        <v>4400</v>
      </c>
      <c r="E105" s="181">
        <v>4331.88</v>
      </c>
      <c r="F105" s="189">
        <v>4374400</v>
      </c>
      <c r="G105" s="181">
        <v>4374903.0199999996</v>
      </c>
      <c r="H105" s="180"/>
      <c r="I105" s="181"/>
      <c r="J105" s="180"/>
      <c r="K105" s="181"/>
      <c r="L105" s="180"/>
      <c r="M105" s="181"/>
      <c r="N105" s="190"/>
      <c r="O105" s="191"/>
      <c r="P105" s="182">
        <f t="shared" ref="P105:P159" si="10">D105+F105+H105+J105+L105+N105</f>
        <v>4378800</v>
      </c>
      <c r="Q105" s="183">
        <f t="shared" ref="Q105:Q159" si="11">E105+G105+I105+K105+M105+O105</f>
        <v>4379234.8999999994</v>
      </c>
      <c r="R105" s="192">
        <f t="shared" ref="R105:R142" si="12">Q105/P105*100</f>
        <v>100.00993194482506</v>
      </c>
      <c r="S105" s="193">
        <f t="shared" si="3"/>
        <v>100.00993194482506</v>
      </c>
    </row>
    <row r="106" spans="1:19" ht="22.15" customHeight="1" thickBot="1" x14ac:dyDescent="0.3">
      <c r="B106" s="31">
        <v>3113</v>
      </c>
      <c r="C106" s="105" t="s">
        <v>117</v>
      </c>
      <c r="D106" s="124"/>
      <c r="E106" s="125"/>
      <c r="F106" s="126">
        <v>80000</v>
      </c>
      <c r="G106" s="125">
        <v>85460.25</v>
      </c>
      <c r="H106" s="124"/>
      <c r="I106" s="125"/>
      <c r="J106" s="124"/>
      <c r="K106" s="125"/>
      <c r="L106" s="124"/>
      <c r="M106" s="125"/>
      <c r="N106" s="127"/>
      <c r="O106" s="128"/>
      <c r="P106" s="129">
        <f t="shared" si="10"/>
        <v>80000</v>
      </c>
      <c r="Q106" s="130">
        <f t="shared" si="11"/>
        <v>85460.25</v>
      </c>
      <c r="R106" s="148"/>
      <c r="S106" s="149">
        <f t="shared" si="3"/>
        <v>106.8253125</v>
      </c>
    </row>
    <row r="107" spans="1:19" ht="22.15" customHeight="1" thickBot="1" x14ac:dyDescent="0.3">
      <c r="B107" s="31">
        <v>3114</v>
      </c>
      <c r="C107" s="105" t="s">
        <v>118</v>
      </c>
      <c r="D107" s="124"/>
      <c r="E107" s="125"/>
      <c r="F107" s="126">
        <v>50000</v>
      </c>
      <c r="G107" s="125">
        <v>46320.1</v>
      </c>
      <c r="H107" s="124"/>
      <c r="I107" s="125"/>
      <c r="J107" s="124"/>
      <c r="K107" s="125"/>
      <c r="L107" s="124"/>
      <c r="M107" s="125"/>
      <c r="N107" s="127"/>
      <c r="O107" s="128"/>
      <c r="P107" s="129">
        <f t="shared" si="10"/>
        <v>50000</v>
      </c>
      <c r="Q107" s="130">
        <f t="shared" si="11"/>
        <v>46320.1</v>
      </c>
      <c r="R107" s="148"/>
      <c r="S107" s="149">
        <f t="shared" si="3"/>
        <v>92.640199999999993</v>
      </c>
    </row>
    <row r="108" spans="1:19" s="48" customFormat="1" ht="22.15" customHeight="1" thickBot="1" x14ac:dyDescent="0.3">
      <c r="B108" s="49">
        <v>311</v>
      </c>
      <c r="C108" s="106" t="s">
        <v>103</v>
      </c>
      <c r="D108" s="131">
        <f>SUM(D105:D107)</f>
        <v>4400</v>
      </c>
      <c r="E108" s="132">
        <f t="shared" ref="E108:G108" si="13">SUM(E105:E107)</f>
        <v>4331.88</v>
      </c>
      <c r="F108" s="131">
        <f t="shared" si="13"/>
        <v>4504400</v>
      </c>
      <c r="G108" s="132">
        <f t="shared" si="13"/>
        <v>4506683.3699999992</v>
      </c>
      <c r="H108" s="131"/>
      <c r="I108" s="132"/>
      <c r="J108" s="131"/>
      <c r="K108" s="132"/>
      <c r="L108" s="131"/>
      <c r="M108" s="132"/>
      <c r="N108" s="133"/>
      <c r="O108" s="134"/>
      <c r="P108" s="129">
        <f t="shared" si="10"/>
        <v>4508800</v>
      </c>
      <c r="Q108" s="130">
        <f t="shared" si="11"/>
        <v>4511015.2499999991</v>
      </c>
      <c r="R108" s="150"/>
      <c r="S108" s="149">
        <f t="shared" si="3"/>
        <v>100.04913169801274</v>
      </c>
    </row>
    <row r="109" spans="1:19" ht="22.15" customHeight="1" thickBot="1" x14ac:dyDescent="0.3">
      <c r="B109" s="31">
        <v>3121</v>
      </c>
      <c r="C109" s="105" t="s">
        <v>11</v>
      </c>
      <c r="D109" s="124">
        <v>1400</v>
      </c>
      <c r="E109" s="125">
        <v>875</v>
      </c>
      <c r="F109" s="126">
        <v>238400</v>
      </c>
      <c r="G109" s="125">
        <v>231689.86</v>
      </c>
      <c r="H109" s="124"/>
      <c r="I109" s="125"/>
      <c r="J109" s="124"/>
      <c r="K109" s="125"/>
      <c r="L109" s="124"/>
      <c r="M109" s="125"/>
      <c r="N109" s="127"/>
      <c r="O109" s="128"/>
      <c r="P109" s="129">
        <f t="shared" si="10"/>
        <v>239800</v>
      </c>
      <c r="Q109" s="130">
        <f t="shared" si="11"/>
        <v>232564.86</v>
      </c>
      <c r="R109" s="148">
        <f t="shared" si="12"/>
        <v>96.982844036697244</v>
      </c>
      <c r="S109" s="149">
        <f t="shared" si="3"/>
        <v>96.982844036697244</v>
      </c>
    </row>
    <row r="110" spans="1:19" s="48" customFormat="1" ht="22.15" customHeight="1" thickBot="1" x14ac:dyDescent="0.3">
      <c r="A110" s="48">
        <v>311</v>
      </c>
      <c r="B110" s="49">
        <v>312</v>
      </c>
      <c r="C110" s="106" t="s">
        <v>119</v>
      </c>
      <c r="D110" s="131">
        <v>1400</v>
      </c>
      <c r="E110" s="132">
        <v>875</v>
      </c>
      <c r="F110" s="131">
        <v>238400</v>
      </c>
      <c r="G110" s="132">
        <v>231689.86</v>
      </c>
      <c r="H110" s="131"/>
      <c r="I110" s="132"/>
      <c r="J110" s="131"/>
      <c r="K110" s="132"/>
      <c r="L110" s="131"/>
      <c r="M110" s="132"/>
      <c r="N110" s="133"/>
      <c r="O110" s="134"/>
      <c r="P110" s="129">
        <f t="shared" si="10"/>
        <v>239800</v>
      </c>
      <c r="Q110" s="130">
        <f t="shared" si="11"/>
        <v>232564.86</v>
      </c>
      <c r="R110" s="150"/>
      <c r="S110" s="149">
        <f t="shared" si="3"/>
        <v>96.982844036697244</v>
      </c>
    </row>
    <row r="111" spans="1:19" ht="22.15" customHeight="1" thickBot="1" x14ac:dyDescent="0.3">
      <c r="B111" s="31">
        <v>3132</v>
      </c>
      <c r="C111" s="105" t="s">
        <v>25</v>
      </c>
      <c r="D111" s="124">
        <v>800</v>
      </c>
      <c r="E111" s="125">
        <v>714.76</v>
      </c>
      <c r="F111" s="126">
        <v>753800</v>
      </c>
      <c r="G111" s="125">
        <v>740064.17</v>
      </c>
      <c r="H111" s="124"/>
      <c r="I111" s="125"/>
      <c r="J111" s="124"/>
      <c r="K111" s="125"/>
      <c r="L111" s="124"/>
      <c r="M111" s="125"/>
      <c r="N111" s="127"/>
      <c r="O111" s="128"/>
      <c r="P111" s="129">
        <f t="shared" si="10"/>
        <v>754600</v>
      </c>
      <c r="Q111" s="130">
        <f t="shared" si="11"/>
        <v>740778.93</v>
      </c>
      <c r="R111" s="148">
        <f t="shared" si="12"/>
        <v>98.168424330771273</v>
      </c>
      <c r="S111" s="149">
        <f t="shared" si="3"/>
        <v>98.168424330771273</v>
      </c>
    </row>
    <row r="112" spans="1:19" s="48" customFormat="1" ht="22.15" customHeight="1" thickBot="1" x14ac:dyDescent="0.3">
      <c r="B112" s="49">
        <v>313</v>
      </c>
      <c r="C112" s="106" t="s">
        <v>104</v>
      </c>
      <c r="D112" s="131">
        <v>800</v>
      </c>
      <c r="E112" s="132">
        <v>714.76</v>
      </c>
      <c r="F112" s="131">
        <v>753800</v>
      </c>
      <c r="G112" s="132">
        <v>740064.17</v>
      </c>
      <c r="H112" s="131"/>
      <c r="I112" s="132"/>
      <c r="J112" s="131"/>
      <c r="K112" s="132"/>
      <c r="L112" s="131"/>
      <c r="M112" s="132"/>
      <c r="N112" s="133"/>
      <c r="O112" s="134"/>
      <c r="P112" s="129">
        <f t="shared" si="10"/>
        <v>754600</v>
      </c>
      <c r="Q112" s="130">
        <f t="shared" si="11"/>
        <v>740778.93</v>
      </c>
      <c r="R112" s="150"/>
      <c r="S112" s="149">
        <f t="shared" si="3"/>
        <v>98.168424330771273</v>
      </c>
    </row>
    <row r="113" spans="2:19" s="8" customFormat="1" ht="22.15" customHeight="1" thickBot="1" x14ac:dyDescent="0.3">
      <c r="B113" s="19">
        <v>31</v>
      </c>
      <c r="C113" s="107" t="s">
        <v>109</v>
      </c>
      <c r="D113" s="129">
        <f>SUM(D108+D110+D112)</f>
        <v>6600</v>
      </c>
      <c r="E113" s="130">
        <f t="shared" ref="E113:G113" si="14">SUM(E108+E110+E112)</f>
        <v>5921.64</v>
      </c>
      <c r="F113" s="129">
        <f t="shared" si="14"/>
        <v>5496600</v>
      </c>
      <c r="G113" s="130">
        <f t="shared" si="14"/>
        <v>5478437.3999999994</v>
      </c>
      <c r="H113" s="129"/>
      <c r="I113" s="130"/>
      <c r="J113" s="129"/>
      <c r="K113" s="130"/>
      <c r="L113" s="129"/>
      <c r="M113" s="130"/>
      <c r="N113" s="136"/>
      <c r="O113" s="137"/>
      <c r="P113" s="129">
        <f t="shared" si="10"/>
        <v>5503200</v>
      </c>
      <c r="Q113" s="130">
        <f t="shared" si="11"/>
        <v>5484359.0399999991</v>
      </c>
      <c r="R113" s="148"/>
      <c r="S113" s="149">
        <f t="shared" si="3"/>
        <v>99.657636284343639</v>
      </c>
    </row>
    <row r="114" spans="2:19" ht="22.15" customHeight="1" thickBot="1" x14ac:dyDescent="0.3">
      <c r="B114" s="31">
        <v>3211</v>
      </c>
      <c r="C114" s="105" t="s">
        <v>26</v>
      </c>
      <c r="D114" s="124">
        <v>2600</v>
      </c>
      <c r="E114" s="125">
        <v>2578</v>
      </c>
      <c r="F114" s="126">
        <v>400</v>
      </c>
      <c r="G114" s="125">
        <v>400</v>
      </c>
      <c r="H114" s="124"/>
      <c r="I114" s="125"/>
      <c r="J114" s="124"/>
      <c r="K114" s="125"/>
      <c r="L114" s="124"/>
      <c r="M114" s="125"/>
      <c r="N114" s="127"/>
      <c r="O114" s="128"/>
      <c r="P114" s="129">
        <f t="shared" si="10"/>
        <v>3000</v>
      </c>
      <c r="Q114" s="130">
        <f t="shared" si="11"/>
        <v>2978</v>
      </c>
      <c r="R114" s="148">
        <f t="shared" si="12"/>
        <v>99.266666666666666</v>
      </c>
      <c r="S114" s="149">
        <f t="shared" si="3"/>
        <v>99.266666666666666</v>
      </c>
    </row>
    <row r="115" spans="2:19" ht="22.15" customHeight="1" thickBot="1" x14ac:dyDescent="0.3">
      <c r="B115" s="25">
        <v>3212</v>
      </c>
      <c r="C115" s="108" t="s">
        <v>122</v>
      </c>
      <c r="D115" s="124"/>
      <c r="E115" s="125"/>
      <c r="F115" s="126">
        <v>230000</v>
      </c>
      <c r="G115" s="125">
        <v>215083.38</v>
      </c>
      <c r="H115" s="124"/>
      <c r="I115" s="125"/>
      <c r="J115" s="124"/>
      <c r="K115" s="125"/>
      <c r="L115" s="124"/>
      <c r="M115" s="125"/>
      <c r="N115" s="127"/>
      <c r="O115" s="128"/>
      <c r="P115" s="129">
        <f t="shared" si="10"/>
        <v>230000</v>
      </c>
      <c r="Q115" s="130">
        <f t="shared" si="11"/>
        <v>215083.38</v>
      </c>
      <c r="R115" s="148">
        <f t="shared" si="12"/>
        <v>93.51451304347826</v>
      </c>
      <c r="S115" s="149">
        <f t="shared" si="3"/>
        <v>93.51451304347826</v>
      </c>
    </row>
    <row r="116" spans="2:19" ht="22.15" customHeight="1" thickBot="1" x14ac:dyDescent="0.3">
      <c r="B116" s="25">
        <v>3213</v>
      </c>
      <c r="C116" s="108" t="s">
        <v>16</v>
      </c>
      <c r="D116" s="124"/>
      <c r="E116" s="125"/>
      <c r="F116" s="126">
        <v>18000</v>
      </c>
      <c r="G116" s="125">
        <v>18000</v>
      </c>
      <c r="H116" s="124">
        <v>2100</v>
      </c>
      <c r="I116" s="125">
        <v>2086.1999999999998</v>
      </c>
      <c r="J116" s="124"/>
      <c r="K116" s="125"/>
      <c r="L116" s="124"/>
      <c r="M116" s="125"/>
      <c r="N116" s="127"/>
      <c r="O116" s="128"/>
      <c r="P116" s="129">
        <f t="shared" si="10"/>
        <v>20100</v>
      </c>
      <c r="Q116" s="130">
        <f t="shared" si="11"/>
        <v>20086.2</v>
      </c>
      <c r="R116" s="148">
        <f t="shared" si="12"/>
        <v>99.931343283582095</v>
      </c>
      <c r="S116" s="149">
        <f t="shared" si="3"/>
        <v>99.931343283582095</v>
      </c>
    </row>
    <row r="117" spans="2:19" s="48" customFormat="1" ht="22.15" customHeight="1" thickBot="1" x14ac:dyDescent="0.3">
      <c r="B117" s="49">
        <v>321</v>
      </c>
      <c r="C117" s="106" t="s">
        <v>105</v>
      </c>
      <c r="D117" s="131">
        <f>SUM(D114:D116)</f>
        <v>2600</v>
      </c>
      <c r="E117" s="132">
        <f t="shared" ref="E117:I117" si="15">SUM(E114:E116)</f>
        <v>2578</v>
      </c>
      <c r="F117" s="131">
        <f t="shared" si="15"/>
        <v>248400</v>
      </c>
      <c r="G117" s="132">
        <f t="shared" si="15"/>
        <v>233483.38</v>
      </c>
      <c r="H117" s="131">
        <f t="shared" si="15"/>
        <v>2100</v>
      </c>
      <c r="I117" s="132">
        <f t="shared" si="15"/>
        <v>2086.1999999999998</v>
      </c>
      <c r="J117" s="131"/>
      <c r="K117" s="132"/>
      <c r="L117" s="131"/>
      <c r="M117" s="132"/>
      <c r="N117" s="133"/>
      <c r="O117" s="134"/>
      <c r="P117" s="129">
        <f t="shared" si="10"/>
        <v>253100</v>
      </c>
      <c r="Q117" s="130">
        <f t="shared" si="11"/>
        <v>238147.58000000002</v>
      </c>
      <c r="R117" s="150"/>
      <c r="S117" s="149">
        <f t="shared" si="3"/>
        <v>94.092287633346501</v>
      </c>
    </row>
    <row r="118" spans="2:19" ht="22.15" customHeight="1" thickBot="1" x14ac:dyDescent="0.3">
      <c r="B118" s="25">
        <v>3221</v>
      </c>
      <c r="C118" s="108" t="s">
        <v>17</v>
      </c>
      <c r="D118" s="124"/>
      <c r="E118" s="125"/>
      <c r="F118" s="126">
        <v>11500</v>
      </c>
      <c r="G118" s="125">
        <v>11506.63</v>
      </c>
      <c r="H118" s="124">
        <v>5000</v>
      </c>
      <c r="I118" s="125">
        <v>912.8</v>
      </c>
      <c r="J118" s="124">
        <v>2000</v>
      </c>
      <c r="K118" s="125">
        <v>624.95000000000005</v>
      </c>
      <c r="L118" s="124"/>
      <c r="M118" s="125"/>
      <c r="N118" s="127"/>
      <c r="O118" s="128"/>
      <c r="P118" s="129">
        <f t="shared" si="10"/>
        <v>18500</v>
      </c>
      <c r="Q118" s="130">
        <f t="shared" si="11"/>
        <v>13044.38</v>
      </c>
      <c r="R118" s="148">
        <f t="shared" si="12"/>
        <v>70.51016216216216</v>
      </c>
      <c r="S118" s="149">
        <f t="shared" si="3"/>
        <v>70.51016216216216</v>
      </c>
    </row>
    <row r="119" spans="2:19" ht="22.15" customHeight="1" thickBot="1" x14ac:dyDescent="0.3">
      <c r="B119" s="25">
        <v>3222</v>
      </c>
      <c r="C119" s="108" t="s">
        <v>18</v>
      </c>
      <c r="D119" s="124">
        <v>23000</v>
      </c>
      <c r="E119" s="125">
        <v>22016.75</v>
      </c>
      <c r="F119" s="126">
        <v>18000</v>
      </c>
      <c r="G119" s="125">
        <v>9725</v>
      </c>
      <c r="H119" s="124">
        <v>120000</v>
      </c>
      <c r="I119" s="125">
        <v>140074.56</v>
      </c>
      <c r="J119" s="124"/>
      <c r="K119" s="125"/>
      <c r="L119" s="124"/>
      <c r="M119" s="125"/>
      <c r="N119" s="124"/>
      <c r="O119" s="125"/>
      <c r="P119" s="129">
        <f t="shared" si="10"/>
        <v>161000</v>
      </c>
      <c r="Q119" s="130">
        <f t="shared" si="11"/>
        <v>171816.31</v>
      </c>
      <c r="R119" s="148">
        <f t="shared" si="12"/>
        <v>106.71820496894411</v>
      </c>
      <c r="S119" s="149">
        <f t="shared" si="3"/>
        <v>106.71820496894411</v>
      </c>
    </row>
    <row r="120" spans="2:19" ht="22.15" customHeight="1" thickBot="1" x14ac:dyDescent="0.3">
      <c r="B120" s="25">
        <v>3223</v>
      </c>
      <c r="C120" s="108" t="s">
        <v>19</v>
      </c>
      <c r="D120" s="124">
        <v>33616</v>
      </c>
      <c r="E120" s="125">
        <v>33616</v>
      </c>
      <c r="F120" s="126"/>
      <c r="G120" s="125"/>
      <c r="H120" s="124"/>
      <c r="I120" s="125"/>
      <c r="J120" s="124">
        <v>8000</v>
      </c>
      <c r="K120" s="125">
        <v>5971.39</v>
      </c>
      <c r="L120" s="124"/>
      <c r="M120" s="125"/>
      <c r="N120" s="124"/>
      <c r="O120" s="125"/>
      <c r="P120" s="129">
        <f t="shared" si="10"/>
        <v>41616</v>
      </c>
      <c r="Q120" s="130">
        <f t="shared" si="11"/>
        <v>39587.39</v>
      </c>
      <c r="R120" s="148">
        <f t="shared" si="12"/>
        <v>95.125408496732021</v>
      </c>
      <c r="S120" s="149">
        <f t="shared" si="3"/>
        <v>95.125408496732021</v>
      </c>
    </row>
    <row r="121" spans="2:19" ht="22.15" customHeight="1" thickBot="1" x14ac:dyDescent="0.3">
      <c r="B121" s="25">
        <v>3224</v>
      </c>
      <c r="C121" s="108" t="s">
        <v>35</v>
      </c>
      <c r="D121" s="124"/>
      <c r="E121" s="125"/>
      <c r="F121" s="126"/>
      <c r="G121" s="125"/>
      <c r="H121" s="124">
        <v>4000</v>
      </c>
      <c r="I121" s="125">
        <v>5501.47</v>
      </c>
      <c r="J121" s="124">
        <v>6500</v>
      </c>
      <c r="K121" s="125"/>
      <c r="L121" s="124"/>
      <c r="M121" s="125"/>
      <c r="N121" s="124"/>
      <c r="O121" s="125"/>
      <c r="P121" s="129">
        <f t="shared" si="10"/>
        <v>10500</v>
      </c>
      <c r="Q121" s="130">
        <f t="shared" si="11"/>
        <v>5501.47</v>
      </c>
      <c r="R121" s="148">
        <f t="shared" si="12"/>
        <v>52.39495238095239</v>
      </c>
      <c r="S121" s="149">
        <f t="shared" si="3"/>
        <v>52.39495238095239</v>
      </c>
    </row>
    <row r="122" spans="2:19" ht="22.15" customHeight="1" thickBot="1" x14ac:dyDescent="0.3">
      <c r="B122" s="25">
        <v>3225</v>
      </c>
      <c r="C122" s="108" t="s">
        <v>27</v>
      </c>
      <c r="D122" s="124"/>
      <c r="E122" s="125"/>
      <c r="F122" s="126"/>
      <c r="G122" s="125"/>
      <c r="H122" s="124">
        <v>5000</v>
      </c>
      <c r="I122" s="125">
        <v>3655.86</v>
      </c>
      <c r="J122" s="124"/>
      <c r="K122" s="125"/>
      <c r="L122" s="124">
        <v>2200</v>
      </c>
      <c r="M122" s="125">
        <v>2137.09</v>
      </c>
      <c r="N122" s="124"/>
      <c r="O122" s="125"/>
      <c r="P122" s="129">
        <f t="shared" si="10"/>
        <v>7200</v>
      </c>
      <c r="Q122" s="130">
        <f t="shared" si="11"/>
        <v>5792.9500000000007</v>
      </c>
      <c r="R122" s="148">
        <f t="shared" si="12"/>
        <v>80.457638888888894</v>
      </c>
      <c r="S122" s="149">
        <f t="shared" si="3"/>
        <v>80.457638888888894</v>
      </c>
    </row>
    <row r="123" spans="2:19" ht="22.15" customHeight="1" thickBot="1" x14ac:dyDescent="0.3">
      <c r="B123" s="25">
        <v>3227</v>
      </c>
      <c r="C123" s="108" t="s">
        <v>116</v>
      </c>
      <c r="D123" s="124"/>
      <c r="E123" s="125"/>
      <c r="F123" s="126"/>
      <c r="G123" s="125"/>
      <c r="H123" s="124"/>
      <c r="I123" s="125"/>
      <c r="J123" s="124"/>
      <c r="K123" s="125"/>
      <c r="L123" s="124"/>
      <c r="M123" s="125"/>
      <c r="N123" s="124"/>
      <c r="O123" s="125"/>
      <c r="P123" s="129">
        <f t="shared" si="10"/>
        <v>0</v>
      </c>
      <c r="Q123" s="130">
        <f t="shared" si="11"/>
        <v>0</v>
      </c>
      <c r="R123" s="148" t="e">
        <f t="shared" si="12"/>
        <v>#DIV/0!</v>
      </c>
      <c r="S123" s="149"/>
    </row>
    <row r="124" spans="2:19" s="48" customFormat="1" ht="22.15" customHeight="1" thickBot="1" x14ac:dyDescent="0.3">
      <c r="B124" s="49">
        <v>322</v>
      </c>
      <c r="C124" s="106" t="s">
        <v>89</v>
      </c>
      <c r="D124" s="131">
        <f>SUM(D118:D123)</f>
        <v>56616</v>
      </c>
      <c r="E124" s="132">
        <f t="shared" ref="E124:O124" si="16">SUM(E118:E123)</f>
        <v>55632.75</v>
      </c>
      <c r="F124" s="131">
        <f t="shared" si="16"/>
        <v>29500</v>
      </c>
      <c r="G124" s="132">
        <f t="shared" si="16"/>
        <v>21231.629999999997</v>
      </c>
      <c r="H124" s="131">
        <f t="shared" si="16"/>
        <v>134000</v>
      </c>
      <c r="I124" s="132">
        <f t="shared" si="16"/>
        <v>150144.68999999997</v>
      </c>
      <c r="J124" s="131">
        <f t="shared" si="16"/>
        <v>16500</v>
      </c>
      <c r="K124" s="132">
        <f t="shared" si="16"/>
        <v>6596.34</v>
      </c>
      <c r="L124" s="131">
        <f t="shared" si="16"/>
        <v>2200</v>
      </c>
      <c r="M124" s="132">
        <f t="shared" si="16"/>
        <v>2137.09</v>
      </c>
      <c r="N124" s="131">
        <f t="shared" si="16"/>
        <v>0</v>
      </c>
      <c r="O124" s="132">
        <f t="shared" si="16"/>
        <v>0</v>
      </c>
      <c r="P124" s="129">
        <f t="shared" si="10"/>
        <v>238816</v>
      </c>
      <c r="Q124" s="130">
        <f t="shared" si="11"/>
        <v>235742.49999999997</v>
      </c>
      <c r="R124" s="150"/>
      <c r="S124" s="149">
        <f t="shared" si="3"/>
        <v>98.713025927911019</v>
      </c>
    </row>
    <row r="125" spans="2:19" ht="22.15" customHeight="1" thickBot="1" x14ac:dyDescent="0.3">
      <c r="B125" s="25">
        <v>3231</v>
      </c>
      <c r="C125" s="108" t="s">
        <v>20</v>
      </c>
      <c r="D125" s="124"/>
      <c r="E125" s="125"/>
      <c r="F125" s="126">
        <v>4100</v>
      </c>
      <c r="G125" s="125">
        <v>4956</v>
      </c>
      <c r="H125" s="124">
        <v>21000</v>
      </c>
      <c r="I125" s="125">
        <v>16954</v>
      </c>
      <c r="J125" s="124"/>
      <c r="K125" s="125"/>
      <c r="L125" s="124"/>
      <c r="M125" s="125"/>
      <c r="N125" s="124"/>
      <c r="O125" s="125"/>
      <c r="P125" s="129">
        <f t="shared" si="10"/>
        <v>25100</v>
      </c>
      <c r="Q125" s="130">
        <f t="shared" si="11"/>
        <v>21910</v>
      </c>
      <c r="R125" s="148">
        <f t="shared" si="12"/>
        <v>87.290836653386449</v>
      </c>
      <c r="S125" s="149">
        <f t="shared" si="3"/>
        <v>87.290836653386449</v>
      </c>
    </row>
    <row r="126" spans="2:19" ht="22.15" customHeight="1" thickBot="1" x14ac:dyDescent="0.3">
      <c r="B126" s="25">
        <v>3232</v>
      </c>
      <c r="C126" s="108" t="s">
        <v>36</v>
      </c>
      <c r="D126" s="124">
        <v>34000</v>
      </c>
      <c r="E126" s="125">
        <v>35441.9</v>
      </c>
      <c r="F126" s="126"/>
      <c r="G126" s="125"/>
      <c r="H126" s="124">
        <v>32000</v>
      </c>
      <c r="I126" s="125">
        <v>19587.13</v>
      </c>
      <c r="J126" s="124">
        <v>23000</v>
      </c>
      <c r="K126" s="125"/>
      <c r="L126" s="124"/>
      <c r="M126" s="125"/>
      <c r="N126" s="124"/>
      <c r="O126" s="125"/>
      <c r="P126" s="129">
        <f t="shared" si="10"/>
        <v>89000</v>
      </c>
      <c r="Q126" s="130">
        <f t="shared" si="11"/>
        <v>55029.03</v>
      </c>
      <c r="R126" s="148">
        <f t="shared" si="12"/>
        <v>61.830370786516852</v>
      </c>
      <c r="S126" s="149">
        <f t="shared" si="3"/>
        <v>61.830370786516852</v>
      </c>
    </row>
    <row r="127" spans="2:19" ht="22.15" customHeight="1" thickBot="1" x14ac:dyDescent="0.3">
      <c r="B127" s="25">
        <v>3233</v>
      </c>
      <c r="C127" s="108" t="s">
        <v>37</v>
      </c>
      <c r="D127" s="124"/>
      <c r="E127" s="125"/>
      <c r="F127" s="126"/>
      <c r="G127" s="125"/>
      <c r="H127" s="124"/>
      <c r="I127" s="125"/>
      <c r="J127" s="124"/>
      <c r="K127" s="125"/>
      <c r="L127" s="124"/>
      <c r="M127" s="125"/>
      <c r="N127" s="124"/>
      <c r="O127" s="125"/>
      <c r="P127" s="129">
        <f t="shared" si="10"/>
        <v>0</v>
      </c>
      <c r="Q127" s="130">
        <f t="shared" si="11"/>
        <v>0</v>
      </c>
      <c r="R127" s="148" t="e">
        <f t="shared" si="12"/>
        <v>#DIV/0!</v>
      </c>
      <c r="S127" s="149"/>
    </row>
    <row r="128" spans="2:19" s="1" customFormat="1" ht="22.15" customHeight="1" thickBot="1" x14ac:dyDescent="0.3">
      <c r="B128" s="25">
        <v>3234</v>
      </c>
      <c r="C128" s="109" t="s">
        <v>21</v>
      </c>
      <c r="D128" s="124"/>
      <c r="E128" s="125"/>
      <c r="F128" s="126"/>
      <c r="G128" s="125"/>
      <c r="H128" s="124"/>
      <c r="I128" s="125"/>
      <c r="J128" s="124"/>
      <c r="K128" s="125"/>
      <c r="L128" s="124"/>
      <c r="M128" s="125"/>
      <c r="N128" s="124"/>
      <c r="O128" s="125"/>
      <c r="P128" s="129">
        <f t="shared" si="10"/>
        <v>0</v>
      </c>
      <c r="Q128" s="130">
        <f t="shared" si="11"/>
        <v>0</v>
      </c>
      <c r="R128" s="148" t="e">
        <f t="shared" si="12"/>
        <v>#DIV/0!</v>
      </c>
      <c r="S128" s="149"/>
    </row>
    <row r="129" spans="1:19" ht="22.15" customHeight="1" thickBot="1" x14ac:dyDescent="0.3">
      <c r="B129" s="25">
        <v>3236</v>
      </c>
      <c r="C129" s="109" t="s">
        <v>34</v>
      </c>
      <c r="D129" s="124"/>
      <c r="E129" s="125"/>
      <c r="F129" s="126">
        <v>5200</v>
      </c>
      <c r="G129" s="125">
        <v>5175</v>
      </c>
      <c r="H129" s="124">
        <v>10000</v>
      </c>
      <c r="I129" s="125">
        <v>7115.02</v>
      </c>
      <c r="J129" s="124"/>
      <c r="K129" s="125"/>
      <c r="L129" s="124"/>
      <c r="M129" s="125"/>
      <c r="N129" s="127"/>
      <c r="O129" s="128"/>
      <c r="P129" s="129">
        <f t="shared" si="10"/>
        <v>15200</v>
      </c>
      <c r="Q129" s="130">
        <f t="shared" si="11"/>
        <v>12290.02</v>
      </c>
      <c r="R129" s="148">
        <f t="shared" si="12"/>
        <v>80.855394736842115</v>
      </c>
      <c r="S129" s="149">
        <f t="shared" si="3"/>
        <v>80.855394736842115</v>
      </c>
    </row>
    <row r="130" spans="1:19" ht="22.15" customHeight="1" thickBot="1" x14ac:dyDescent="0.3">
      <c r="B130" s="25">
        <v>3237</v>
      </c>
      <c r="C130" s="109" t="s">
        <v>28</v>
      </c>
      <c r="D130" s="124">
        <v>11100</v>
      </c>
      <c r="E130" s="125">
        <v>11020</v>
      </c>
      <c r="F130" s="126">
        <v>1200</v>
      </c>
      <c r="G130" s="125">
        <v>1194.44</v>
      </c>
      <c r="H130" s="124"/>
      <c r="I130" s="125"/>
      <c r="J130" s="124"/>
      <c r="K130" s="125"/>
      <c r="L130" s="124"/>
      <c r="M130" s="125"/>
      <c r="N130" s="127"/>
      <c r="O130" s="128"/>
      <c r="P130" s="129">
        <f t="shared" si="10"/>
        <v>12300</v>
      </c>
      <c r="Q130" s="130">
        <f t="shared" si="11"/>
        <v>12214.44</v>
      </c>
      <c r="R130" s="148">
        <f t="shared" si="12"/>
        <v>99.304390243902446</v>
      </c>
      <c r="S130" s="149">
        <f t="shared" si="3"/>
        <v>99.304390243902446</v>
      </c>
    </row>
    <row r="131" spans="1:19" s="2" customFormat="1" ht="22.15" customHeight="1" thickBot="1" x14ac:dyDescent="0.3">
      <c r="B131" s="25">
        <v>3238</v>
      </c>
      <c r="C131" s="109" t="s">
        <v>22</v>
      </c>
      <c r="D131" s="124"/>
      <c r="E131" s="125"/>
      <c r="F131" s="126"/>
      <c r="G131" s="125"/>
      <c r="H131" s="124"/>
      <c r="I131" s="125"/>
      <c r="J131" s="124"/>
      <c r="K131" s="125"/>
      <c r="L131" s="124"/>
      <c r="M131" s="125"/>
      <c r="N131" s="127"/>
      <c r="O131" s="128"/>
      <c r="P131" s="129">
        <f t="shared" si="10"/>
        <v>0</v>
      </c>
      <c r="Q131" s="130">
        <f t="shared" si="11"/>
        <v>0</v>
      </c>
      <c r="R131" s="148" t="e">
        <f t="shared" si="12"/>
        <v>#DIV/0!</v>
      </c>
      <c r="S131" s="149"/>
    </row>
    <row r="132" spans="1:19" s="2" customFormat="1" ht="22.15" customHeight="1" thickBot="1" x14ac:dyDescent="0.3">
      <c r="B132" s="25">
        <v>3239</v>
      </c>
      <c r="C132" s="109" t="s">
        <v>29</v>
      </c>
      <c r="D132" s="124"/>
      <c r="E132" s="125"/>
      <c r="F132" s="126"/>
      <c r="G132" s="125"/>
      <c r="H132" s="124"/>
      <c r="I132" s="125"/>
      <c r="J132" s="124"/>
      <c r="K132" s="125"/>
      <c r="L132" s="124"/>
      <c r="M132" s="125"/>
      <c r="N132" s="127"/>
      <c r="O132" s="128"/>
      <c r="P132" s="129">
        <f t="shared" si="10"/>
        <v>0</v>
      </c>
      <c r="Q132" s="130">
        <f t="shared" si="11"/>
        <v>0</v>
      </c>
      <c r="R132" s="148" t="e">
        <f t="shared" si="12"/>
        <v>#DIV/0!</v>
      </c>
      <c r="S132" s="149"/>
    </row>
    <row r="133" spans="1:19" s="48" customFormat="1" ht="22.15" customHeight="1" thickBot="1" x14ac:dyDescent="0.3">
      <c r="B133" s="49">
        <v>323</v>
      </c>
      <c r="C133" s="110" t="s">
        <v>91</v>
      </c>
      <c r="D133" s="131">
        <f>SUM(D125:D132)</f>
        <v>45100</v>
      </c>
      <c r="E133" s="132">
        <f t="shared" ref="E133:O133" si="17">SUM(E125:E132)</f>
        <v>46461.9</v>
      </c>
      <c r="F133" s="131">
        <f t="shared" si="17"/>
        <v>10500</v>
      </c>
      <c r="G133" s="132">
        <f t="shared" si="17"/>
        <v>11325.44</v>
      </c>
      <c r="H133" s="131">
        <f t="shared" si="17"/>
        <v>63000</v>
      </c>
      <c r="I133" s="132">
        <f t="shared" si="17"/>
        <v>43656.150000000009</v>
      </c>
      <c r="J133" s="131">
        <f t="shared" si="17"/>
        <v>23000</v>
      </c>
      <c r="K133" s="132">
        <f t="shared" si="17"/>
        <v>0</v>
      </c>
      <c r="L133" s="131">
        <f t="shared" si="17"/>
        <v>0</v>
      </c>
      <c r="M133" s="132">
        <f t="shared" si="17"/>
        <v>0</v>
      </c>
      <c r="N133" s="131">
        <f t="shared" si="17"/>
        <v>0</v>
      </c>
      <c r="O133" s="132">
        <f t="shared" si="17"/>
        <v>0</v>
      </c>
      <c r="P133" s="129">
        <f t="shared" si="10"/>
        <v>141600</v>
      </c>
      <c r="Q133" s="130">
        <f t="shared" si="11"/>
        <v>101443.49000000002</v>
      </c>
      <c r="R133" s="150"/>
      <c r="S133" s="149">
        <f t="shared" ref="S133:S164" si="18">(Q133/P133)*100</f>
        <v>71.640882768361593</v>
      </c>
    </row>
    <row r="134" spans="1:19" s="2" customFormat="1" ht="22.15" customHeight="1" thickBot="1" x14ac:dyDescent="0.3">
      <c r="B134" s="25">
        <v>3292</v>
      </c>
      <c r="C134" s="109" t="s">
        <v>30</v>
      </c>
      <c r="D134" s="124"/>
      <c r="E134" s="125"/>
      <c r="F134" s="126"/>
      <c r="G134" s="125"/>
      <c r="H134" s="124"/>
      <c r="I134" s="125"/>
      <c r="J134" s="124"/>
      <c r="K134" s="125"/>
      <c r="L134" s="124"/>
      <c r="M134" s="125"/>
      <c r="N134" s="127"/>
      <c r="O134" s="128"/>
      <c r="P134" s="129">
        <f t="shared" si="10"/>
        <v>0</v>
      </c>
      <c r="Q134" s="130">
        <f t="shared" si="11"/>
        <v>0</v>
      </c>
      <c r="R134" s="148" t="e">
        <f t="shared" si="12"/>
        <v>#DIV/0!</v>
      </c>
      <c r="S134" s="149"/>
    </row>
    <row r="135" spans="1:19" s="2" customFormat="1" ht="22.15" customHeight="1" thickBot="1" x14ac:dyDescent="0.3">
      <c r="B135" s="25">
        <v>3293</v>
      </c>
      <c r="C135" s="109" t="s">
        <v>31</v>
      </c>
      <c r="D135" s="124"/>
      <c r="E135" s="125"/>
      <c r="F135" s="126"/>
      <c r="G135" s="125"/>
      <c r="H135" s="124"/>
      <c r="I135" s="125"/>
      <c r="J135" s="124"/>
      <c r="K135" s="125"/>
      <c r="L135" s="124"/>
      <c r="M135" s="125"/>
      <c r="N135" s="127"/>
      <c r="O135" s="128"/>
      <c r="P135" s="129">
        <f t="shared" si="10"/>
        <v>0</v>
      </c>
      <c r="Q135" s="130">
        <f t="shared" si="11"/>
        <v>0</v>
      </c>
      <c r="R135" s="148" t="e">
        <f t="shared" si="12"/>
        <v>#DIV/0!</v>
      </c>
      <c r="S135" s="149"/>
    </row>
    <row r="136" spans="1:19" s="2" customFormat="1" ht="22.15" customHeight="1" thickBot="1" x14ac:dyDescent="0.3">
      <c r="B136" s="25">
        <v>3294</v>
      </c>
      <c r="C136" s="109" t="s">
        <v>38</v>
      </c>
      <c r="D136" s="124"/>
      <c r="E136" s="125"/>
      <c r="F136" s="126"/>
      <c r="G136" s="125"/>
      <c r="H136" s="124"/>
      <c r="I136" s="125"/>
      <c r="J136" s="124">
        <v>100</v>
      </c>
      <c r="K136" s="125">
        <v>100</v>
      </c>
      <c r="L136" s="124"/>
      <c r="M136" s="125"/>
      <c r="N136" s="127"/>
      <c r="O136" s="128"/>
      <c r="P136" s="129">
        <f t="shared" si="10"/>
        <v>100</v>
      </c>
      <c r="Q136" s="130">
        <f t="shared" si="11"/>
        <v>100</v>
      </c>
      <c r="R136" s="148">
        <f t="shared" si="12"/>
        <v>100</v>
      </c>
      <c r="S136" s="149">
        <f t="shared" si="18"/>
        <v>100</v>
      </c>
    </row>
    <row r="137" spans="1:19" s="2" customFormat="1" ht="22.15" customHeight="1" thickBot="1" x14ac:dyDescent="0.3">
      <c r="B137" s="25">
        <v>3295</v>
      </c>
      <c r="C137" s="109" t="s">
        <v>32</v>
      </c>
      <c r="D137" s="124"/>
      <c r="E137" s="125"/>
      <c r="F137" s="126"/>
      <c r="G137" s="125"/>
      <c r="H137" s="124"/>
      <c r="I137" s="125"/>
      <c r="J137" s="124"/>
      <c r="K137" s="125"/>
      <c r="L137" s="124"/>
      <c r="M137" s="125"/>
      <c r="N137" s="127"/>
      <c r="O137" s="128"/>
      <c r="P137" s="129">
        <f t="shared" si="10"/>
        <v>0</v>
      </c>
      <c r="Q137" s="130">
        <f t="shared" si="11"/>
        <v>0</v>
      </c>
      <c r="R137" s="148" t="e">
        <f t="shared" si="12"/>
        <v>#DIV/0!</v>
      </c>
      <c r="S137" s="149"/>
    </row>
    <row r="138" spans="1:19" s="2" customFormat="1" ht="22.15" customHeight="1" thickBot="1" x14ac:dyDescent="0.3">
      <c r="B138" s="25">
        <v>3299</v>
      </c>
      <c r="C138" s="109" t="s">
        <v>106</v>
      </c>
      <c r="D138" s="124"/>
      <c r="E138" s="125"/>
      <c r="F138" s="126">
        <v>13400</v>
      </c>
      <c r="G138" s="125">
        <v>11562.5</v>
      </c>
      <c r="H138" s="124">
        <v>35280</v>
      </c>
      <c r="I138" s="125">
        <v>24725</v>
      </c>
      <c r="J138" s="124">
        <v>3540</v>
      </c>
      <c r="K138" s="125"/>
      <c r="L138" s="124"/>
      <c r="M138" s="125"/>
      <c r="N138" s="127"/>
      <c r="O138" s="128"/>
      <c r="P138" s="129">
        <f t="shared" si="10"/>
        <v>52220</v>
      </c>
      <c r="Q138" s="130">
        <f t="shared" si="11"/>
        <v>36287.5</v>
      </c>
      <c r="R138" s="148"/>
      <c r="S138" s="149">
        <f t="shared" si="18"/>
        <v>69.48965913443125</v>
      </c>
    </row>
    <row r="139" spans="1:19" s="48" customFormat="1" ht="22.15" customHeight="1" thickBot="1" x14ac:dyDescent="0.3">
      <c r="B139" s="49">
        <v>329</v>
      </c>
      <c r="C139" s="110" t="s">
        <v>107</v>
      </c>
      <c r="D139" s="131">
        <f>SUM(D134:D138)</f>
        <v>0</v>
      </c>
      <c r="E139" s="132">
        <f t="shared" ref="E139:O139" si="19">SUM(E134:E138)</f>
        <v>0</v>
      </c>
      <c r="F139" s="131">
        <f t="shared" si="19"/>
        <v>13400</v>
      </c>
      <c r="G139" s="132">
        <f t="shared" si="19"/>
        <v>11562.5</v>
      </c>
      <c r="H139" s="131">
        <f t="shared" si="19"/>
        <v>35280</v>
      </c>
      <c r="I139" s="132">
        <f t="shared" si="19"/>
        <v>24725</v>
      </c>
      <c r="J139" s="131">
        <f t="shared" si="19"/>
        <v>3640</v>
      </c>
      <c r="K139" s="132">
        <f t="shared" si="19"/>
        <v>100</v>
      </c>
      <c r="L139" s="168">
        <f t="shared" si="19"/>
        <v>0</v>
      </c>
      <c r="M139" s="132">
        <f t="shared" si="19"/>
        <v>0</v>
      </c>
      <c r="N139" s="168">
        <f t="shared" si="19"/>
        <v>0</v>
      </c>
      <c r="O139" s="132">
        <f t="shared" si="19"/>
        <v>0</v>
      </c>
      <c r="P139" s="129">
        <f t="shared" si="10"/>
        <v>52320</v>
      </c>
      <c r="Q139" s="130">
        <f t="shared" si="11"/>
        <v>36387.5</v>
      </c>
      <c r="R139" s="150"/>
      <c r="S139" s="149">
        <f t="shared" si="18"/>
        <v>69.547974006116206</v>
      </c>
    </row>
    <row r="140" spans="1:19" s="10" customFormat="1" ht="22.15" customHeight="1" thickBot="1" x14ac:dyDescent="0.3">
      <c r="B140" s="26">
        <v>32</v>
      </c>
      <c r="C140" s="111" t="s">
        <v>93</v>
      </c>
      <c r="D140" s="129">
        <f>D117+D124+D133+D139</f>
        <v>104316</v>
      </c>
      <c r="E140" s="130">
        <f t="shared" ref="E140:O140" si="20">E117+E124+E133+E139</f>
        <v>104672.65</v>
      </c>
      <c r="F140" s="129">
        <f t="shared" si="20"/>
        <v>301800</v>
      </c>
      <c r="G140" s="130">
        <f t="shared" si="20"/>
        <v>277602.95</v>
      </c>
      <c r="H140" s="129">
        <f t="shared" si="20"/>
        <v>234380</v>
      </c>
      <c r="I140" s="130">
        <f t="shared" si="20"/>
        <v>220612.03999999998</v>
      </c>
      <c r="J140" s="129">
        <f t="shared" si="20"/>
        <v>43140</v>
      </c>
      <c r="K140" s="130">
        <f t="shared" si="20"/>
        <v>6696.34</v>
      </c>
      <c r="L140" s="129">
        <f t="shared" si="20"/>
        <v>2200</v>
      </c>
      <c r="M140" s="130">
        <f t="shared" si="20"/>
        <v>2137.09</v>
      </c>
      <c r="N140" s="129">
        <f t="shared" si="20"/>
        <v>0</v>
      </c>
      <c r="O140" s="130">
        <f t="shared" si="20"/>
        <v>0</v>
      </c>
      <c r="P140" s="129">
        <f t="shared" si="10"/>
        <v>685836</v>
      </c>
      <c r="Q140" s="130">
        <f t="shared" si="11"/>
        <v>611721.06999999983</v>
      </c>
      <c r="R140" s="148"/>
      <c r="S140" s="149">
        <f t="shared" si="18"/>
        <v>89.193490863705009</v>
      </c>
    </row>
    <row r="141" spans="1:19" ht="22.15" customHeight="1" thickBot="1" x14ac:dyDescent="0.3">
      <c r="B141" s="25">
        <v>3431</v>
      </c>
      <c r="C141" s="98" t="s">
        <v>23</v>
      </c>
      <c r="D141" s="124"/>
      <c r="E141" s="125"/>
      <c r="F141" s="126"/>
      <c r="G141" s="125"/>
      <c r="H141" s="124"/>
      <c r="I141" s="125"/>
      <c r="J141" s="124"/>
      <c r="K141" s="125"/>
      <c r="L141" s="124"/>
      <c r="M141" s="125"/>
      <c r="N141" s="127"/>
      <c r="O141" s="128"/>
      <c r="P141" s="129">
        <f t="shared" si="10"/>
        <v>0</v>
      </c>
      <c r="Q141" s="130">
        <f t="shared" si="11"/>
        <v>0</v>
      </c>
      <c r="R141" s="148" t="e">
        <f t="shared" si="12"/>
        <v>#DIV/0!</v>
      </c>
      <c r="S141" s="149"/>
    </row>
    <row r="142" spans="1:19" ht="22.15" customHeight="1" thickBot="1" x14ac:dyDescent="0.3">
      <c r="B142" s="25">
        <v>3433</v>
      </c>
      <c r="C142" s="109" t="s">
        <v>33</v>
      </c>
      <c r="D142" s="124"/>
      <c r="E142" s="125"/>
      <c r="F142" s="126"/>
      <c r="G142" s="125"/>
      <c r="H142" s="124"/>
      <c r="I142" s="125"/>
      <c r="J142" s="124"/>
      <c r="K142" s="125"/>
      <c r="L142" s="124"/>
      <c r="M142" s="125"/>
      <c r="N142" s="127"/>
      <c r="O142" s="128"/>
      <c r="P142" s="129">
        <f t="shared" si="10"/>
        <v>0</v>
      </c>
      <c r="Q142" s="130">
        <f t="shared" si="11"/>
        <v>0</v>
      </c>
      <c r="R142" s="148" t="e">
        <f t="shared" si="12"/>
        <v>#DIV/0!</v>
      </c>
      <c r="S142" s="149"/>
    </row>
    <row r="143" spans="1:19" s="48" customFormat="1" ht="22.15" customHeight="1" thickBot="1" x14ac:dyDescent="0.3">
      <c r="B143" s="49">
        <v>343</v>
      </c>
      <c r="C143" s="110" t="s">
        <v>108</v>
      </c>
      <c r="D143" s="131"/>
      <c r="E143" s="132"/>
      <c r="F143" s="131"/>
      <c r="G143" s="132"/>
      <c r="H143" s="131"/>
      <c r="I143" s="132"/>
      <c r="J143" s="131"/>
      <c r="K143" s="132"/>
      <c r="L143" s="131"/>
      <c r="M143" s="132"/>
      <c r="N143" s="133"/>
      <c r="O143" s="134"/>
      <c r="P143" s="129">
        <f t="shared" si="10"/>
        <v>0</v>
      </c>
      <c r="Q143" s="130">
        <f t="shared" si="11"/>
        <v>0</v>
      </c>
      <c r="R143" s="150"/>
      <c r="S143" s="149"/>
    </row>
    <row r="144" spans="1:19" s="8" customFormat="1" ht="22.15" customHeight="1" thickBot="1" x14ac:dyDescent="0.3">
      <c r="A144" s="8">
        <v>34</v>
      </c>
      <c r="B144" s="26">
        <v>34</v>
      </c>
      <c r="C144" s="111" t="s">
        <v>95</v>
      </c>
      <c r="D144" s="129"/>
      <c r="E144" s="130"/>
      <c r="F144" s="135"/>
      <c r="G144" s="130"/>
      <c r="H144" s="129"/>
      <c r="I144" s="130"/>
      <c r="J144" s="129"/>
      <c r="K144" s="130"/>
      <c r="L144" s="129"/>
      <c r="M144" s="130"/>
      <c r="N144" s="136"/>
      <c r="O144" s="137"/>
      <c r="P144" s="129">
        <f t="shared" si="10"/>
        <v>0</v>
      </c>
      <c r="Q144" s="130">
        <f t="shared" si="11"/>
        <v>0</v>
      </c>
      <c r="R144" s="148"/>
      <c r="S144" s="149"/>
    </row>
    <row r="145" spans="1:19" ht="22.15" customHeight="1" thickBot="1" x14ac:dyDescent="0.3">
      <c r="A145">
        <v>3722</v>
      </c>
      <c r="B145" s="25">
        <v>3722</v>
      </c>
      <c r="C145" s="109" t="s">
        <v>125</v>
      </c>
      <c r="D145" s="124"/>
      <c r="E145" s="125"/>
      <c r="F145" s="126">
        <v>69200</v>
      </c>
      <c r="G145" s="125">
        <v>69101.05</v>
      </c>
      <c r="H145" s="124"/>
      <c r="I145" s="125"/>
      <c r="J145" s="124"/>
      <c r="K145" s="125"/>
      <c r="L145" s="124"/>
      <c r="M145" s="125"/>
      <c r="N145" s="127"/>
      <c r="O145" s="128"/>
      <c r="P145" s="129">
        <f t="shared" si="10"/>
        <v>69200</v>
      </c>
      <c r="Q145" s="130">
        <f t="shared" si="11"/>
        <v>69101.05</v>
      </c>
      <c r="R145" s="148"/>
      <c r="S145" s="149">
        <f t="shared" si="18"/>
        <v>99.85700867052023</v>
      </c>
    </row>
    <row r="146" spans="1:19" s="48" customFormat="1" ht="22.15" customHeight="1" thickBot="1" x14ac:dyDescent="0.3">
      <c r="B146" s="49">
        <v>372</v>
      </c>
      <c r="C146" s="110" t="s">
        <v>110</v>
      </c>
      <c r="D146" s="131"/>
      <c r="E146" s="132"/>
      <c r="F146" s="131">
        <v>69200</v>
      </c>
      <c r="G146" s="132">
        <v>69101.05</v>
      </c>
      <c r="H146" s="131"/>
      <c r="I146" s="132"/>
      <c r="J146" s="131"/>
      <c r="K146" s="132"/>
      <c r="L146" s="131"/>
      <c r="M146" s="132"/>
      <c r="N146" s="133"/>
      <c r="O146" s="134"/>
      <c r="P146" s="129">
        <f t="shared" si="10"/>
        <v>69200</v>
      </c>
      <c r="Q146" s="130">
        <f t="shared" si="11"/>
        <v>69101.05</v>
      </c>
      <c r="R146" s="150"/>
      <c r="S146" s="149">
        <f t="shared" si="18"/>
        <v>99.85700867052023</v>
      </c>
    </row>
    <row r="147" spans="1:19" s="8" customFormat="1" ht="22.15" customHeight="1" thickBot="1" x14ac:dyDescent="0.3">
      <c r="B147" s="26">
        <v>37</v>
      </c>
      <c r="C147" s="111" t="s">
        <v>111</v>
      </c>
      <c r="D147" s="129"/>
      <c r="E147" s="130"/>
      <c r="F147" s="131">
        <v>69200</v>
      </c>
      <c r="G147" s="132">
        <v>69101.05</v>
      </c>
      <c r="H147" s="129"/>
      <c r="I147" s="130"/>
      <c r="J147" s="129"/>
      <c r="K147" s="130"/>
      <c r="L147" s="129"/>
      <c r="M147" s="130"/>
      <c r="N147" s="136"/>
      <c r="O147" s="137"/>
      <c r="P147" s="129">
        <f t="shared" si="10"/>
        <v>69200</v>
      </c>
      <c r="Q147" s="130">
        <f t="shared" si="11"/>
        <v>69101.05</v>
      </c>
      <c r="R147" s="148"/>
      <c r="S147" s="149">
        <f t="shared" si="18"/>
        <v>99.85700867052023</v>
      </c>
    </row>
    <row r="148" spans="1:19" s="9" customFormat="1" ht="22.15" customHeight="1" thickBot="1" x14ac:dyDescent="0.3">
      <c r="B148" s="29">
        <v>3</v>
      </c>
      <c r="C148" s="114" t="s">
        <v>96</v>
      </c>
      <c r="D148" s="163">
        <f>D113+D140+D144+D147</f>
        <v>110916</v>
      </c>
      <c r="E148" s="164">
        <f t="shared" ref="E148:O148" si="21">E113+E140+E144+E147</f>
        <v>110594.29</v>
      </c>
      <c r="F148" s="163">
        <f t="shared" si="21"/>
        <v>5867600</v>
      </c>
      <c r="G148" s="164">
        <f t="shared" si="21"/>
        <v>5825141.3999999994</v>
      </c>
      <c r="H148" s="163">
        <f t="shared" si="21"/>
        <v>234380</v>
      </c>
      <c r="I148" s="164">
        <f t="shared" si="21"/>
        <v>220612.03999999998</v>
      </c>
      <c r="J148" s="163">
        <f t="shared" si="21"/>
        <v>43140</v>
      </c>
      <c r="K148" s="164">
        <f t="shared" si="21"/>
        <v>6696.34</v>
      </c>
      <c r="L148" s="163">
        <f t="shared" si="21"/>
        <v>2200</v>
      </c>
      <c r="M148" s="164">
        <f t="shared" si="21"/>
        <v>2137.09</v>
      </c>
      <c r="N148" s="163">
        <f t="shared" si="21"/>
        <v>0</v>
      </c>
      <c r="O148" s="164">
        <f t="shared" si="21"/>
        <v>0</v>
      </c>
      <c r="P148" s="160">
        <f t="shared" si="10"/>
        <v>6258236</v>
      </c>
      <c r="Q148" s="161">
        <f t="shared" si="11"/>
        <v>6165181.1599999992</v>
      </c>
      <c r="R148" s="166"/>
      <c r="S148" s="186">
        <f t="shared" si="18"/>
        <v>98.513081961114906</v>
      </c>
    </row>
    <row r="149" spans="1:19" ht="22.15" customHeight="1" thickBot="1" x14ac:dyDescent="0.3">
      <c r="B149" s="194"/>
      <c r="C149" s="195" t="s">
        <v>46</v>
      </c>
      <c r="D149" s="196"/>
      <c r="E149" s="197"/>
      <c r="F149" s="198"/>
      <c r="G149" s="197"/>
      <c r="H149" s="196"/>
      <c r="I149" s="197"/>
      <c r="J149" s="196"/>
      <c r="K149" s="197"/>
      <c r="L149" s="196"/>
      <c r="M149" s="197"/>
      <c r="N149" s="199"/>
      <c r="O149" s="200"/>
      <c r="P149" s="184"/>
      <c r="Q149" s="185"/>
      <c r="R149" s="176"/>
      <c r="S149" s="149"/>
    </row>
    <row r="150" spans="1:19" ht="22.15" customHeight="1" thickBot="1" x14ac:dyDescent="0.3">
      <c r="B150" s="187">
        <v>4221</v>
      </c>
      <c r="C150" s="188" t="s">
        <v>114</v>
      </c>
      <c r="D150" s="180">
        <v>19600</v>
      </c>
      <c r="E150" s="181">
        <v>19543.2</v>
      </c>
      <c r="F150" s="189"/>
      <c r="G150" s="181"/>
      <c r="H150" s="180">
        <v>18000</v>
      </c>
      <c r="I150" s="181">
        <v>30516.75</v>
      </c>
      <c r="J150" s="180">
        <v>21000</v>
      </c>
      <c r="K150" s="181"/>
      <c r="L150" s="180"/>
      <c r="M150" s="181"/>
      <c r="N150" s="190"/>
      <c r="O150" s="191"/>
      <c r="P150" s="182">
        <f t="shared" si="10"/>
        <v>58600</v>
      </c>
      <c r="Q150" s="183">
        <f t="shared" si="11"/>
        <v>50059.95</v>
      </c>
      <c r="R150" s="192"/>
      <c r="S150" s="193">
        <f t="shared" si="18"/>
        <v>85.426535836177464</v>
      </c>
    </row>
    <row r="151" spans="1:19" ht="22.15" customHeight="1" thickBot="1" x14ac:dyDescent="0.3">
      <c r="B151" s="25">
        <v>4227</v>
      </c>
      <c r="C151" s="109" t="s">
        <v>24</v>
      </c>
      <c r="D151" s="124"/>
      <c r="E151" s="125"/>
      <c r="F151" s="126"/>
      <c r="G151" s="125"/>
      <c r="H151" s="124">
        <v>15000</v>
      </c>
      <c r="I151" s="125">
        <v>15123</v>
      </c>
      <c r="J151" s="124">
        <v>6500</v>
      </c>
      <c r="K151" s="125"/>
      <c r="L151" s="124">
        <v>2200</v>
      </c>
      <c r="M151" s="125">
        <v>2200</v>
      </c>
      <c r="N151" s="145"/>
      <c r="O151" s="125"/>
      <c r="P151" s="129">
        <f t="shared" si="10"/>
        <v>23700</v>
      </c>
      <c r="Q151" s="130">
        <f t="shared" si="11"/>
        <v>17323</v>
      </c>
      <c r="R151" s="148">
        <f t="shared" ref="R151:R157" si="22">Q151/P151*100</f>
        <v>73.092827004219401</v>
      </c>
      <c r="S151" s="149">
        <f t="shared" si="18"/>
        <v>73.092827004219401</v>
      </c>
    </row>
    <row r="152" spans="1:19" s="48" customFormat="1" ht="22.15" customHeight="1" thickBot="1" x14ac:dyDescent="0.3">
      <c r="B152" s="49">
        <v>422</v>
      </c>
      <c r="C152" s="110" t="s">
        <v>97</v>
      </c>
      <c r="D152" s="131">
        <f>D150+D151</f>
        <v>19600</v>
      </c>
      <c r="E152" s="132">
        <f t="shared" ref="E152:O152" si="23">E150+E151</f>
        <v>19543.2</v>
      </c>
      <c r="F152" s="131">
        <f t="shared" si="23"/>
        <v>0</v>
      </c>
      <c r="G152" s="132">
        <f t="shared" si="23"/>
        <v>0</v>
      </c>
      <c r="H152" s="131">
        <f t="shared" si="23"/>
        <v>33000</v>
      </c>
      <c r="I152" s="132">
        <f t="shared" si="23"/>
        <v>45639.75</v>
      </c>
      <c r="J152" s="131">
        <f t="shared" si="23"/>
        <v>27500</v>
      </c>
      <c r="K152" s="132">
        <f t="shared" si="23"/>
        <v>0</v>
      </c>
      <c r="L152" s="131">
        <f t="shared" si="23"/>
        <v>2200</v>
      </c>
      <c r="M152" s="132">
        <f t="shared" si="23"/>
        <v>2200</v>
      </c>
      <c r="N152" s="131">
        <f t="shared" si="23"/>
        <v>0</v>
      </c>
      <c r="O152" s="132">
        <f t="shared" si="23"/>
        <v>0</v>
      </c>
      <c r="P152" s="129">
        <f t="shared" si="10"/>
        <v>82300</v>
      </c>
      <c r="Q152" s="130">
        <f t="shared" si="11"/>
        <v>67382.95</v>
      </c>
      <c r="R152" s="150"/>
      <c r="S152" s="149">
        <f t="shared" si="18"/>
        <v>81.874787363304975</v>
      </c>
    </row>
    <row r="153" spans="1:19" ht="22.15" customHeight="1" thickBot="1" x14ac:dyDescent="0.3">
      <c r="B153" s="25">
        <v>4241</v>
      </c>
      <c r="C153" s="109" t="s">
        <v>41</v>
      </c>
      <c r="D153" s="124"/>
      <c r="E153" s="125"/>
      <c r="F153" s="126">
        <v>11400</v>
      </c>
      <c r="G153" s="125">
        <v>11399.81</v>
      </c>
      <c r="H153" s="124"/>
      <c r="I153" s="125">
        <v>724.44</v>
      </c>
      <c r="J153" s="124"/>
      <c r="K153" s="125"/>
      <c r="L153" s="124"/>
      <c r="M153" s="125"/>
      <c r="N153" s="124">
        <v>260</v>
      </c>
      <c r="O153" s="125">
        <v>254.56</v>
      </c>
      <c r="P153" s="129">
        <f t="shared" si="10"/>
        <v>11660</v>
      </c>
      <c r="Q153" s="130">
        <f t="shared" si="11"/>
        <v>12378.81</v>
      </c>
      <c r="R153" s="148">
        <f t="shared" si="22"/>
        <v>106.1647512864494</v>
      </c>
      <c r="S153" s="149">
        <f t="shared" si="18"/>
        <v>106.1647512864494</v>
      </c>
    </row>
    <row r="154" spans="1:19" s="48" customFormat="1" ht="22.15" customHeight="1" thickBot="1" x14ac:dyDescent="0.3">
      <c r="B154" s="53">
        <v>424</v>
      </c>
      <c r="C154" s="112" t="s">
        <v>98</v>
      </c>
      <c r="D154" s="153"/>
      <c r="E154" s="154"/>
      <c r="F154" s="126">
        <v>11400</v>
      </c>
      <c r="G154" s="125">
        <v>11399.81</v>
      </c>
      <c r="H154" s="153"/>
      <c r="I154" s="154">
        <v>727.44</v>
      </c>
      <c r="J154" s="153"/>
      <c r="K154" s="154"/>
      <c r="L154" s="153"/>
      <c r="M154" s="154"/>
      <c r="N154" s="153">
        <v>260</v>
      </c>
      <c r="O154" s="154">
        <v>254.56</v>
      </c>
      <c r="P154" s="129">
        <f t="shared" si="10"/>
        <v>11660</v>
      </c>
      <c r="Q154" s="130">
        <f t="shared" si="11"/>
        <v>12381.81</v>
      </c>
      <c r="R154" s="155"/>
      <c r="S154" s="149">
        <f t="shared" si="18"/>
        <v>106.19048027444254</v>
      </c>
    </row>
    <row r="155" spans="1:19" s="8" customFormat="1" ht="22.15" customHeight="1" thickBot="1" x14ac:dyDescent="0.3">
      <c r="B155" s="28">
        <v>42</v>
      </c>
      <c r="C155" s="113" t="s">
        <v>112</v>
      </c>
      <c r="D155" s="160">
        <f>D152+D154</f>
        <v>19600</v>
      </c>
      <c r="E155" s="161">
        <f t="shared" ref="E155:O155" si="24">E152+E154</f>
        <v>19543.2</v>
      </c>
      <c r="F155" s="160">
        <f t="shared" si="24"/>
        <v>11400</v>
      </c>
      <c r="G155" s="161">
        <f t="shared" si="24"/>
        <v>11399.81</v>
      </c>
      <c r="H155" s="160">
        <f t="shared" si="24"/>
        <v>33000</v>
      </c>
      <c r="I155" s="161">
        <f t="shared" si="24"/>
        <v>46367.19</v>
      </c>
      <c r="J155" s="160">
        <f t="shared" si="24"/>
        <v>27500</v>
      </c>
      <c r="K155" s="161">
        <f t="shared" si="24"/>
        <v>0</v>
      </c>
      <c r="L155" s="160">
        <f t="shared" si="24"/>
        <v>2200</v>
      </c>
      <c r="M155" s="161">
        <f t="shared" si="24"/>
        <v>2200</v>
      </c>
      <c r="N155" s="160">
        <f t="shared" si="24"/>
        <v>260</v>
      </c>
      <c r="O155" s="161">
        <f t="shared" si="24"/>
        <v>254.56</v>
      </c>
      <c r="P155" s="129">
        <f t="shared" si="10"/>
        <v>93960</v>
      </c>
      <c r="Q155" s="130">
        <f t="shared" si="11"/>
        <v>79764.760000000009</v>
      </c>
      <c r="R155" s="159"/>
      <c r="S155" s="149">
        <f t="shared" si="18"/>
        <v>84.8922520221371</v>
      </c>
    </row>
    <row r="156" spans="1:19" s="9" customFormat="1" ht="22.15" customHeight="1" thickBot="1" x14ac:dyDescent="0.3">
      <c r="B156" s="29">
        <v>4</v>
      </c>
      <c r="C156" s="114" t="s">
        <v>102</v>
      </c>
      <c r="D156" s="160">
        <f>D152+D154</f>
        <v>19600</v>
      </c>
      <c r="E156" s="161">
        <f t="shared" ref="E156:O156" si="25">E152+E154</f>
        <v>19543.2</v>
      </c>
      <c r="F156" s="160">
        <f t="shared" si="25"/>
        <v>11400</v>
      </c>
      <c r="G156" s="161">
        <f t="shared" si="25"/>
        <v>11399.81</v>
      </c>
      <c r="H156" s="160">
        <f t="shared" si="25"/>
        <v>33000</v>
      </c>
      <c r="I156" s="161">
        <f t="shared" si="25"/>
        <v>46367.19</v>
      </c>
      <c r="J156" s="160">
        <f t="shared" si="25"/>
        <v>27500</v>
      </c>
      <c r="K156" s="161">
        <f t="shared" si="25"/>
        <v>0</v>
      </c>
      <c r="L156" s="160">
        <f t="shared" si="25"/>
        <v>2200</v>
      </c>
      <c r="M156" s="161">
        <f t="shared" si="25"/>
        <v>2200</v>
      </c>
      <c r="N156" s="160">
        <f t="shared" si="25"/>
        <v>260</v>
      </c>
      <c r="O156" s="161">
        <f t="shared" si="25"/>
        <v>254.56</v>
      </c>
      <c r="P156" s="129">
        <f t="shared" si="10"/>
        <v>93960</v>
      </c>
      <c r="Q156" s="130">
        <f t="shared" si="11"/>
        <v>79764.760000000009</v>
      </c>
      <c r="R156" s="166"/>
      <c r="S156" s="149">
        <f t="shared" si="18"/>
        <v>84.8922520221371</v>
      </c>
    </row>
    <row r="157" spans="1:19" ht="22.15" customHeight="1" thickBot="1" x14ac:dyDescent="0.3">
      <c r="B157" s="30"/>
      <c r="C157" s="115" t="s">
        <v>115</v>
      </c>
      <c r="D157" s="169">
        <f>D148+D156</f>
        <v>130516</v>
      </c>
      <c r="E157" s="170">
        <f t="shared" ref="E157:O157" si="26">E148+E156</f>
        <v>130137.48999999999</v>
      </c>
      <c r="F157" s="169">
        <f t="shared" si="26"/>
        <v>5879000</v>
      </c>
      <c r="G157" s="170">
        <f t="shared" si="26"/>
        <v>5836541.209999999</v>
      </c>
      <c r="H157" s="169">
        <f t="shared" si="26"/>
        <v>267380</v>
      </c>
      <c r="I157" s="170">
        <f t="shared" si="26"/>
        <v>266979.23</v>
      </c>
      <c r="J157" s="169">
        <f t="shared" si="26"/>
        <v>70640</v>
      </c>
      <c r="K157" s="170">
        <f t="shared" si="26"/>
        <v>6696.34</v>
      </c>
      <c r="L157" s="169">
        <f t="shared" si="26"/>
        <v>4400</v>
      </c>
      <c r="M157" s="170">
        <f t="shared" si="26"/>
        <v>4337.09</v>
      </c>
      <c r="N157" s="169">
        <f t="shared" si="26"/>
        <v>260</v>
      </c>
      <c r="O157" s="170">
        <f t="shared" si="26"/>
        <v>254.56</v>
      </c>
      <c r="P157" s="160">
        <f t="shared" si="10"/>
        <v>6352196</v>
      </c>
      <c r="Q157" s="161">
        <f t="shared" si="11"/>
        <v>6244945.919999999</v>
      </c>
      <c r="R157" s="167">
        <f t="shared" si="22"/>
        <v>98.311606253963177</v>
      </c>
      <c r="S157" s="149">
        <f t="shared" si="18"/>
        <v>98.311606253963177</v>
      </c>
    </row>
    <row r="158" spans="1:19" ht="22.15" customHeight="1" thickBot="1" x14ac:dyDescent="0.3">
      <c r="B158" s="32"/>
      <c r="C158" s="116"/>
      <c r="D158" s="171"/>
      <c r="E158" s="172"/>
      <c r="F158" s="171"/>
      <c r="G158" s="172"/>
      <c r="H158" s="171"/>
      <c r="I158" s="172"/>
      <c r="J158" s="171"/>
      <c r="K158" s="172"/>
      <c r="L158" s="171"/>
      <c r="M158" s="172"/>
      <c r="N158" s="171"/>
      <c r="O158" s="172"/>
      <c r="P158" s="184"/>
      <c r="Q158" s="185"/>
      <c r="R158" s="173"/>
      <c r="S158" s="186"/>
    </row>
    <row r="159" spans="1:19" ht="22.15" customHeight="1" thickBot="1" x14ac:dyDescent="0.3">
      <c r="B159" s="33"/>
      <c r="C159" s="117" t="s">
        <v>47</v>
      </c>
      <c r="D159" s="174">
        <f>D100+D157</f>
        <v>444730</v>
      </c>
      <c r="E159" s="175">
        <f t="shared" ref="E159:O159" si="27">E100+E157</f>
        <v>444351.48999999993</v>
      </c>
      <c r="F159" s="174">
        <f t="shared" si="27"/>
        <v>5879000</v>
      </c>
      <c r="G159" s="175">
        <f t="shared" si="27"/>
        <v>5836541.209999999</v>
      </c>
      <c r="H159" s="174">
        <f t="shared" si="27"/>
        <v>267380</v>
      </c>
      <c r="I159" s="175">
        <f t="shared" si="27"/>
        <v>266979.23</v>
      </c>
      <c r="J159" s="174">
        <f t="shared" si="27"/>
        <v>70640</v>
      </c>
      <c r="K159" s="175">
        <f t="shared" si="27"/>
        <v>6696.34</v>
      </c>
      <c r="L159" s="174">
        <f t="shared" si="27"/>
        <v>4400</v>
      </c>
      <c r="M159" s="175">
        <f t="shared" si="27"/>
        <v>4337.09</v>
      </c>
      <c r="N159" s="174">
        <f t="shared" si="27"/>
        <v>260</v>
      </c>
      <c r="O159" s="175">
        <f t="shared" si="27"/>
        <v>254.56</v>
      </c>
      <c r="P159" s="182">
        <f t="shared" si="10"/>
        <v>6666410</v>
      </c>
      <c r="Q159" s="183">
        <f t="shared" si="11"/>
        <v>6559159.919999999</v>
      </c>
      <c r="R159" s="276"/>
      <c r="S159" s="277">
        <f t="shared" si="18"/>
        <v>98.39118686069412</v>
      </c>
    </row>
    <row r="160" spans="1:19" ht="15" customHeight="1" x14ac:dyDescent="0.25">
      <c r="B160" s="58"/>
      <c r="C160" s="59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75"/>
      <c r="Q160" s="76"/>
      <c r="R160" s="3"/>
      <c r="S160" s="275"/>
    </row>
    <row r="161" spans="2:19" ht="21.75" customHeight="1" x14ac:dyDescent="0.25">
      <c r="B161" s="58"/>
      <c r="C161" s="273" t="s">
        <v>126</v>
      </c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75"/>
      <c r="Q161" s="76"/>
      <c r="R161" s="3"/>
      <c r="S161" s="275"/>
    </row>
    <row r="162" spans="2:19" ht="21.75" customHeight="1" x14ac:dyDescent="0.25">
      <c r="B162" s="58"/>
      <c r="C162" s="273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75"/>
      <c r="Q162" s="76"/>
      <c r="R162" s="3"/>
      <c r="S162" s="275"/>
    </row>
    <row r="163" spans="2:19" s="4" customFormat="1" ht="21.75" customHeight="1" x14ac:dyDescent="0.25">
      <c r="B163" s="14"/>
      <c r="C163" s="270" t="s">
        <v>127</v>
      </c>
      <c r="D163" s="271">
        <v>444730</v>
      </c>
      <c r="E163" s="271">
        <v>444351.49</v>
      </c>
      <c r="F163" s="271">
        <v>5865900</v>
      </c>
      <c r="G163" s="271">
        <v>5823440.1399999997</v>
      </c>
      <c r="H163" s="271">
        <v>262000</v>
      </c>
      <c r="I163" s="271">
        <v>274329.03999999998</v>
      </c>
      <c r="J163" s="271">
        <v>12000</v>
      </c>
      <c r="K163" s="271">
        <v>9980</v>
      </c>
      <c r="L163" s="271">
        <v>4400</v>
      </c>
      <c r="M163" s="271">
        <v>4337.09</v>
      </c>
      <c r="N163" s="271">
        <v>260</v>
      </c>
      <c r="O163" s="271">
        <v>254.56</v>
      </c>
      <c r="P163" s="129">
        <v>6589290</v>
      </c>
      <c r="Q163" s="124">
        <v>6556692.3200000003</v>
      </c>
      <c r="R163" s="278"/>
      <c r="S163" s="277">
        <f t="shared" si="18"/>
        <v>99.50529298300728</v>
      </c>
    </row>
    <row r="164" spans="2:19" s="4" customFormat="1" ht="21.75" customHeight="1" thickBot="1" x14ac:dyDescent="0.3">
      <c r="B164" s="14"/>
      <c r="C164" s="270" t="s">
        <v>128</v>
      </c>
      <c r="D164" s="271">
        <v>444730</v>
      </c>
      <c r="E164" s="271">
        <v>444351.49</v>
      </c>
      <c r="F164" s="271">
        <v>5879000</v>
      </c>
      <c r="G164" s="271">
        <v>5836541.21</v>
      </c>
      <c r="H164" s="271">
        <v>267380</v>
      </c>
      <c r="I164" s="271">
        <v>266979.23</v>
      </c>
      <c r="J164" s="271">
        <v>70640</v>
      </c>
      <c r="K164" s="271">
        <v>6696.34</v>
      </c>
      <c r="L164" s="271">
        <v>4400</v>
      </c>
      <c r="M164" s="271">
        <v>4337.09</v>
      </c>
      <c r="N164" s="271">
        <v>260</v>
      </c>
      <c r="O164" s="271">
        <v>254.56</v>
      </c>
      <c r="P164" s="129">
        <v>6666410</v>
      </c>
      <c r="Q164" s="124">
        <v>6559159.9199999999</v>
      </c>
      <c r="R164" s="272"/>
      <c r="S164" s="193">
        <f t="shared" si="18"/>
        <v>98.391186860694134</v>
      </c>
    </row>
    <row r="165" spans="2:19" s="4" customFormat="1" ht="22.5" customHeight="1" thickBot="1" x14ac:dyDescent="0.3">
      <c r="B165" s="14"/>
      <c r="C165" s="270" t="s">
        <v>129</v>
      </c>
      <c r="D165" s="271">
        <f>D163-D164</f>
        <v>0</v>
      </c>
      <c r="E165" s="271">
        <f t="shared" ref="E165:Q165" si="28">E163-E164</f>
        <v>0</v>
      </c>
      <c r="F165" s="271">
        <f t="shared" si="28"/>
        <v>-13100</v>
      </c>
      <c r="G165" s="271">
        <f t="shared" si="28"/>
        <v>-13101.070000000298</v>
      </c>
      <c r="H165" s="271">
        <f t="shared" si="28"/>
        <v>-5380</v>
      </c>
      <c r="I165" s="271">
        <f t="shared" si="28"/>
        <v>7349.8099999999977</v>
      </c>
      <c r="J165" s="271">
        <f t="shared" si="28"/>
        <v>-58640</v>
      </c>
      <c r="K165" s="271">
        <f t="shared" si="28"/>
        <v>3283.66</v>
      </c>
      <c r="L165" s="271">
        <f t="shared" si="28"/>
        <v>0</v>
      </c>
      <c r="M165" s="271">
        <f t="shared" si="28"/>
        <v>0</v>
      </c>
      <c r="N165" s="271">
        <f t="shared" si="28"/>
        <v>0</v>
      </c>
      <c r="O165" s="271">
        <f t="shared" si="28"/>
        <v>0</v>
      </c>
      <c r="P165" s="271">
        <f t="shared" si="28"/>
        <v>-77120</v>
      </c>
      <c r="Q165" s="271">
        <f t="shared" si="28"/>
        <v>-2467.5999999996275</v>
      </c>
      <c r="R165" s="272"/>
      <c r="S165" s="149"/>
    </row>
    <row r="166" spans="2:19" ht="22.5" customHeight="1" x14ac:dyDescent="0.25">
      <c r="B166" s="58"/>
      <c r="C166" s="59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75"/>
      <c r="Q166" s="76"/>
      <c r="R166" s="3"/>
    </row>
    <row r="167" spans="2:19" ht="15" customHeight="1" thickBot="1" x14ac:dyDescent="0.3">
      <c r="B167" s="58"/>
      <c r="C167" s="59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75"/>
      <c r="Q167" s="76"/>
      <c r="R167" s="3"/>
    </row>
    <row r="168" spans="2:19" ht="22.5" customHeight="1" x14ac:dyDescent="0.25">
      <c r="B168" s="61"/>
      <c r="C168" s="62"/>
      <c r="D168" s="63"/>
      <c r="E168" s="63"/>
      <c r="F168" s="63"/>
      <c r="G168" s="63"/>
      <c r="H168" s="63"/>
      <c r="I168" s="63"/>
      <c r="J168" s="285" t="s">
        <v>43</v>
      </c>
      <c r="K168" s="286"/>
      <c r="L168" s="286"/>
      <c r="M168" s="286"/>
      <c r="N168" s="286"/>
      <c r="O168" s="286"/>
      <c r="P168" s="287"/>
      <c r="Q168" s="177">
        <f>Q57-Q159</f>
        <v>-2467.5999999996275</v>
      </c>
      <c r="R168" s="3"/>
    </row>
    <row r="169" spans="2:19" ht="22.5" customHeight="1" x14ac:dyDescent="0.25">
      <c r="B169" s="61"/>
      <c r="C169" s="62"/>
      <c r="D169" s="63"/>
      <c r="E169" s="63"/>
      <c r="F169" s="63"/>
      <c r="G169" s="63"/>
      <c r="H169" s="63"/>
      <c r="I169" s="63"/>
      <c r="J169" s="288" t="s">
        <v>12</v>
      </c>
      <c r="K169" s="289"/>
      <c r="L169" s="289"/>
      <c r="M169" s="289"/>
      <c r="N169" s="289"/>
      <c r="O169" s="289"/>
      <c r="P169" s="290"/>
      <c r="Q169" s="178">
        <v>77121.94</v>
      </c>
      <c r="R169" s="3"/>
    </row>
    <row r="170" spans="2:19" ht="22.5" customHeight="1" thickBot="1" x14ac:dyDescent="0.3">
      <c r="B170" s="58"/>
      <c r="C170" s="58"/>
      <c r="D170" s="64"/>
      <c r="E170" s="64"/>
      <c r="F170" s="64"/>
      <c r="G170" s="64"/>
      <c r="H170" s="64"/>
      <c r="I170" s="64"/>
      <c r="J170" s="295" t="s">
        <v>44</v>
      </c>
      <c r="K170" s="296"/>
      <c r="L170" s="296"/>
      <c r="M170" s="296"/>
      <c r="N170" s="296"/>
      <c r="O170" s="296"/>
      <c r="P170" s="297"/>
      <c r="Q170" s="179">
        <f>Q168+Q169</f>
        <v>74654.340000000375</v>
      </c>
    </row>
    <row r="171" spans="2:19" ht="15" customHeight="1" x14ac:dyDescent="0.25">
      <c r="E171"/>
      <c r="G171"/>
      <c r="I171"/>
      <c r="K171"/>
      <c r="M171"/>
      <c r="O171"/>
      <c r="Q171" s="70"/>
    </row>
    <row r="172" spans="2:19" ht="15" customHeight="1" x14ac:dyDescent="0.25">
      <c r="B172" s="13"/>
      <c r="C172" s="65"/>
      <c r="D172" s="66"/>
      <c r="E172" s="66"/>
      <c r="F172" s="66"/>
      <c r="G172" s="66"/>
      <c r="I172"/>
      <c r="K172"/>
      <c r="M172"/>
      <c r="O172"/>
      <c r="Q172" s="70"/>
    </row>
    <row r="173" spans="2:19" ht="15" customHeight="1" x14ac:dyDescent="0.25">
      <c r="B173" s="13"/>
      <c r="C173" s="65"/>
      <c r="D173" s="66"/>
      <c r="E173" s="66"/>
      <c r="F173" s="66"/>
      <c r="G173" s="66"/>
      <c r="I173"/>
      <c r="K173"/>
      <c r="M173"/>
      <c r="O173" t="s">
        <v>141</v>
      </c>
      <c r="Q173" s="70"/>
    </row>
    <row r="174" spans="2:19" ht="15" customHeight="1" x14ac:dyDescent="0.25">
      <c r="B174" s="13"/>
      <c r="C174" s="65"/>
      <c r="D174" s="66"/>
      <c r="E174" s="66"/>
      <c r="F174" s="66"/>
      <c r="G174" s="66"/>
      <c r="I174"/>
      <c r="K174"/>
      <c r="M174"/>
      <c r="O174" t="s">
        <v>142</v>
      </c>
      <c r="Q174" s="70"/>
    </row>
    <row r="175" spans="2:19" ht="15" customHeight="1" x14ac:dyDescent="0.25">
      <c r="E175"/>
      <c r="G175"/>
      <c r="I175"/>
      <c r="K175"/>
      <c r="M175"/>
      <c r="O175"/>
      <c r="Q175" s="70"/>
    </row>
    <row r="176" spans="2:19" ht="15" customHeight="1" x14ac:dyDescent="0.25">
      <c r="B176" s="316"/>
      <c r="C176" s="316"/>
      <c r="D176" s="316"/>
      <c r="E176" s="316"/>
      <c r="F176" s="316"/>
      <c r="G176" s="316"/>
      <c r="H176" s="316"/>
      <c r="I176" s="316"/>
      <c r="J176" s="316"/>
      <c r="K176" s="316"/>
      <c r="L176" s="316"/>
      <c r="M176" s="316"/>
      <c r="N176" s="316"/>
      <c r="O176" s="316"/>
      <c r="P176" s="316"/>
      <c r="Q176" s="316"/>
      <c r="R176" s="316"/>
    </row>
    <row r="177" spans="2:18" ht="15" customHeight="1" x14ac:dyDescent="0.25">
      <c r="B177" s="316"/>
      <c r="C177" s="316"/>
      <c r="D177" s="316"/>
      <c r="E177" s="316"/>
      <c r="F177" s="316"/>
      <c r="G177" s="316"/>
      <c r="H177" s="316"/>
      <c r="I177" s="316"/>
      <c r="J177" s="316"/>
      <c r="K177" s="316"/>
      <c r="L177" s="316"/>
      <c r="M177" s="316"/>
      <c r="N177" s="316"/>
      <c r="O177" s="316"/>
      <c r="P177" s="316"/>
      <c r="Q177" s="316"/>
      <c r="R177" s="316"/>
    </row>
    <row r="178" spans="2:18" ht="15" customHeight="1" x14ac:dyDescent="0.25">
      <c r="B178" s="316"/>
      <c r="C178" s="316"/>
      <c r="D178" s="316"/>
      <c r="E178" s="316"/>
      <c r="F178" s="316"/>
      <c r="G178" s="316"/>
      <c r="H178" s="316"/>
      <c r="I178" s="316"/>
      <c r="J178" s="316"/>
      <c r="K178" s="316"/>
      <c r="L178" s="316"/>
      <c r="M178" s="316"/>
      <c r="N178" s="316"/>
      <c r="O178" s="316"/>
      <c r="P178" s="316"/>
      <c r="Q178" s="316"/>
      <c r="R178" s="316"/>
    </row>
    <row r="179" spans="2:18" ht="15" customHeight="1" x14ac:dyDescent="0.25">
      <c r="B179" s="34"/>
      <c r="E179"/>
      <c r="G179"/>
      <c r="I179"/>
      <c r="K179"/>
      <c r="M179"/>
      <c r="O179"/>
      <c r="Q179" s="70"/>
    </row>
    <row r="180" spans="2:18" ht="15" customHeight="1" x14ac:dyDescent="0.25">
      <c r="B180" s="67"/>
      <c r="C180" s="68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73"/>
      <c r="Q180" s="70"/>
    </row>
    <row r="181" spans="2:18" ht="15" customHeight="1" x14ac:dyDescent="0.25">
      <c r="B181" s="67"/>
      <c r="C181" s="68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73"/>
      <c r="Q181" s="77"/>
    </row>
    <row r="182" spans="2:18" ht="15" customHeight="1" x14ac:dyDescent="0.25">
      <c r="B182" s="67"/>
      <c r="C182" s="68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73"/>
      <c r="Q182" s="77"/>
    </row>
    <row r="183" spans="2:18" ht="15" customHeight="1" x14ac:dyDescent="0.25">
      <c r="B183" s="67"/>
      <c r="C183" s="68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73"/>
      <c r="Q183" s="77"/>
    </row>
    <row r="184" spans="2:18" ht="15" customHeight="1" x14ac:dyDescent="0.25">
      <c r="B184" s="67"/>
      <c r="C184" s="68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73"/>
      <c r="Q184" s="77"/>
    </row>
    <row r="185" spans="2:18" ht="15" customHeight="1" x14ac:dyDescent="0.25">
      <c r="B185" s="67"/>
      <c r="C185" s="68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73"/>
      <c r="Q185" s="77"/>
    </row>
    <row r="186" spans="2:18" ht="15" customHeight="1" x14ac:dyDescent="0.25">
      <c r="B186" s="67"/>
      <c r="C186" s="68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73"/>
      <c r="Q186" s="77"/>
    </row>
    <row r="187" spans="2:18" ht="15" customHeight="1" x14ac:dyDescent="0.25">
      <c r="B187" s="67"/>
      <c r="C187" s="68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73"/>
      <c r="Q187" s="77"/>
    </row>
    <row r="188" spans="2:18" ht="15" customHeight="1" x14ac:dyDescent="0.25">
      <c r="B188" s="67"/>
      <c r="C188" s="68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73"/>
      <c r="Q188" s="77"/>
    </row>
    <row r="189" spans="2:18" s="6" customFormat="1" ht="15" customHeight="1" x14ac:dyDescent="0.2">
      <c r="B189" s="67"/>
      <c r="C189" s="68"/>
      <c r="P189" s="73"/>
      <c r="Q189" s="78"/>
    </row>
    <row r="190" spans="2:18" s="6" customFormat="1" ht="15" customHeight="1" x14ac:dyDescent="0.2">
      <c r="B190" s="67"/>
      <c r="C190" s="68"/>
      <c r="P190" s="73"/>
      <c r="Q190" s="78"/>
    </row>
    <row r="191" spans="2:18" s="6" customFormat="1" ht="15" customHeight="1" x14ac:dyDescent="0.2">
      <c r="B191" s="316"/>
      <c r="C191" s="316"/>
      <c r="D191" s="316"/>
      <c r="E191" s="316"/>
      <c r="F191" s="316"/>
      <c r="G191" s="316"/>
      <c r="H191" s="316"/>
      <c r="I191" s="316"/>
      <c r="J191" s="316"/>
      <c r="K191" s="316"/>
      <c r="L191" s="316"/>
      <c r="M191" s="316"/>
      <c r="N191" s="316"/>
      <c r="O191" s="316"/>
      <c r="P191" s="316"/>
      <c r="Q191" s="316"/>
      <c r="R191" s="316"/>
    </row>
    <row r="192" spans="2:18" ht="15" customHeight="1" x14ac:dyDescent="0.25">
      <c r="B192" s="316"/>
      <c r="C192" s="316"/>
      <c r="D192" s="316"/>
      <c r="E192" s="316"/>
      <c r="F192" s="316"/>
      <c r="G192" s="316"/>
      <c r="H192" s="316"/>
      <c r="I192" s="316"/>
      <c r="J192" s="316"/>
      <c r="K192" s="316"/>
      <c r="L192" s="316"/>
      <c r="M192" s="316"/>
      <c r="N192" s="316"/>
      <c r="O192" s="316"/>
      <c r="P192" s="316"/>
      <c r="Q192" s="316"/>
      <c r="R192" s="316"/>
    </row>
    <row r="193" spans="2:19" ht="15" customHeight="1" x14ac:dyDescent="0.25">
      <c r="B193" s="34"/>
      <c r="E193"/>
      <c r="G193"/>
      <c r="I193"/>
      <c r="K193"/>
      <c r="M193"/>
      <c r="O193"/>
      <c r="Q193" s="70"/>
    </row>
    <row r="194" spans="2:19" ht="15" customHeight="1" x14ac:dyDescent="0.25">
      <c r="B194" s="34"/>
      <c r="C194" s="68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73"/>
      <c r="Q194" s="78"/>
      <c r="R194" s="6"/>
      <c r="S194" s="5"/>
    </row>
    <row r="195" spans="2:19" ht="15" customHeight="1" x14ac:dyDescent="0.25">
      <c r="B195" s="34"/>
      <c r="C195" s="68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73"/>
      <c r="Q195" s="78"/>
      <c r="R195" s="6"/>
      <c r="S195" s="5"/>
    </row>
    <row r="196" spans="2:19" ht="15" customHeight="1" x14ac:dyDescent="0.25">
      <c r="B196" s="34"/>
      <c r="C196" s="68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73"/>
      <c r="Q196" s="78"/>
      <c r="R196" s="6"/>
      <c r="S196" s="5"/>
    </row>
    <row r="197" spans="2:19" ht="15" customHeight="1" x14ac:dyDescent="0.25">
      <c r="B197" s="34"/>
      <c r="C197" s="68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73"/>
      <c r="Q197" s="78"/>
      <c r="R197" s="6"/>
      <c r="S197" s="5"/>
    </row>
    <row r="198" spans="2:19" ht="15" customHeight="1" x14ac:dyDescent="0.25">
      <c r="B198" s="35"/>
      <c r="C198" s="68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73"/>
      <c r="Q198" s="78"/>
      <c r="R198" s="6"/>
      <c r="S198" s="5"/>
    </row>
    <row r="199" spans="2:19" ht="15" customHeight="1" x14ac:dyDescent="0.25">
      <c r="B199" s="316"/>
      <c r="C199" s="316"/>
      <c r="D199" s="316"/>
      <c r="E199" s="316"/>
      <c r="F199" s="316"/>
      <c r="G199" s="316"/>
      <c r="H199" s="316"/>
      <c r="I199" s="316"/>
      <c r="J199" s="316"/>
      <c r="K199" s="316"/>
      <c r="L199" s="316"/>
      <c r="M199" s="316"/>
      <c r="N199" s="316"/>
      <c r="O199" s="316"/>
      <c r="P199" s="316"/>
      <c r="Q199" s="316"/>
      <c r="R199" s="316"/>
      <c r="S199" s="5"/>
    </row>
    <row r="200" spans="2:19" ht="15" customHeight="1" x14ac:dyDescent="0.25">
      <c r="B200" s="316"/>
      <c r="C200" s="316"/>
      <c r="D200" s="316"/>
      <c r="E200" s="316"/>
      <c r="F200" s="316"/>
      <c r="G200" s="316"/>
      <c r="H200" s="316"/>
      <c r="I200" s="316"/>
      <c r="J200" s="316"/>
      <c r="K200" s="316"/>
      <c r="L200" s="316"/>
      <c r="M200" s="316"/>
      <c r="N200" s="316"/>
      <c r="O200" s="316"/>
      <c r="P200" s="316"/>
      <c r="Q200" s="316"/>
      <c r="R200" s="316"/>
      <c r="S200" s="5"/>
    </row>
    <row r="201" spans="2:19" ht="15" customHeight="1" x14ac:dyDescent="0.25">
      <c r="B201" s="35"/>
      <c r="C201" s="68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73"/>
      <c r="Q201" s="78"/>
      <c r="R201" s="6"/>
      <c r="S201" s="5"/>
    </row>
    <row r="202" spans="2:19" ht="15" customHeight="1" x14ac:dyDescent="0.25">
      <c r="B202" s="35"/>
      <c r="C202" s="68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73"/>
      <c r="Q202" s="78"/>
      <c r="R202" s="6"/>
      <c r="S202" s="5"/>
    </row>
    <row r="203" spans="2:19" ht="15" customHeight="1" x14ac:dyDescent="0.25">
      <c r="B203" s="35"/>
      <c r="C203" s="68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73"/>
      <c r="Q203" s="78"/>
      <c r="R203" s="6"/>
      <c r="S203" s="5"/>
    </row>
    <row r="204" spans="2:19" ht="15" customHeight="1" x14ac:dyDescent="0.25">
      <c r="B204" s="35"/>
      <c r="C204" s="68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73"/>
      <c r="Q204" s="78"/>
      <c r="R204" s="6"/>
      <c r="S204" s="5"/>
    </row>
    <row r="205" spans="2:19" ht="15" customHeight="1" x14ac:dyDescent="0.25">
      <c r="E205"/>
      <c r="G205"/>
      <c r="I205"/>
      <c r="K205"/>
      <c r="M205"/>
      <c r="O205"/>
      <c r="Q205" s="70"/>
    </row>
    <row r="206" spans="2:19" ht="15" customHeight="1" x14ac:dyDescent="0.25">
      <c r="E206"/>
      <c r="G206"/>
      <c r="I206"/>
      <c r="K206"/>
      <c r="M206"/>
      <c r="O206"/>
      <c r="Q206" s="70"/>
    </row>
    <row r="207" spans="2:19" ht="15" customHeight="1" x14ac:dyDescent="0.25">
      <c r="E207"/>
      <c r="G207"/>
      <c r="I207"/>
      <c r="K207"/>
      <c r="M207"/>
      <c r="O207"/>
      <c r="Q207" s="70"/>
    </row>
    <row r="208" spans="2:19" ht="15" customHeight="1" x14ac:dyDescent="0.25">
      <c r="E208"/>
      <c r="G208"/>
      <c r="I208"/>
      <c r="K208"/>
      <c r="M208"/>
      <c r="O208"/>
      <c r="Q208" s="70"/>
    </row>
    <row r="209" spans="5:17" ht="15" customHeight="1" x14ac:dyDescent="0.25">
      <c r="E209"/>
      <c r="G209"/>
      <c r="I209"/>
      <c r="K209"/>
      <c r="M209"/>
      <c r="O209"/>
      <c r="Q209" s="70"/>
    </row>
    <row r="210" spans="5:17" ht="15" customHeight="1" x14ac:dyDescent="0.25">
      <c r="E210"/>
      <c r="G210"/>
      <c r="I210"/>
      <c r="K210"/>
      <c r="M210"/>
      <c r="O210"/>
      <c r="Q210" s="70"/>
    </row>
    <row r="211" spans="5:17" ht="15" customHeight="1" x14ac:dyDescent="0.25">
      <c r="E211"/>
      <c r="G211"/>
      <c r="I211"/>
      <c r="K211"/>
      <c r="M211"/>
      <c r="O211"/>
      <c r="Q211" s="70"/>
    </row>
    <row r="212" spans="5:17" ht="15" customHeight="1" x14ac:dyDescent="0.25">
      <c r="E212"/>
      <c r="G212"/>
      <c r="I212"/>
      <c r="K212"/>
      <c r="M212"/>
      <c r="O212"/>
      <c r="Q212" s="70"/>
    </row>
    <row r="213" spans="5:17" x14ac:dyDescent="0.25">
      <c r="E213"/>
      <c r="G213"/>
      <c r="I213"/>
      <c r="K213"/>
      <c r="M213"/>
      <c r="O213"/>
      <c r="Q213" s="70"/>
    </row>
    <row r="214" spans="5:17" x14ac:dyDescent="0.25">
      <c r="E214"/>
      <c r="G214"/>
      <c r="I214"/>
      <c r="K214"/>
      <c r="M214"/>
      <c r="O214"/>
      <c r="Q214" s="70"/>
    </row>
    <row r="215" spans="5:17" x14ac:dyDescent="0.25">
      <c r="E215"/>
      <c r="G215"/>
      <c r="I215"/>
      <c r="K215"/>
      <c r="M215"/>
      <c r="O215"/>
      <c r="Q215" s="70"/>
    </row>
    <row r="216" spans="5:17" x14ac:dyDescent="0.25">
      <c r="E216"/>
      <c r="G216"/>
      <c r="I216"/>
      <c r="K216"/>
      <c r="M216"/>
      <c r="O216"/>
      <c r="Q216" s="70"/>
    </row>
    <row r="217" spans="5:17" x14ac:dyDescent="0.25">
      <c r="E217"/>
      <c r="G217"/>
      <c r="I217"/>
      <c r="K217"/>
      <c r="M217"/>
      <c r="O217"/>
      <c r="Q217" s="70"/>
    </row>
    <row r="218" spans="5:17" x14ac:dyDescent="0.25">
      <c r="E218"/>
      <c r="G218"/>
      <c r="I218"/>
      <c r="K218"/>
      <c r="M218"/>
      <c r="O218"/>
      <c r="Q218" s="70"/>
    </row>
    <row r="219" spans="5:17" x14ac:dyDescent="0.25">
      <c r="E219"/>
      <c r="G219"/>
      <c r="I219"/>
      <c r="K219"/>
      <c r="M219"/>
      <c r="O219"/>
      <c r="Q219" s="70"/>
    </row>
    <row r="220" spans="5:17" x14ac:dyDescent="0.25">
      <c r="E220"/>
      <c r="G220"/>
      <c r="I220"/>
      <c r="K220"/>
      <c r="M220"/>
      <c r="O220"/>
      <c r="Q220" s="70"/>
    </row>
    <row r="221" spans="5:17" x14ac:dyDescent="0.25">
      <c r="E221"/>
      <c r="G221"/>
      <c r="I221"/>
      <c r="K221"/>
      <c r="M221"/>
      <c r="O221"/>
      <c r="Q221" s="70"/>
    </row>
    <row r="222" spans="5:17" x14ac:dyDescent="0.25">
      <c r="E222"/>
      <c r="G222"/>
      <c r="I222"/>
      <c r="K222"/>
      <c r="M222"/>
      <c r="O222"/>
      <c r="Q222" s="70"/>
    </row>
    <row r="223" spans="5:17" x14ac:dyDescent="0.25">
      <c r="E223"/>
      <c r="G223"/>
      <c r="I223"/>
      <c r="K223"/>
      <c r="M223"/>
      <c r="O223"/>
      <c r="Q223" s="70"/>
    </row>
    <row r="224" spans="5:17" x14ac:dyDescent="0.25">
      <c r="E224"/>
      <c r="G224"/>
      <c r="I224"/>
      <c r="K224"/>
      <c r="M224"/>
      <c r="O224"/>
      <c r="Q224" s="70"/>
    </row>
    <row r="225" spans="5:17" x14ac:dyDescent="0.25">
      <c r="E225"/>
      <c r="G225"/>
      <c r="I225"/>
      <c r="K225"/>
      <c r="M225"/>
      <c r="O225"/>
      <c r="Q225" s="70"/>
    </row>
    <row r="226" spans="5:17" x14ac:dyDescent="0.25">
      <c r="E226"/>
      <c r="G226"/>
      <c r="I226"/>
      <c r="K226"/>
      <c r="M226"/>
      <c r="O226"/>
      <c r="Q226" s="70"/>
    </row>
    <row r="227" spans="5:17" x14ac:dyDescent="0.25">
      <c r="E227"/>
      <c r="G227"/>
      <c r="I227"/>
      <c r="K227"/>
      <c r="M227"/>
      <c r="O227"/>
      <c r="Q227" s="70"/>
    </row>
    <row r="228" spans="5:17" x14ac:dyDescent="0.25">
      <c r="E228"/>
      <c r="G228"/>
      <c r="I228"/>
      <c r="K228"/>
      <c r="M228"/>
      <c r="O228"/>
      <c r="Q228" s="70"/>
    </row>
    <row r="229" spans="5:17" x14ac:dyDescent="0.25">
      <c r="E229"/>
      <c r="G229"/>
      <c r="I229"/>
      <c r="K229"/>
      <c r="M229"/>
      <c r="O229"/>
      <c r="Q229" s="70"/>
    </row>
    <row r="230" spans="5:17" x14ac:dyDescent="0.25">
      <c r="E230"/>
      <c r="G230"/>
      <c r="I230"/>
      <c r="K230"/>
      <c r="M230"/>
      <c r="O230"/>
      <c r="Q230" s="70"/>
    </row>
    <row r="231" spans="5:17" x14ac:dyDescent="0.25">
      <c r="E231"/>
      <c r="G231"/>
      <c r="I231"/>
      <c r="K231"/>
      <c r="M231"/>
      <c r="O231"/>
      <c r="Q231" s="70"/>
    </row>
    <row r="232" spans="5:17" x14ac:dyDescent="0.25">
      <c r="E232"/>
      <c r="G232"/>
      <c r="I232"/>
      <c r="K232"/>
      <c r="M232"/>
      <c r="O232"/>
      <c r="Q232" s="70"/>
    </row>
    <row r="233" spans="5:17" x14ac:dyDescent="0.25">
      <c r="E233"/>
      <c r="G233"/>
      <c r="I233"/>
      <c r="K233"/>
      <c r="M233"/>
      <c r="O233"/>
      <c r="Q233" s="70"/>
    </row>
    <row r="234" spans="5:17" x14ac:dyDescent="0.25">
      <c r="E234"/>
      <c r="G234"/>
      <c r="I234"/>
      <c r="K234"/>
      <c r="M234"/>
      <c r="O234"/>
      <c r="Q234" s="70"/>
    </row>
    <row r="235" spans="5:17" x14ac:dyDescent="0.25">
      <c r="E235"/>
      <c r="G235"/>
      <c r="I235"/>
      <c r="K235"/>
      <c r="M235"/>
      <c r="O235"/>
      <c r="Q235" s="70"/>
    </row>
    <row r="236" spans="5:17" x14ac:dyDescent="0.25">
      <c r="E236"/>
      <c r="G236"/>
      <c r="I236"/>
      <c r="K236"/>
      <c r="M236"/>
      <c r="O236"/>
      <c r="Q236" s="70"/>
    </row>
    <row r="237" spans="5:17" x14ac:dyDescent="0.25">
      <c r="E237"/>
      <c r="G237"/>
      <c r="I237"/>
      <c r="K237"/>
      <c r="M237"/>
      <c r="O237"/>
      <c r="Q237" s="70"/>
    </row>
    <row r="238" spans="5:17" x14ac:dyDescent="0.25">
      <c r="E238"/>
      <c r="G238"/>
      <c r="I238"/>
      <c r="K238"/>
      <c r="M238"/>
      <c r="O238"/>
      <c r="Q238" s="70"/>
    </row>
    <row r="239" spans="5:17" x14ac:dyDescent="0.25">
      <c r="E239"/>
      <c r="G239"/>
      <c r="I239"/>
      <c r="K239"/>
      <c r="M239"/>
      <c r="O239"/>
      <c r="Q239" s="70"/>
    </row>
    <row r="240" spans="5:17" x14ac:dyDescent="0.25">
      <c r="E240"/>
      <c r="G240"/>
      <c r="I240"/>
      <c r="K240"/>
      <c r="M240"/>
      <c r="O240"/>
      <c r="Q240" s="70"/>
    </row>
    <row r="241" spans="5:17" x14ac:dyDescent="0.25">
      <c r="E241"/>
      <c r="G241"/>
      <c r="I241"/>
      <c r="K241"/>
      <c r="M241"/>
      <c r="O241"/>
      <c r="Q241" s="70"/>
    </row>
    <row r="242" spans="5:17" x14ac:dyDescent="0.25">
      <c r="E242"/>
      <c r="G242"/>
      <c r="I242"/>
      <c r="K242"/>
      <c r="M242"/>
      <c r="O242"/>
      <c r="Q242" s="70"/>
    </row>
    <row r="243" spans="5:17" x14ac:dyDescent="0.25">
      <c r="E243"/>
      <c r="G243"/>
      <c r="I243"/>
      <c r="K243"/>
      <c r="M243"/>
      <c r="O243"/>
      <c r="Q243" s="70"/>
    </row>
    <row r="244" spans="5:17" x14ac:dyDescent="0.25">
      <c r="E244"/>
      <c r="G244"/>
      <c r="I244"/>
      <c r="K244"/>
      <c r="M244"/>
      <c r="O244"/>
      <c r="Q244" s="70"/>
    </row>
    <row r="245" spans="5:17" x14ac:dyDescent="0.25">
      <c r="E245"/>
      <c r="G245"/>
      <c r="I245"/>
      <c r="K245"/>
      <c r="M245"/>
      <c r="O245"/>
      <c r="Q245" s="70"/>
    </row>
    <row r="246" spans="5:17" x14ac:dyDescent="0.25">
      <c r="E246"/>
      <c r="G246"/>
      <c r="I246"/>
      <c r="K246"/>
      <c r="M246"/>
      <c r="O246"/>
      <c r="Q246" s="70"/>
    </row>
    <row r="247" spans="5:17" x14ac:dyDescent="0.25">
      <c r="E247"/>
      <c r="G247"/>
      <c r="I247"/>
      <c r="K247"/>
      <c r="M247"/>
      <c r="O247"/>
      <c r="Q247" s="70"/>
    </row>
    <row r="248" spans="5:17" x14ac:dyDescent="0.25">
      <c r="E248"/>
      <c r="G248"/>
      <c r="I248"/>
      <c r="K248"/>
      <c r="M248"/>
      <c r="O248"/>
      <c r="Q248" s="70"/>
    </row>
    <row r="249" spans="5:17" x14ac:dyDescent="0.25">
      <c r="E249"/>
      <c r="G249"/>
      <c r="I249"/>
      <c r="K249"/>
      <c r="M249"/>
      <c r="O249"/>
      <c r="Q249" s="70"/>
    </row>
    <row r="250" spans="5:17" x14ac:dyDescent="0.25">
      <c r="E250"/>
      <c r="G250"/>
      <c r="I250"/>
      <c r="K250"/>
      <c r="M250"/>
      <c r="O250"/>
      <c r="Q250" s="70"/>
    </row>
    <row r="251" spans="5:17" x14ac:dyDescent="0.25">
      <c r="E251"/>
      <c r="G251"/>
      <c r="I251"/>
      <c r="K251"/>
      <c r="M251"/>
      <c r="O251"/>
      <c r="Q251" s="70"/>
    </row>
    <row r="252" spans="5:17" x14ac:dyDescent="0.25">
      <c r="E252"/>
      <c r="G252"/>
      <c r="I252"/>
      <c r="K252"/>
      <c r="M252"/>
      <c r="O252"/>
      <c r="Q252" s="70"/>
    </row>
    <row r="253" spans="5:17" x14ac:dyDescent="0.25">
      <c r="E253"/>
      <c r="G253"/>
      <c r="I253"/>
      <c r="K253"/>
      <c r="M253"/>
      <c r="O253"/>
      <c r="Q253" s="70"/>
    </row>
    <row r="254" spans="5:17" x14ac:dyDescent="0.25">
      <c r="E254"/>
      <c r="G254"/>
      <c r="I254"/>
      <c r="K254"/>
      <c r="M254"/>
      <c r="O254"/>
      <c r="Q254" s="70"/>
    </row>
    <row r="255" spans="5:17" x14ac:dyDescent="0.25">
      <c r="E255"/>
      <c r="G255"/>
      <c r="I255"/>
      <c r="K255"/>
      <c r="M255"/>
      <c r="O255"/>
      <c r="Q255" s="70"/>
    </row>
    <row r="256" spans="5:17" x14ac:dyDescent="0.25">
      <c r="E256"/>
      <c r="G256"/>
      <c r="I256"/>
      <c r="K256"/>
      <c r="M256"/>
      <c r="O256"/>
      <c r="Q256" s="70"/>
    </row>
    <row r="257" spans="5:17" x14ac:dyDescent="0.25">
      <c r="E257"/>
      <c r="G257"/>
      <c r="I257"/>
      <c r="K257"/>
      <c r="M257"/>
      <c r="O257"/>
      <c r="Q257" s="70"/>
    </row>
    <row r="258" spans="5:17" x14ac:dyDescent="0.25">
      <c r="E258"/>
      <c r="G258"/>
      <c r="I258"/>
      <c r="K258"/>
      <c r="M258"/>
      <c r="O258"/>
      <c r="Q258" s="70"/>
    </row>
    <row r="259" spans="5:17" x14ac:dyDescent="0.25">
      <c r="E259"/>
      <c r="G259"/>
      <c r="I259"/>
      <c r="K259"/>
      <c r="M259"/>
      <c r="O259"/>
      <c r="Q259" s="70"/>
    </row>
    <row r="260" spans="5:17" x14ac:dyDescent="0.25">
      <c r="E260"/>
      <c r="G260"/>
      <c r="I260"/>
      <c r="K260"/>
      <c r="M260"/>
      <c r="O260"/>
      <c r="Q260" s="70"/>
    </row>
    <row r="261" spans="5:17" x14ac:dyDescent="0.25">
      <c r="E261"/>
      <c r="G261"/>
      <c r="I261"/>
      <c r="K261"/>
      <c r="M261"/>
      <c r="O261"/>
      <c r="Q261" s="70"/>
    </row>
    <row r="262" spans="5:17" x14ac:dyDescent="0.25">
      <c r="E262"/>
      <c r="G262"/>
      <c r="I262"/>
      <c r="K262"/>
      <c r="M262"/>
      <c r="O262"/>
      <c r="Q262" s="70"/>
    </row>
    <row r="263" spans="5:17" x14ac:dyDescent="0.25">
      <c r="E263"/>
      <c r="G263"/>
      <c r="I263"/>
      <c r="K263"/>
      <c r="M263"/>
      <c r="O263"/>
      <c r="Q263" s="70"/>
    </row>
    <row r="264" spans="5:17" x14ac:dyDescent="0.25">
      <c r="E264"/>
      <c r="G264"/>
      <c r="I264"/>
      <c r="K264"/>
      <c r="M264"/>
      <c r="O264"/>
      <c r="Q264" s="70"/>
    </row>
    <row r="265" spans="5:17" x14ac:dyDescent="0.25">
      <c r="E265"/>
      <c r="G265"/>
      <c r="I265"/>
      <c r="K265"/>
      <c r="M265"/>
      <c r="O265"/>
      <c r="Q265" s="70"/>
    </row>
    <row r="266" spans="5:17" x14ac:dyDescent="0.25">
      <c r="E266"/>
      <c r="G266"/>
      <c r="I266"/>
      <c r="K266"/>
      <c r="M266"/>
      <c r="O266"/>
      <c r="Q266" s="70"/>
    </row>
    <row r="267" spans="5:17" x14ac:dyDescent="0.25">
      <c r="E267"/>
      <c r="G267"/>
      <c r="I267"/>
      <c r="K267"/>
      <c r="M267"/>
      <c r="O267"/>
      <c r="Q267" s="70"/>
    </row>
    <row r="268" spans="5:17" x14ac:dyDescent="0.25">
      <c r="E268"/>
      <c r="G268"/>
      <c r="I268"/>
      <c r="K268"/>
      <c r="M268"/>
      <c r="O268"/>
      <c r="Q268" s="70"/>
    </row>
    <row r="269" spans="5:17" x14ac:dyDescent="0.25">
      <c r="E269"/>
      <c r="G269"/>
      <c r="I269"/>
      <c r="K269"/>
      <c r="M269"/>
      <c r="O269"/>
      <c r="Q269" s="70"/>
    </row>
    <row r="270" spans="5:17" x14ac:dyDescent="0.25">
      <c r="E270"/>
      <c r="G270"/>
      <c r="I270"/>
      <c r="K270"/>
      <c r="M270"/>
      <c r="O270"/>
      <c r="Q270" s="70"/>
    </row>
    <row r="271" spans="5:17" x14ac:dyDescent="0.25">
      <c r="E271"/>
      <c r="G271"/>
      <c r="I271"/>
      <c r="K271"/>
      <c r="M271"/>
      <c r="O271"/>
      <c r="Q271" s="70"/>
    </row>
    <row r="272" spans="5:17" x14ac:dyDescent="0.25">
      <c r="E272"/>
      <c r="G272"/>
      <c r="I272"/>
      <c r="K272"/>
      <c r="M272"/>
      <c r="O272"/>
      <c r="Q272" s="70"/>
    </row>
    <row r="273" spans="5:17" x14ac:dyDescent="0.25">
      <c r="E273"/>
      <c r="G273"/>
      <c r="I273"/>
      <c r="K273"/>
      <c r="M273"/>
      <c r="O273"/>
      <c r="Q273" s="70"/>
    </row>
    <row r="274" spans="5:17" x14ac:dyDescent="0.25">
      <c r="E274"/>
      <c r="G274"/>
      <c r="I274"/>
      <c r="K274"/>
      <c r="M274"/>
      <c r="O274"/>
      <c r="Q274" s="70"/>
    </row>
    <row r="275" spans="5:17" x14ac:dyDescent="0.25">
      <c r="E275"/>
      <c r="G275"/>
      <c r="I275"/>
      <c r="K275"/>
      <c r="M275"/>
      <c r="O275"/>
      <c r="Q275" s="70"/>
    </row>
    <row r="276" spans="5:17" x14ac:dyDescent="0.25">
      <c r="E276"/>
      <c r="G276"/>
      <c r="I276"/>
      <c r="K276"/>
      <c r="M276"/>
      <c r="O276"/>
      <c r="Q276" s="70"/>
    </row>
    <row r="277" spans="5:17" x14ac:dyDescent="0.25">
      <c r="E277"/>
      <c r="G277"/>
      <c r="I277"/>
      <c r="K277"/>
      <c r="M277"/>
      <c r="O277"/>
      <c r="Q277" s="70"/>
    </row>
    <row r="278" spans="5:17" x14ac:dyDescent="0.25">
      <c r="E278"/>
      <c r="G278"/>
      <c r="I278"/>
      <c r="K278"/>
      <c r="M278"/>
      <c r="O278"/>
      <c r="Q278" s="70"/>
    </row>
    <row r="279" spans="5:17" x14ac:dyDescent="0.25">
      <c r="E279"/>
      <c r="G279"/>
      <c r="I279"/>
      <c r="K279"/>
      <c r="M279"/>
      <c r="O279"/>
      <c r="Q279" s="70"/>
    </row>
    <row r="280" spans="5:17" x14ac:dyDescent="0.25">
      <c r="E280"/>
      <c r="G280"/>
      <c r="I280"/>
      <c r="K280"/>
      <c r="M280"/>
      <c r="O280"/>
      <c r="Q280" s="70"/>
    </row>
    <row r="281" spans="5:17" x14ac:dyDescent="0.25">
      <c r="E281"/>
      <c r="G281"/>
      <c r="I281"/>
      <c r="K281"/>
      <c r="M281"/>
      <c r="O281"/>
      <c r="Q281" s="70"/>
    </row>
    <row r="282" spans="5:17" x14ac:dyDescent="0.25">
      <c r="E282"/>
      <c r="G282"/>
      <c r="I282"/>
      <c r="K282"/>
      <c r="M282"/>
      <c r="O282"/>
      <c r="Q282" s="70"/>
    </row>
    <row r="283" spans="5:17" x14ac:dyDescent="0.25">
      <c r="E283"/>
      <c r="G283"/>
      <c r="I283"/>
      <c r="K283"/>
      <c r="M283"/>
      <c r="O283"/>
      <c r="Q283" s="70"/>
    </row>
    <row r="284" spans="5:17" x14ac:dyDescent="0.25">
      <c r="E284"/>
      <c r="G284"/>
      <c r="I284"/>
      <c r="K284"/>
      <c r="M284"/>
      <c r="O284"/>
      <c r="Q284" s="70"/>
    </row>
    <row r="285" spans="5:17" x14ac:dyDescent="0.25">
      <c r="E285"/>
      <c r="G285"/>
      <c r="I285"/>
      <c r="K285"/>
      <c r="M285"/>
      <c r="O285"/>
      <c r="Q285" s="70"/>
    </row>
    <row r="286" spans="5:17" x14ac:dyDescent="0.25">
      <c r="E286"/>
      <c r="G286"/>
      <c r="I286"/>
      <c r="K286"/>
      <c r="M286"/>
      <c r="O286"/>
      <c r="Q286" s="70"/>
    </row>
    <row r="287" spans="5:17" x14ac:dyDescent="0.25">
      <c r="E287"/>
      <c r="G287"/>
      <c r="I287"/>
      <c r="K287"/>
      <c r="M287"/>
      <c r="O287"/>
      <c r="Q287" s="70"/>
    </row>
    <row r="288" spans="5:17" x14ac:dyDescent="0.25">
      <c r="E288"/>
      <c r="G288"/>
      <c r="I288"/>
      <c r="K288"/>
      <c r="M288"/>
      <c r="O288"/>
      <c r="Q288" s="70"/>
    </row>
    <row r="289" spans="5:17" x14ac:dyDescent="0.25">
      <c r="E289"/>
      <c r="G289"/>
      <c r="I289"/>
      <c r="K289"/>
      <c r="M289"/>
      <c r="O289"/>
      <c r="Q289" s="70"/>
    </row>
    <row r="290" spans="5:17" x14ac:dyDescent="0.25">
      <c r="E290"/>
      <c r="G290"/>
      <c r="I290"/>
      <c r="K290"/>
      <c r="M290"/>
      <c r="O290"/>
      <c r="Q290" s="70"/>
    </row>
    <row r="291" spans="5:17" x14ac:dyDescent="0.25">
      <c r="E291"/>
      <c r="G291"/>
      <c r="I291"/>
      <c r="K291"/>
      <c r="M291"/>
      <c r="O291"/>
      <c r="Q291" s="70"/>
    </row>
    <row r="292" spans="5:17" x14ac:dyDescent="0.25">
      <c r="E292"/>
      <c r="G292"/>
      <c r="I292"/>
      <c r="K292"/>
      <c r="M292"/>
      <c r="O292"/>
      <c r="Q292" s="70"/>
    </row>
    <row r="293" spans="5:17" x14ac:dyDescent="0.25">
      <c r="E293"/>
      <c r="G293"/>
      <c r="I293"/>
      <c r="K293"/>
      <c r="M293"/>
      <c r="O293"/>
      <c r="Q293" s="70"/>
    </row>
    <row r="294" spans="5:17" x14ac:dyDescent="0.25">
      <c r="E294"/>
      <c r="G294"/>
      <c r="I294"/>
      <c r="K294"/>
      <c r="M294"/>
      <c r="O294"/>
      <c r="Q294" s="70"/>
    </row>
    <row r="295" spans="5:17" x14ac:dyDescent="0.25">
      <c r="E295"/>
      <c r="G295"/>
      <c r="I295"/>
      <c r="K295"/>
      <c r="M295"/>
      <c r="O295"/>
      <c r="Q295" s="70"/>
    </row>
  </sheetData>
  <mergeCells count="33">
    <mergeCell ref="B199:R199"/>
    <mergeCell ref="B200:R200"/>
    <mergeCell ref="B176:R176"/>
    <mergeCell ref="B177:R177"/>
    <mergeCell ref="B178:R178"/>
    <mergeCell ref="B191:R191"/>
    <mergeCell ref="B192:R192"/>
    <mergeCell ref="J170:P170"/>
    <mergeCell ref="Q25:Q26"/>
    <mergeCell ref="R25:R26"/>
    <mergeCell ref="B61:R61"/>
    <mergeCell ref="B103:R103"/>
    <mergeCell ref="B102:R102"/>
    <mergeCell ref="B101:R101"/>
    <mergeCell ref="B60:R60"/>
    <mergeCell ref="D25:E25"/>
    <mergeCell ref="H25:I25"/>
    <mergeCell ref="J25:K25"/>
    <mergeCell ref="L25:M25"/>
    <mergeCell ref="N25:O25"/>
    <mergeCell ref="P25:P26"/>
    <mergeCell ref="S25:S26"/>
    <mergeCell ref="B8:R8"/>
    <mergeCell ref="J168:P168"/>
    <mergeCell ref="J169:P169"/>
    <mergeCell ref="F25:G25"/>
    <mergeCell ref="A9:S9"/>
    <mergeCell ref="D24:E24"/>
    <mergeCell ref="F24:G24"/>
    <mergeCell ref="H24:I24"/>
    <mergeCell ref="J24:K24"/>
    <mergeCell ref="L24:M24"/>
    <mergeCell ref="N24:O24"/>
  </mergeCells>
  <pageMargins left="0" right="0" top="0.15748031496062992" bottom="0.19685039370078741" header="0.31496062992125984" footer="0.31496062992125984"/>
  <pageSetup paperSize="9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"/>
  <sheetViews>
    <sheetView workbookViewId="0">
      <selection activeCell="B3" sqref="B3"/>
    </sheetView>
  </sheetViews>
  <sheetFormatPr defaultRowHeight="15" x14ac:dyDescent="0.25"/>
  <cols>
    <col min="2" max="2" width="14.5703125" customWidth="1"/>
  </cols>
  <sheetData>
    <row r="3" spans="2:2" x14ac:dyDescent="0.25">
      <c r="B3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SŠ Bedekovčina</dc:creator>
  <cp:lastModifiedBy>Računovodstvo</cp:lastModifiedBy>
  <cp:lastPrinted>2023-03-22T13:35:16Z</cp:lastPrinted>
  <dcterms:created xsi:type="dcterms:W3CDTF">2022-01-28T07:37:17Z</dcterms:created>
  <dcterms:modified xsi:type="dcterms:W3CDTF">2023-03-22T13:35:19Z</dcterms:modified>
</cp:coreProperties>
</file>