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activeTab="2"/>
  </bookViews>
  <sheets>
    <sheet name="Tablica I.-prihodi" sheetId="1" r:id="rId1"/>
    <sheet name="POSEBNI DIO-rashodi" sheetId="2" r:id="rId2"/>
    <sheet name="REKAPITULACIJA" sheetId="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a">[1]NOVMIR3!$U$71:$Y$134</definedName>
    <definedName name="b">[1]NOVMIR3!$A$3:$A$43</definedName>
    <definedName name="BEx00775DQ2JG7XO82H2QROMSXVH" hidden="1">#REF!</definedName>
    <definedName name="BEx009W98B7PZBFAE89KM0RRWMFD" hidden="1">#REF!</definedName>
    <definedName name="BEx00BE8LZQJ7YE6TWSO2NB43IF7" hidden="1">#REF!</definedName>
    <definedName name="BEx00S69VJH3S5NU0JXPOHT9M1ZG" hidden="1">#REF!</definedName>
    <definedName name="BEx00ZD99I4MRZCIFP7OBUA5T94M" hidden="1">#REF!</definedName>
    <definedName name="BEx010F2ILN0YUCUMZCM9Z3A0HSK" hidden="1">#REF!</definedName>
    <definedName name="BEx01BCTC0EGN36IDP6731IHS1NR" hidden="1">#REF!</definedName>
    <definedName name="BEx01EY9PMHTQOGNEBXNJ4L6KR3V" hidden="1">#REF!</definedName>
    <definedName name="BEx01PFX92X3TADAC3Z7XVS4PSIQ" hidden="1">#REF!</definedName>
    <definedName name="BEx01V4XF4GKNRSKY3C3714BF1I9" hidden="1">#REF!</definedName>
    <definedName name="BEx024FEU583GZO6O6PEZPWBH8K9" hidden="1">#REF!</definedName>
    <definedName name="BEx02Q0ACNPRXYKVFRXD326KUHO6" hidden="1">#REF!</definedName>
    <definedName name="BEx1EX77626ZWG2VT9PXHYPCPDJE" hidden="1">#REF!</definedName>
    <definedName name="BEx1J9N7XKIR6VW0J29GTC4TZEGL" hidden="1">#REF!</definedName>
    <definedName name="BEx1JIXPTVH628TZ44UBNWWJ5CA7" hidden="1">#REF!</definedName>
    <definedName name="BEx1JYYWIUIWPUJ9OXQJXCC202XR" hidden="1">#REF!</definedName>
    <definedName name="BEx1KQZNXL2RWME5FVRVQX1OGFVX" hidden="1">#REF!</definedName>
    <definedName name="BEx1MAVSPOTX5BWS749ZCTRNWWOW" hidden="1">#REF!</definedName>
    <definedName name="BEx1O2Q26KNAYDJGVGXLKWV289HV" hidden="1">#REF!</definedName>
    <definedName name="BEx1OOQYAT6VPE1NRT9G6NRHE5LW" hidden="1">#REF!</definedName>
    <definedName name="BEx1PKYT6CPC924667C3Q0V946Q5" hidden="1">#REF!</definedName>
    <definedName name="BEx1SM7K0SJ115CGGA23TPFBJ6S0" hidden="1">#REF!</definedName>
    <definedName name="BEx1TOV8IMGQ4RPXNOZX2J4JHZFU" hidden="1">#REF!</definedName>
    <definedName name="BEx1UXZ5KQJ6XTTTHBMRQQLF70B5" hidden="1">#REF!</definedName>
    <definedName name="BEx1VINH2P14JO1UCOP8UQ5Q7H2D" hidden="1">#REF!</definedName>
    <definedName name="BEx1VYDUI7IRFC205T8LM1SX59LT" hidden="1">#REF!</definedName>
    <definedName name="BEx1WCRRE2JKAEYQJTYSNZW95HF5" hidden="1">#REF!</definedName>
    <definedName name="BEx1X0LMOMJBZ7Z5KCFZ9TVV6FSZ" hidden="1">#REF!</definedName>
    <definedName name="BEx1XDMVP2GKNREY4YQ545L46MSA" hidden="1">#REF!</definedName>
    <definedName name="BEx3BVULBZGBPD0HSWGJK5VJFA4I" hidden="1">#REF!</definedName>
    <definedName name="BEx3CGODYY7WQ0PE0WHQVTKGYI72" hidden="1">#REF!</definedName>
    <definedName name="BEx3DWTRC18J21Z1NHMQIVOXN31H" hidden="1">#REF!</definedName>
    <definedName name="BEx3E1RPNNJUXSFI6RY1NABYTRWC" hidden="1">#REF!</definedName>
    <definedName name="BEx3E69L2RHTYAB16JOM4E13X5DE" hidden="1">#REF!</definedName>
    <definedName name="BEx3EMLNHKOJ6IEPGDAKVWLBDVNZ" hidden="1">#REF!</definedName>
    <definedName name="BEx3FERR16X5GSOZSEPOAPI0LN3N" hidden="1">#REF!</definedName>
    <definedName name="BEx3G61NANPDJE425AUYFOBUGMPD" hidden="1">#REF!</definedName>
    <definedName name="BEx3HQU64EU8MQAYVE5D7N431X1Q" hidden="1">#REF!</definedName>
    <definedName name="BEx3IP5IGJ175DUUV7W1H1QK3G7F" hidden="1">#REF!</definedName>
    <definedName name="BEx3IXP3WMB2ZH6KCW4MZ0C0YI8P" hidden="1">#REF!</definedName>
    <definedName name="BEx3IZN5SXY0M67KUTLZLJY4PNPI" hidden="1">#REF!</definedName>
    <definedName name="BEx3JVPHD66R1K527Z4VPFCWMH72" hidden="1">[2]osnovni!#REF!</definedName>
    <definedName name="BEx3K9CIDIN43VW201SO1GH1JZRI" hidden="1">#REF!</definedName>
    <definedName name="BEx3LSN3S00T8A5EAQTRGY9J31C0" hidden="1">#REF!</definedName>
    <definedName name="BEx3NI2TCIES1GZONCERWUWAD48G" hidden="1">#REF!</definedName>
    <definedName name="BEx3OS2WXW2F45AVVWIT9F6IOSLF" hidden="1">#REF!</definedName>
    <definedName name="BEx3OXH4FLI5UMMLO4IM1GRFZ5AL" hidden="1">#REF!</definedName>
    <definedName name="BEx3PB45IAGTPSN6O4INW0WGOHXB" hidden="1">#REF!</definedName>
    <definedName name="BEx3PVXZWEUYXZSUAT499E6ZXQNT" hidden="1">#REF!</definedName>
    <definedName name="BEx3Q3VSX8LAYP9QLNH82YA4EOMD" hidden="1">#REF!</definedName>
    <definedName name="BEx3R4018GAUUD7HDPQ4HAHKEYYM" hidden="1">[2]osnovni!#REF!</definedName>
    <definedName name="BEx3RT0VBW13EDUY0RZWXMWOQDWL" hidden="1">#REF!</definedName>
    <definedName name="BEx3RT0W7OJBCNTKAKX7RECWSVW0" hidden="1">#REF!</definedName>
    <definedName name="BEx3SSE31HNEHTFUBLDSLGDVDY4D" hidden="1">#REF!</definedName>
    <definedName name="BEx3T9X7NFWWCB01DGS1S8FU0188" hidden="1">#REF!</definedName>
    <definedName name="BEx3TZJMAYJIUNPPCZL7U8ZUJ9HI" hidden="1">#REF!</definedName>
    <definedName name="BEx3UWT9AMQ65HS8OK6ZAXVNFM3U" hidden="1">#REF!</definedName>
    <definedName name="BEx3V1WOEVT2K2IVOR1CJBS7LDXB" hidden="1">#REF!</definedName>
    <definedName name="BEx3VMVYFE1SH08LJ0S4QKIE1AD8" hidden="1">#REF!</definedName>
    <definedName name="BEx56TIL68UEA3YIU6OEYHUGMP44" hidden="1">#REF!</definedName>
    <definedName name="BEx59O0MNQVQ9ME5JHO1M6Z35D19" hidden="1">#REF!</definedName>
    <definedName name="BEx5BTSBKI07HSRZP5TZ0INVEYEO" hidden="1">#REF!</definedName>
    <definedName name="BEx5BVQJ3S4ZUUH7IY7IBRB7CSVS" hidden="1">#REF!</definedName>
    <definedName name="BEx5C5H4QW81EH4LRRZY9TL0DBQ2" hidden="1">#REF!</definedName>
    <definedName name="BEx5CQWNQG3LM6NJ8ME4VJES4WBU" hidden="1">#REF!</definedName>
    <definedName name="BEx5DNVCN5AJV51BDT9BNLQSJ7F5" hidden="1">#REF!</definedName>
    <definedName name="BEx5EOQHKRG1D2PVY4814H3BJT1A" hidden="1">#REF!</definedName>
    <definedName name="BEx5GXSZWB6UJ0BYJPQJGZ8FZH6D" hidden="1">[2]osnovni!#REF!</definedName>
    <definedName name="BEx5H2G6A1UJL4YT3ZZKS1ELUKHG" hidden="1">#REF!</definedName>
    <definedName name="BEx5HZF1NKXN18BV5D8TG9T0B1GJ" hidden="1">#REF!</definedName>
    <definedName name="BEx5IAI8OHYA6808JPKMRPGMSXT0" hidden="1">#REF!</definedName>
    <definedName name="BEx5INE6SVB4NA3QTG2Z2VT5KUL9" hidden="1">#REF!</definedName>
    <definedName name="BEx5JVQXIKHOBY3YK2ZB1EOSYYQ1" hidden="1">#REF!</definedName>
    <definedName name="BEx5KNGUJQE8T7HQUEVG5SXVHD78" hidden="1">#REF!</definedName>
    <definedName name="BEx5LFXV5742DBKB7HFVY58WXMHP" hidden="1">[2]osnovni!#REF!</definedName>
    <definedName name="BEx5M1O0V8VN3F4NTO2G35FJAD9Q" hidden="1">#REF!</definedName>
    <definedName name="BEx5MIG9BFVTW41REZ1Q9MHK9PCD" hidden="1">#REF!</definedName>
    <definedName name="BEx5MUFUJ4NNKJQ266N43D12ET3U" hidden="1">#REF!</definedName>
    <definedName name="BEx5MVHJ2RMVXQLIDTW9YFT5NNMQ" hidden="1">#REF!</definedName>
    <definedName name="BEx5N8TQ8YF68QBTK3DKRAB7FP5X" hidden="1">#REF!</definedName>
    <definedName name="BEx5Q2Q28DT5VKWFZSLD3HJ3QVG8" hidden="1">#REF!</definedName>
    <definedName name="BEx747WCFQFL9GRBKLUIKZGF77G0" hidden="1">#REF!</definedName>
    <definedName name="BEx748HWOAL1ZVJDALGLDPVVXH5W" hidden="1">#REF!</definedName>
    <definedName name="BEx75INIT8YF3FRZA8GCV8AS2FUK" hidden="1">#REF!</definedName>
    <definedName name="BEx762A560O30ZFCQXG8X3ZCX575" hidden="1">#REF!</definedName>
    <definedName name="BEx767DL035JNRNCVXXFCVYQZ0P5" hidden="1">#REF!</definedName>
    <definedName name="BEx76JTANJRQ49QUMCP2E0NTBZEH" hidden="1">[2]osnovni!#REF!</definedName>
    <definedName name="BEx79SP91Z8K7DIMKLYS0VX4PUVO" hidden="1">#REF!</definedName>
    <definedName name="BEx7CZHCVZJ38LLD9CE8Y619F7JY" hidden="1">#REF!</definedName>
    <definedName name="BEx7D74FQQCKGTBA1JJEJBW1U40P" hidden="1">#REF!</definedName>
    <definedName name="BEx7E1OX3T0HQN0S7TZDDX1F3OC5" hidden="1">#REF!</definedName>
    <definedName name="BEx7FGXY5RB765DJT1AZYM78RJQP" hidden="1">#REF!</definedName>
    <definedName name="BEx7FLFT8X2XMFIGS5ZOPJJLPJK6" hidden="1">#REF!</definedName>
    <definedName name="BEx7HERTFPIMIIAI4F6P8F06H9HN" hidden="1">[2]osnovni!#REF!</definedName>
    <definedName name="BEx7JNJJGD33EWSLSOUU9CW7S8AZ" hidden="1">#REF!</definedName>
    <definedName name="BEx7L56PDX9X8CFEZ4KCNEP9RO8X" hidden="1">#REF!</definedName>
    <definedName name="BEx7ND7K8VOMYSASZU06W8H0KIUC" hidden="1">#REF!</definedName>
    <definedName name="BEx90S5T6DPSWU17FDHIQGOYKPJY" hidden="1">#REF!</definedName>
    <definedName name="BEx90VLS2ECDRGXFU28RCDOWJ8BC" hidden="1">#REF!</definedName>
    <definedName name="BEx93FWVA9G5AU5AQM0YWSWUXJS3" hidden="1">#REF!</definedName>
    <definedName name="BEx93TPB3JPBO8OY6G8OMN9DTO6F" hidden="1">#REF!</definedName>
    <definedName name="BEx949VT58GUAM6H723HLKNJJEO4" hidden="1">#REF!</definedName>
    <definedName name="BEx94KIX901LI5SF5IH7ZPDNCHYQ" hidden="1">[2]osnovni!#REF!</definedName>
    <definedName name="BEx95MVU371XX54TU9TIM5HKXBHO" hidden="1">#REF!</definedName>
    <definedName name="BEx95TH6MXJHQK4XYT8EPHEDET8K" hidden="1">#REF!</definedName>
    <definedName name="BEx96B0AIMZYE8I1MJBG3PYPBHVW" hidden="1">[2]osnovni!#REF!</definedName>
    <definedName name="BEx96HR6AHJ90ZRT2EAZBXLSIFPW" hidden="1">#REF!</definedName>
    <definedName name="BEx9853HMR3TE2J8B63XJQBVBCVV" hidden="1">#REF!</definedName>
    <definedName name="BEx98T2J69OHMRMS24R1TJKH73YQ" hidden="1">#REF!</definedName>
    <definedName name="BEx992IGYZI6ZZS3RHEQXZ40S3FL" hidden="1">#REF!</definedName>
    <definedName name="BEx99NN2NAW2V2D2KILJ38799A6T" hidden="1">#REF!</definedName>
    <definedName name="BEx99QXRMGCPJNYE0T2V1JK73ATA" hidden="1">[2]osnovni!#REF!</definedName>
    <definedName name="BEx99WC02ASEOHWA9805YRTA9RC5" hidden="1">#REF!</definedName>
    <definedName name="BEx9A8BKZBIM9VT4NQ21EUOEYC6F" hidden="1">#REF!</definedName>
    <definedName name="BEx9APEKG3UJ7NCT7X5Q3979ALJT" hidden="1">#REF!</definedName>
    <definedName name="BEx9BMIRFYAIB4STKJ0IVUSKNOKN" hidden="1">#REF!</definedName>
    <definedName name="BEx9BT9F1Y3T3F268WEEVIAF0ELZ" hidden="1">#REF!</definedName>
    <definedName name="BEx9C2UOV9Z4RKXDDEBVMKU8WB6A" hidden="1">#REF!</definedName>
    <definedName name="BEx9DHY9IOH4RAKZ8VGPGRYY07KK" hidden="1">#REF!</definedName>
    <definedName name="BEx9F5QQIO9XQAWF253GKW9QXJQ0" hidden="1">#REF!</definedName>
    <definedName name="BEx9FQ9R3A23X2BH3MFNUNHU7GFV" hidden="1">#REF!</definedName>
    <definedName name="BEx9FW9JJD1ER60H4FW2BNMG7Y7M" hidden="1">#REF!</definedName>
    <definedName name="BEx9FXBDHF9WKIKUI7TH8A2VSXM9" hidden="1">#REF!</definedName>
    <definedName name="BEx9G7NICTP5XCXJZL62YYH9I0NI" hidden="1">#REF!</definedName>
    <definedName name="BEx9HM00ZTXR1X0OZFYQMWGGXZ70" hidden="1">#REF!</definedName>
    <definedName name="BEx9IC2Q1E14HZ5C7VLP623ZN3LL" hidden="1">#REF!</definedName>
    <definedName name="BEx9IE0XK13C4NX5RYP0XNJUK1YE" hidden="1">#REF!</definedName>
    <definedName name="BExAYUD7WIR62JI6Z93Z3G4SJRXL" hidden="1">#REF!</definedName>
    <definedName name="BExB153123CZC7JISQ6VN3GW0YST" hidden="1">#REF!</definedName>
    <definedName name="BExB3FCPCQRGXB1JTMQ7A7EHEM5C" hidden="1">#REF!</definedName>
    <definedName name="BExB4IRFRRQMNF2Y6X4HSRFCWJ3A" hidden="1">#REF!</definedName>
    <definedName name="BExB4RGCKSG9THVC25KOU3AQQ2GL" hidden="1">#REF!</definedName>
    <definedName name="BExB5NYZ0C9VAHVY5YHSWNOV0Z35" hidden="1">#REF!</definedName>
    <definedName name="BExB67GB67R9ZAABG27NIHW2OU3D" hidden="1">#REF!</definedName>
    <definedName name="BExB67WIVDVZQ14RMHEJUA985QCO" hidden="1">#REF!</definedName>
    <definedName name="BExB6LDX1UI76MVR9BHET7NJRKQN" hidden="1">[2]osnovni!#REF!</definedName>
    <definedName name="BExB6T14XZXO28WSF51JAXYOG8UU" hidden="1">#REF!</definedName>
    <definedName name="BExB6T6FX9S2XX4YNYR9WWBY50KC" hidden="1">#REF!</definedName>
    <definedName name="BExB9N2SDZBHXD45T7BKL8F9MG83" hidden="1">#REF!</definedName>
    <definedName name="BExB9W2G1TYHTDDC7PW9GL30F4GR" hidden="1">#REF!</definedName>
    <definedName name="BExBB8BLNHBNY548178IQ3LYN59O" hidden="1">#REF!</definedName>
    <definedName name="BExBB92HRYITZO931UDU66RNLKWK" hidden="1">[2]osnovni!#REF!</definedName>
    <definedName name="BExBBM97RUZIPOAFGOF5IY13UOX6" hidden="1">#REF!</definedName>
    <definedName name="BExBBR1V2XDSBSO6IGQ5DCP1Y7Q1" hidden="1">#REF!</definedName>
    <definedName name="BExBCOX32WBA4LYWC8N4H1W6AF3I" hidden="1">#REF!</definedName>
    <definedName name="BExBCVIH63V6QNY83MJ0OO692T49" hidden="1">#REF!</definedName>
    <definedName name="BExBCYYHQXOQD9AFTWW17OS1BHUF" hidden="1">#REF!</definedName>
    <definedName name="BExBD23N6GAHF4VKEX91VIPN0WOC" hidden="1">#REF!</definedName>
    <definedName name="BExBD6G71DMXQJJ9VFQD3PJBZYJY" hidden="1">#REF!</definedName>
    <definedName name="BExBEBCVRW8IP79J5AX4MPANWEGT" hidden="1">#REF!</definedName>
    <definedName name="BExBEF95KQAE25J1UP4UA14VK74Y" hidden="1">#REF!</definedName>
    <definedName name="BExBFJEZZ7H30ARFIVPBAB15FHPX" hidden="1">#REF!</definedName>
    <definedName name="BExCTOFXLOCG1JPJ82EWNPEE5I2Y" hidden="1">#REF!</definedName>
    <definedName name="BExCUNNNOK60FFRJ89A4ZPKH8OSA" hidden="1">#REF!</definedName>
    <definedName name="BExCV3OTF6GBULAHZ8PMVSASWZLL" hidden="1">#REF!</definedName>
    <definedName name="BExCV3OU6A0BKFJGI62FLZ0K2SEH" hidden="1">[2]osnovni!#REF!</definedName>
    <definedName name="BExCWPDQVA1SL3JALU279L8SF1DX" hidden="1">#REF!</definedName>
    <definedName name="BExCXAYLH5BRL8E6PCG5TTR6P3OE" hidden="1">#REF!</definedName>
    <definedName name="BExCXQE5SYMAFXHY7MFFSX5BF74G" hidden="1">#REF!</definedName>
    <definedName name="BExCY4MRQ6VTIGVZOJKTJHZAG4G6" hidden="1">#REF!</definedName>
    <definedName name="BExCYGRN9OIC8KC30CGWZLKHG2AN" hidden="1">#REF!</definedName>
    <definedName name="BExCYN287244S69MT6S049QR5CAR" hidden="1">#REF!</definedName>
    <definedName name="BExCZZRI22WOH9BKY45VZ3M7EUBV" hidden="1">#REF!</definedName>
    <definedName name="BExD1J24BI37DOQ7Z2V7HD8LRJJS" hidden="1">[2]osnovni!#REF!</definedName>
    <definedName name="BExD23L4BET1TQMOGWJGICNN26FM" hidden="1">#REF!</definedName>
    <definedName name="BExD35742KA9EBMECKDPRQNAKIJM" hidden="1">[2]osnovni!#REF!</definedName>
    <definedName name="BExD3P4PWG2PT1LOP948LFWUSQ0C" hidden="1">#REF!</definedName>
    <definedName name="BExD4C2143M9LPGO8VQO1Z43CSV7" hidden="1">#REF!</definedName>
    <definedName name="BExD62ZPNZW3V0CFVI5BMD1LKUM5" hidden="1">#REF!</definedName>
    <definedName name="BExD6JMLNSF8Z12DJ3AMLYIQ2G64" hidden="1">#REF!</definedName>
    <definedName name="BExD7VKSSLHDMJ22A2JX2I6RRGT5" hidden="1">#REF!</definedName>
    <definedName name="BExD8ISY2364PGSATOJW09Q3JIR9" hidden="1">[2]osnovni!#REF!</definedName>
    <definedName name="BExD8YJH1CVBBFISFZPUYG5AGVAD" hidden="1">#REF!</definedName>
    <definedName name="BExD91ZF039RW6R0WFW5D97MNOZH" hidden="1">#REF!</definedName>
    <definedName name="BExD9GTL50WFNDZ3QCDCLGEEB7DW" hidden="1">#REF!</definedName>
    <definedName name="BExDBECN7NE14SMVICUY0RU9KA1J" hidden="1">#REF!</definedName>
    <definedName name="BExDBGG5TTXCN0MCRO9PDBRCZFAS" hidden="1">#REF!</definedName>
    <definedName name="BExDBNN4YTZRPXK0OB3JP4RK9B2K" hidden="1">#REF!</definedName>
    <definedName name="BExEO8MF9EPIXK5UR7AF4VEOMH7O" hidden="1">[2]osnovni!#REF!</definedName>
    <definedName name="BExEOXSPWXWNDW091TIMJRAIJFPH" hidden="1">#REF!</definedName>
    <definedName name="BExEQACOCWFR3L6PN7NLIXYPJKNI" hidden="1">#REF!</definedName>
    <definedName name="BExEQHZQ292PPCEH7Y4WGMJN478R" hidden="1">#REF!</definedName>
    <definedName name="BExER465R6X0XXPDYDWT1T3WJIKZ" hidden="1">#REF!</definedName>
    <definedName name="BExERM5HR7VHC2AUI8G4THWKGB4H" hidden="1">#REF!</definedName>
    <definedName name="BExERO8WHDXMAMWEPTR90PFNACF0" hidden="1">#REF!</definedName>
    <definedName name="BExERPQU8E4PGKN8EZ8X4KMLU4SU" hidden="1">#REF!</definedName>
    <definedName name="BExESD9WVOF1ZUVNXYJIE0F2LYPR" hidden="1">#REF!</definedName>
    <definedName name="BExET4P3J2WMJSGN3GSBXERFBFXU" hidden="1">#REF!</definedName>
    <definedName name="BExET859N8LPYKYK0T7CWXQ8R1K8" hidden="1">#REF!</definedName>
    <definedName name="BExEUBUSU8AFVUMNYQNNJS2LMHUE" hidden="1">[2]osnovni!#REF!</definedName>
    <definedName name="BExEWRTCC2Q1LCT7S7NXDQE0QWQW" hidden="1">#REF!</definedName>
    <definedName name="BExEXRHAQYK7EL0ZLW1BYXDHG1EW" hidden="1">#REF!</definedName>
    <definedName name="BExEY4YSVCRPFGU6ILVPMY80V9AM" hidden="1">#REF!</definedName>
    <definedName name="BExEYCWNEL88R8L3CI30HEJS9YTO" hidden="1">#REF!</definedName>
    <definedName name="BExEYMSQ3Q1O7FB91KWTYQMYU23C" hidden="1">#REF!</definedName>
    <definedName name="BExEYTZO9IODODAR5Y0BCRXGPFRY" hidden="1">#REF!</definedName>
    <definedName name="BExF1R1760NWFLZAYMW4NIFIO5O3" hidden="1">#REF!</definedName>
    <definedName name="BExF2FWQH80O6M2GCKGRK834XSU3" hidden="1">#REF!</definedName>
    <definedName name="BExF2ZU6A2DD3SVO9B0CV7991Y7B" hidden="1">#REF!</definedName>
    <definedName name="BExF4X2KVY5AEOQKZA7IX32QTEIY" hidden="1">#REF!</definedName>
    <definedName name="BExF52GS6M2MCZ2853OCLATLPRFF" hidden="1">#REF!</definedName>
    <definedName name="BExF5JECFIXSKWUSR4K0Z56NORK0" hidden="1">#REF!</definedName>
    <definedName name="BExF5Z4UCLP0DLOA65JTY58ARS2V" hidden="1">[2]osnovni!#REF!</definedName>
    <definedName name="BExF6U5HF41RRSZ4H5G6IZ0RTYUZ" hidden="1">#REF!</definedName>
    <definedName name="BExF88Y92FZO7EDFEDHKO7JXVSP2" hidden="1">[2]osnovni!#REF!</definedName>
    <definedName name="BExGM7DU56ETVNNQVZFAVXQH6SQR" hidden="1">#REF!</definedName>
    <definedName name="BExGMCHACH4SXWIEKVA79ZYF8X27" hidden="1">#REF!</definedName>
    <definedName name="BExGN41QJIKB5OQ2BURKVK1V6TYZ" hidden="1">#REF!</definedName>
    <definedName name="BExGNAN403Y8423ONPETDTCHHN4J" hidden="1">#REF!</definedName>
    <definedName name="BExGNDCE2KBDY8YVUSZ7FZGWOUH3" hidden="1">#REF!</definedName>
    <definedName name="BExGQGTUTHIDNORJWME4CPM93RQF" hidden="1">#REF!</definedName>
    <definedName name="BExGR4NPWKNJBPTMT7A4SHW1QFA7" hidden="1">#REF!</definedName>
    <definedName name="BExGRZZ3Q2NTOL7LLF4NP7KFTLCY" hidden="1">[2]osnovni!#REF!</definedName>
    <definedName name="BExGUO13J24GKJXORA3435HOGSIA" hidden="1">#REF!</definedName>
    <definedName name="BExGY3NLHHUKHMWAHZYJ21F8T7QL" hidden="1">#REF!</definedName>
    <definedName name="BExH0TI6SOK51BUN8L1X1NNWZR4J" hidden="1">[2]osnovni!#REF!</definedName>
    <definedName name="BExH0U3QU77A0WSDFTHLDRDAU4KB" hidden="1">#REF!</definedName>
    <definedName name="BExH11AQEZP6GNRNMGU7CBV8ZPOI" hidden="1">#REF!</definedName>
    <definedName name="BExH11LI1K7GUIEZ6KDEPWSSQZ5Y" hidden="1">#REF!</definedName>
    <definedName name="BExH2EWBKNP3OOVDT4FRNAAMHECY" hidden="1">#REF!</definedName>
    <definedName name="BExIGDMOVIGVU6K64L5MPR6FXETB" hidden="1">[2]osnovni!#REF!</definedName>
    <definedName name="BExIGZ7KRGW5G3XO51PIPWZ3EO6Y" hidden="1">#REF!</definedName>
    <definedName name="BExIL9EKLYWCD1M6S01ZJCDSJ1UL" hidden="1">#REF!</definedName>
    <definedName name="BExILL3D4W82B7R394QG3IUZRY5P" hidden="1">#REF!</definedName>
    <definedName name="BExIMGPMOTVR40BHSDEM22AQLXRA" hidden="1">#REF!</definedName>
    <definedName name="BExIMSZZCOQSGRTIKGMDB0KQPEP3" hidden="1">#REF!</definedName>
    <definedName name="BExIO7SR0VE0SL4A8VEEVWOUI9SK" hidden="1">#REF!</definedName>
    <definedName name="BExIPMQT96HWZWKLN9EW8M8564EA" hidden="1">#REF!</definedName>
    <definedName name="BExIQL7LYCOVBB30W3DLKMWXACXI" hidden="1">#REF!</definedName>
    <definedName name="BExIQM9BSAJOL7X3ZVWN2JC8EVVT" hidden="1">#REF!</definedName>
    <definedName name="BExIQPK5HJIXF818OEC1KUCRAH5F" hidden="1">#REF!</definedName>
    <definedName name="BExIQYUNQ80XESCFYERW6U3THIBQ" hidden="1">[2]osnovni!#REF!</definedName>
    <definedName name="BExIR2AMT2GP0Q564S2LWULD4WVN" hidden="1">#REF!</definedName>
    <definedName name="BExISIW5GV5VL15O2CPN4QTUGRA7" hidden="1">#REF!</definedName>
    <definedName name="BExISQZFYUYYOT8CXZYL5Y7XK7LJ" hidden="1">#REF!</definedName>
    <definedName name="BExISY6E0TCIJZ60FDTS5RCCKTY1" hidden="1">#REF!</definedName>
    <definedName name="BExIT6PUBNPMYH8WDEMT9O3Z4NQN" hidden="1">#REF!</definedName>
    <definedName name="BExITSW8YEKBZN1DA12PSCISXV8R" hidden="1">#REF!</definedName>
    <definedName name="BExITZHO82Q6W6F91KLPSNSGYI4C" hidden="1">#REF!</definedName>
    <definedName name="BExIUH0R57TWCEJBG8R24NZRSBGZ" hidden="1">#REF!</definedName>
    <definedName name="BExIUKM9IIV2BW7HZK2W7Y85UPAD" hidden="1">#REF!</definedName>
    <definedName name="BExIUO2F3OXN3TYLO7DL2VD3ABNB" hidden="1">#REF!</definedName>
    <definedName name="BExIX2IZE98NR2FK7J7FSQY1XNXG" hidden="1">#REF!</definedName>
    <definedName name="BExIY56TPNS8AJEDEL5OFVXKHOZA" hidden="1">[2]osnovni!#REF!</definedName>
    <definedName name="BExIYU2C6KF618JMTL3K9ZK1E7Y7" hidden="1">#REF!</definedName>
    <definedName name="BExIZVOECCHCK5OE4I1ALBYST1IB" hidden="1">#REF!</definedName>
    <definedName name="BExJ0CGMFQM7PL40BISG645YKLMJ" hidden="1">#REF!</definedName>
    <definedName name="BExKD04Z4MJVGC6UQMMZH1VYZQUN" hidden="1">#REF!</definedName>
    <definedName name="BExKDD0ZFAXOOP2RIU9CZE6JKHGW" hidden="1">#REF!</definedName>
    <definedName name="BExKDF4I1P4P2RZILX72RNOGBRMH" hidden="1">#REF!</definedName>
    <definedName name="BExKDN7STXNVHFRYNC3BRWYVNUFK" hidden="1">#REF!</definedName>
    <definedName name="BExKEFZLMNYOZQJWGXCJTR4K5ICZ" hidden="1">[2]osnovni!#REF!</definedName>
    <definedName name="BExKEL30F6JZ50CLITF48X79OZS8" hidden="1">#REF!</definedName>
    <definedName name="BExKF2WXJHVFFAL8EQ8XC67Z2ZSD" hidden="1">#REF!</definedName>
    <definedName name="BExKFMJJYM0VXFUNBPUVIYFTX1RD" hidden="1">#REF!</definedName>
    <definedName name="BExKG0XG2B42VJYAZQ68XGKFREB3" hidden="1">#REF!</definedName>
    <definedName name="BExKGI5TD00OR1DWIPLECX80F6SF" hidden="1">#REF!</definedName>
    <definedName name="BExKH1Y2A9JQVNIHCP2H0486I1ZO" hidden="1">#REF!</definedName>
    <definedName name="BExKIIOVSFELQFHB2BZKXSVA2LSM" hidden="1">#REF!</definedName>
    <definedName name="BExKIT6JP41PMM83DI9G4I3DF51F" hidden="1">#REF!</definedName>
    <definedName name="BExKK2QEB8GAJ59G71XBFQDWQXL6" hidden="1">#REF!</definedName>
    <definedName name="BExKK9H7LW6I9PYXV6GVDT2F34HE" hidden="1">#REF!</definedName>
    <definedName name="BExKLBJD3Z2M7KJRAQMWJQQ4YCLS" hidden="1">#REF!</definedName>
    <definedName name="BExKLGXK9AZN9T3CXSO6CDPQP15Y" hidden="1">#REF!</definedName>
    <definedName name="BExKLYBCZRK0PWP5URZKBXSAZ2C8" hidden="1">#REF!</definedName>
    <definedName name="BExKM57ILX2TFEW6U7N6L8OCWRTI" hidden="1">#REF!</definedName>
    <definedName name="BExKM7WNL1NWICMLRT4K1EOFNZ7B" hidden="1">#REF!</definedName>
    <definedName name="BExKM9K24GXT188P37IWDBYRZJJL" hidden="1">#REF!</definedName>
    <definedName name="BExKNSJWSE07HTR5H0D75S1IZ6CS" hidden="1">#REF!</definedName>
    <definedName name="BExKNX72ARJM4BIEMD1PPA35XSR8" hidden="1">#REF!</definedName>
    <definedName name="BExKO3HNAHN7E0Z6KDFN2ZLFZPW8" hidden="1">#REF!</definedName>
    <definedName name="BExKQM5ER1L2LJVJ495X1XNS7ID7" hidden="1">#REF!</definedName>
    <definedName name="BExKQRE498B1B1QMR0TMHXLRV9H4" hidden="1">#REF!</definedName>
    <definedName name="BExKQU38W72YL615IFGZ562W9SJJ" hidden="1">#REF!</definedName>
    <definedName name="BExKR5BSQJ5BSILSC4599AV17X5R" hidden="1">#REF!</definedName>
    <definedName name="BExKRJPQIECUYLTT5X66OCZQ6ADE" hidden="1">#REF!</definedName>
    <definedName name="BExKS01T8AZIDHLM0LCV3UXLGWB9" hidden="1">#REF!</definedName>
    <definedName name="BExKT7I5PQP9ZD27XETZ381VGBA2" hidden="1">#REF!</definedName>
    <definedName name="BExKTCASQZRH02U2JWBY9WMPFD1H" hidden="1">[2]osnovni!#REF!</definedName>
    <definedName name="BExKUKSZ0IMNIERRF0JJ1ZA03156" hidden="1">#REF!</definedName>
    <definedName name="BExKVIYZAYC8YX47W29W2F4NESR1" hidden="1">#REF!</definedName>
    <definedName name="BExKWTQ5SQIY6FV8M2HXBJ1MRIJX" hidden="1">#REF!</definedName>
    <definedName name="BExM9U51GGRXQS3QJDDQXOXWB7TL" hidden="1">#REF!</definedName>
    <definedName name="BExMAJ0KMRHRM4NGLQHEFPUOISH1" hidden="1">#REF!</definedName>
    <definedName name="BExMARPH49EM4ALXQ05H0QWY94FX" hidden="1">#REF!</definedName>
    <definedName name="BExMBV47JAFB4WTWRCOZKI1N12XT" hidden="1">#REF!</definedName>
    <definedName name="BExMCEQUWYYYSPROCXGK6S7411XC" hidden="1">#REF!</definedName>
    <definedName name="BExMCI71DAICVBPP6PIGS883N5VG" hidden="1">#REF!</definedName>
    <definedName name="BExMDIRDPCDOVMR5FEMSRCZYNGFM" hidden="1">#REF!</definedName>
    <definedName name="BExMHJ7OGI87N2NTJEBNTDLDHAHX" hidden="1">#REF!</definedName>
    <definedName name="BExMJPA9ZQRNZXWK3ZVEOT0EK7FH" hidden="1">#REF!</definedName>
    <definedName name="BExMK4KKMDELEUTAD6H8P29L9CI6" hidden="1">#REF!</definedName>
    <definedName name="BExMKNR2Q70QV6XDWY3KYPLW7J1V" hidden="1">#REF!</definedName>
    <definedName name="BExMMHOMWSO5M3BIM5TGPRDE5ITL" hidden="1">#REF!</definedName>
    <definedName name="BExMN0K9WYZ26H12SMUMZ4GK79OK" hidden="1">#REF!</definedName>
    <definedName name="BExMN75RZ6L4Z16JRFVLR2XD6R8Z" hidden="1">#REF!</definedName>
    <definedName name="BExMOSP7Q7VXEWP8WDRS90GP9ITM" hidden="1">#REF!</definedName>
    <definedName name="BExMP31JWBJ92EW6I900LBCHT1YM" hidden="1">#REF!</definedName>
    <definedName name="BExMPFS19Z9IMPABOSKS36MOM1FT" hidden="1">#REF!</definedName>
    <definedName name="BExMPMIQ7CCQNEHX4FTHPU53F5H8" hidden="1">#REF!</definedName>
    <definedName name="BExMQJC3KXBTRLX3EA0Z34SGB8KH" hidden="1">#REF!</definedName>
    <definedName name="BExMSYJVMWBW7ZDGDZTP8AC4LBAH" hidden="1">#REF!</definedName>
    <definedName name="BExMT91KHXPAN2SS0WRYD2PJJ6U8" hidden="1">#REF!</definedName>
    <definedName name="BExO5QFCDHZ0BVKSKZNJTZ3YWO3K" hidden="1">[2]osnovni!#REF!</definedName>
    <definedName name="BExO5XBHEQRFSXTBU2H6QUKK4JK9" hidden="1">#REF!</definedName>
    <definedName name="BExO81AKG2D4XWINQFOXGY9YDNX7" hidden="1">#REF!</definedName>
    <definedName name="BExO9OC0O1KAKKMTFRHH1685O13P" hidden="1">#REF!</definedName>
    <definedName name="BExOB34QV3LO71FPDUSA2298G9L5" hidden="1">#REF!</definedName>
    <definedName name="BExOC571EL5EKKAPQCNNJ1O9MOSW" hidden="1">#REF!</definedName>
    <definedName name="BExOCE6QRGMP7K3TOBURUDKWKPWR" hidden="1">#REF!</definedName>
    <definedName name="BExOCEHI5A8FJWX2ZD12M1H1JJXP" hidden="1">#REF!</definedName>
    <definedName name="BExOD3IDHJ0U0DZSYYLWRCWNZVAQ" hidden="1">#REF!</definedName>
    <definedName name="BExOD4UZIDIVX3LMP6H6MN9K3TJJ" hidden="1">#REF!</definedName>
    <definedName name="BExOFUETLPQPE3P66WKNKXQFJGA3" hidden="1">#REF!</definedName>
    <definedName name="BExOGODRH45E12PURR7UECUQ32A1" hidden="1">#REF!</definedName>
    <definedName name="BExOH6IGQCJZEVT8FTXSMP6YT3GP" hidden="1">#REF!</definedName>
    <definedName name="BExOHICQ41EH7V1A19UJBWPBBOJO" hidden="1">#REF!</definedName>
    <definedName name="BExOHIY515VGJJCAP0X4KR7MP9XQ" hidden="1">#REF!</definedName>
    <definedName name="BExOHLCGOP2GVA3T7IZESVFYCQOX" hidden="1">#REF!</definedName>
    <definedName name="BExOHW4VMM5BW16MZ5Q752A0CY90" hidden="1">#REF!</definedName>
    <definedName name="BExOJ1CDV4IXLVDFYOUKEFBR4YV3" hidden="1">[2]osnovni!#REF!</definedName>
    <definedName name="BExOJCFKUZ73EQU8PWZC0U9VMA9N" hidden="1">#REF!</definedName>
    <definedName name="BExOKFP2T79NKPFBOUTABPJV71YS" hidden="1">#REF!</definedName>
    <definedName name="BExOKUOK6KZXADD32HFHTZD52XRH" hidden="1">#REF!</definedName>
    <definedName name="BExOL8RN70AGK8P0BQLJ7VOK3BFV" hidden="1">#REF!</definedName>
    <definedName name="BExOLDERMC616QQQA9AD8RO6LAWZ" hidden="1">#REF!</definedName>
    <definedName name="BExOLG9DAW8W0OL1X1EJB897Q3PL" hidden="1">#REF!</definedName>
    <definedName name="BExOMA85HF0Z9VLTN2S1GEV2Z4PP" hidden="1">#REF!</definedName>
    <definedName name="BExOMFH3Z46N201TDFMEQVSRNDOS" hidden="1">[2]osnovni!#REF!</definedName>
    <definedName name="BExONJ16Z8N7K8ZF7LZMEI2LJIBF" hidden="1">#REF!</definedName>
    <definedName name="BExOO1WWN1QJAWZ15T73DKQKLFZI" hidden="1">#REF!</definedName>
    <definedName name="BExOOHHXGTOMRQR38R1B8UKLIEWK" hidden="1">#REF!</definedName>
    <definedName name="BExQ1ONNWZEF4Q9TOOXC51W4YNR4" hidden="1">#REF!</definedName>
    <definedName name="BExQ2OBND7GEUJM8LYM9SJ60JMFG" hidden="1">#REF!</definedName>
    <definedName name="BExQ2Z9E002VBYDQ0RRBL7D6LD7N" hidden="1">#REF!</definedName>
    <definedName name="BExQ38JUPF461HLXSV6K7BSZDIB9" hidden="1">#REF!</definedName>
    <definedName name="BExQ38PD1YCF061KYTTYQV74KGLB" hidden="1">#REF!</definedName>
    <definedName name="BExQ3BUJW947FG7X84DB2ENI0SUB" hidden="1">#REF!</definedName>
    <definedName name="BExQ487TYLO7889O0W97ZSSYFPDZ" hidden="1">#REF!</definedName>
    <definedName name="BExQ4DB8KAHFH7CWBIMCD1YR6X3Q" hidden="1">#REF!</definedName>
    <definedName name="BExQ4U3H2MAKN9EZV0G3TK7DNNQL" hidden="1">[2]osnovni!#REF!</definedName>
    <definedName name="BExQ5XI9KJG4QLX3IPW0AV6NR1PM" hidden="1">#REF!</definedName>
    <definedName name="BExQ69SMCG7WMTUOB5034XIX54U5" hidden="1">#REF!</definedName>
    <definedName name="BExQ7899R1G5JDJJU4XQPJSO25FN" hidden="1">#REF!</definedName>
    <definedName name="BExQ8583R2FEFY09ZRCYGLVI959B" hidden="1">#REF!</definedName>
    <definedName name="BExQ8REIU8RWG6TMW3WSKD5NLSUH" hidden="1">#REF!</definedName>
    <definedName name="BExQ951EV3OCTFRFVPLTE200VFGG" hidden="1">[2]osnovni!#REF!</definedName>
    <definedName name="BExQA5LQAAN43D5V6XKQQOCP6G5N" hidden="1">#REF!</definedName>
    <definedName name="BExQAISHV5ZZCPVLZTS6YUA22RCH" hidden="1">#REF!</definedName>
    <definedName name="BExQAN4VSOHCSV9DD1WRFLBQ96PR" hidden="1">#REF!</definedName>
    <definedName name="BExQBH3TNV6HEXXKCHGE99JOXLV6" hidden="1">#REF!</definedName>
    <definedName name="BExQC0FPGWCQ7B66IIAFC5ECLBDS" hidden="1">#REF!</definedName>
    <definedName name="BExQCEDH0JYSHLIR4BZ9ZETPFK2Z" hidden="1">#REF!</definedName>
    <definedName name="BExQFTEEPD3QA9XDZBM9DNEXX50K" hidden="1">#REF!</definedName>
    <definedName name="BExQFULJV0PXNMTBUZ4MJIGCSK10" hidden="1">#REF!</definedName>
    <definedName name="BExQG2E2D7S90DVSVF6UJ93LN9E0" hidden="1">#REF!</definedName>
    <definedName name="BExQGKO7WAZFJPAEOM25MAJDSU1C" hidden="1">#REF!</definedName>
    <definedName name="BExQHTBR8MUXR7W8M217HBS2W4CI" hidden="1">#REF!</definedName>
    <definedName name="BExQI1F2S6KONWXBR5WCXEH4AHTI" hidden="1">#REF!</definedName>
    <definedName name="BExQJ5FEVTY1EGKURNGMXRULDJHY" hidden="1">#REF!</definedName>
    <definedName name="BExQJS7FIAMHYK42I520OYF9J46Q" hidden="1">#REF!</definedName>
    <definedName name="BExQK8ZLSE99401FRYK4H3YH9YN5" hidden="1">[2]osnovni!#REF!</definedName>
    <definedName name="BExS09WBIEISHRKLG4MBNB77T1KO" hidden="1">#REF!</definedName>
    <definedName name="BExS0RKXSZQCCXI6FK0PF55BXGE3" hidden="1">#REF!</definedName>
    <definedName name="BExS169G5H5VV03FA8JO03KJL58B" hidden="1">#REF!</definedName>
    <definedName name="BExS1MASJR64T423MPKWLIRJ1XW6" hidden="1">#REF!</definedName>
    <definedName name="BExS214S18UOBV47TSJS62YNMNPX" hidden="1">#REF!</definedName>
    <definedName name="BExS3J893INIVLRHGTKGQC241CCG" hidden="1">#REF!</definedName>
    <definedName name="BExS3ZEWIK98CEI8SIL4GRFUT9OI" hidden="1">#REF!</definedName>
    <definedName name="BExS45EOQJBZ7MV3I3AALGS8RSF8" hidden="1">#REF!</definedName>
    <definedName name="BExS5R936B5TJ691IP22T4P72XFG" hidden="1">#REF!</definedName>
    <definedName name="BExS6VPJSPWK1TD4VVOESHD0YKG3" hidden="1">#REF!</definedName>
    <definedName name="BExS98820K4YSBJJIDN32MGEJRP6" hidden="1">#REF!</definedName>
    <definedName name="BExSDF9UKYZELRY9D7FUOX784T2N" hidden="1">#REF!</definedName>
    <definedName name="BExSDHTJCSYDZPJ08GC80R7FVGHS" hidden="1">#REF!</definedName>
    <definedName name="BExSE277O9GKHPCD84GWM2ONYGU4" hidden="1">#REF!</definedName>
    <definedName name="BExSEQH0OSV4WUH2W6MER20H91H1" hidden="1">#REF!</definedName>
    <definedName name="BExSERDJ5GCEML0G8NUNP5DLQK0E" hidden="1">#REF!</definedName>
    <definedName name="BExSFR1BDYPK1B635912ZQGJAFK8" hidden="1">#REF!</definedName>
    <definedName name="BExSG6MDM3GYNEEV1W8FAN8IDIBN" hidden="1">#REF!</definedName>
    <definedName name="BExSH7HI8TVHMT10ANUTPSPQVSKV" hidden="1">#REF!</definedName>
    <definedName name="BExSHCA5YMBUGGVVNVXXXTWTZEGM" hidden="1">#REF!</definedName>
    <definedName name="BExTTSGT6VJU9U5MZO28TH9H5Y22" hidden="1">#REF!</definedName>
    <definedName name="BExTW24VNKIUKB9K62VOLB6SC3D3" hidden="1">#REF!</definedName>
    <definedName name="BExTW8KYC598K6VGJ279ZX1CZ491" hidden="1">#REF!</definedName>
    <definedName name="BExTXMS59MUCPGA5Y504PTM251EH" hidden="1">#REF!</definedName>
    <definedName name="BExTYN1HOCVRP013P8J1MUZWNZN9" hidden="1">#REF!</definedName>
    <definedName name="BExTZCTF7ECX56X36K6YUYDBFMVO" hidden="1">#REF!</definedName>
    <definedName name="BExTZFYNL69QD5Q164NYZSK7K2IY" hidden="1">#REF!</definedName>
    <definedName name="BExU0JTN3Q70XGSJNJ79J5BKWR07" hidden="1">#REF!</definedName>
    <definedName name="BExU1KJAZR08Q3E9VWBSPZB16V50" hidden="1">#REF!</definedName>
    <definedName name="BExU2CPL19I9CCQOVZOCN2F6KPO5" hidden="1">#REF!</definedName>
    <definedName name="BExU3F7XBFXCJPE1QA5RT1LG4GFZ" hidden="1">#REF!</definedName>
    <definedName name="BExU3PK2TO85QLQMHYAWIM1YJT9W" hidden="1">#REF!</definedName>
    <definedName name="BExU6GWRHR7OX5QHTOGN5LHVGXH2" hidden="1">#REF!</definedName>
    <definedName name="BExU6MGAEY8Q9QHRU9CP70KH6O5E" hidden="1">#REF!</definedName>
    <definedName name="BExU6W7216MA9S4IP5L6VTQ8VYK7" hidden="1">#REF!</definedName>
    <definedName name="BExU7U7M4R3MIK3E15RNIIF6GUKL" hidden="1">#REF!</definedName>
    <definedName name="BExU89N7PSUZTPZTFGNITTD12SAO" hidden="1">#REF!</definedName>
    <definedName name="BExU8D8N0SMDPI0JS5W50BEUU67O" hidden="1">#REF!</definedName>
    <definedName name="BExU9S6VP2VBPXM31EMS3EZBS5BJ" hidden="1">#REF!</definedName>
    <definedName name="BExUAS07HNGJP1RXZBXFQF5CAZ8G" hidden="1">#REF!</definedName>
    <definedName name="BExUASGGK3YLBMI80DHC86GNRYYM" hidden="1">#REF!</definedName>
    <definedName name="BExUB8MWE7MLFZUNMKTY3WIQFYXX" hidden="1">[2]osnovni!#REF!</definedName>
    <definedName name="BExUC6NND4ANL7105W4UFMK58BC2" hidden="1">#REF!</definedName>
    <definedName name="BExUCDP3RI4WSR37TZ6SGG2AVIAS" hidden="1">#REF!</definedName>
    <definedName name="BExUE0AF8ECN8IFRVNFY23ZSK286" hidden="1">[2]osnovni!#REF!</definedName>
    <definedName name="BExVRE1HL8XFR87FJKM5ZYDFK6DV" hidden="1">#REF!</definedName>
    <definedName name="BExVS9IEP7I3KTG38RB6NVFAN243" hidden="1">#REF!</definedName>
    <definedName name="BExVSSU8RIDVG21ZWTYCV1O5UFT7" hidden="1">#REF!</definedName>
    <definedName name="BExVUW2BH16FLWXHF2LVS8DP7NMD" hidden="1">#REF!</definedName>
    <definedName name="BExVVKN1YKF11GPN7638N5L2V80W" hidden="1">#REF!</definedName>
    <definedName name="BExVVPQHRKHNFA6BMME6CRFKIFV0" hidden="1">#REF!</definedName>
    <definedName name="BExVWKR4IZEVTO6S0GKPRXW9UXZ1" hidden="1">#REF!</definedName>
    <definedName name="BExVWSEDCMU6XDCGMNOHV57FQPYR" hidden="1">#REF!</definedName>
    <definedName name="BExVYOA4BUH051XMM8HZH1DJ6771" hidden="1">#REF!</definedName>
    <definedName name="BExW014O0J85XWJPHQI63X21LGOL" hidden="1">#REF!</definedName>
    <definedName name="BExW07Q0PTDM6X3HYMQX51OCNJV9" hidden="1">#REF!</definedName>
    <definedName name="BExW092I8O8909X3ONL5664ECAXB" hidden="1">#REF!</definedName>
    <definedName name="BExW0FILHAZFDQGSE1L1W1N42DFU" hidden="1">#REF!</definedName>
    <definedName name="BExW0RCNXB6J4982XCQTHQMWI4SN" hidden="1">#REF!</definedName>
    <definedName name="BExW0WLK3D8Z82ZODHRJW761IDXD" hidden="1">#REF!</definedName>
    <definedName name="BExW1FS4TI0B74AQFBARRAN5VYBD" hidden="1">#REF!</definedName>
    <definedName name="BExW2FLEN0PI5P07HQH9WNB1B2UF" hidden="1">#REF!</definedName>
    <definedName name="BExW35IMUNYRY3A6NZMP1AZ69QKY" hidden="1">#REF!</definedName>
    <definedName name="BExW4EX6C6HI7WB02DZX7DHY8NRZ" hidden="1">#REF!</definedName>
    <definedName name="BExW5A8L9SLAWGZL2ON5BWRLYRG4" hidden="1">[2]osnovni!#REF!</definedName>
    <definedName name="BExW7UP5U4S8ZIURCP4G84KL2FJ7" hidden="1">#REF!</definedName>
    <definedName name="BExXNTNM3ASTN6XYNBZ208AQ11OB" hidden="1">#REF!</definedName>
    <definedName name="BExXO33GHHZS3D974AIRCWXB6XZY" hidden="1">#REF!</definedName>
    <definedName name="BExXPLCDK0XHMO921XJ9YIUINNIV" hidden="1">#REF!</definedName>
    <definedName name="BExXQZ8QXT9Q39MDDZ43DR57PXDL" hidden="1">#REF!</definedName>
    <definedName name="BExXSCE8MP7POUCJ1JT7HFYFKIAQ" hidden="1">#REF!</definedName>
    <definedName name="BExXT8GLU13B5GXUFSCMHD9OWF78" hidden="1">#REF!</definedName>
    <definedName name="BExXT8M25DO917N0ZSB0HMDNHO9C" hidden="1">#REF!</definedName>
    <definedName name="BExXTME7HZB8DW9TY4IQ7MDF1KDD" hidden="1">[2]osnovni!#REF!</definedName>
    <definedName name="BExXTWVZYKSQU2EB3KMPA3JAYWSV" hidden="1">#REF!</definedName>
    <definedName name="BExXU4TUY109ZWCJN1Q19ULKP2E4" hidden="1">#REF!</definedName>
    <definedName name="BExXUPYHAGFKTWJ6TZSITOMD8EJL" hidden="1">#REF!</definedName>
    <definedName name="BExXVCVRU7MBCO2HCWZLHCYHYGFC" hidden="1">#REF!</definedName>
    <definedName name="BExXVHJ41YA7SSBE8E4JT6Q175EL" hidden="1">#REF!</definedName>
    <definedName name="BExXVK2WDUM373N6KQV2FNQXOG4L" hidden="1">#REF!</definedName>
    <definedName name="BExXVTO0RWI4RJ2HNIWS8C2SMZG3" hidden="1">#REF!</definedName>
    <definedName name="BExXWAR0ROHDCMDJ6V2A484DM55F" hidden="1">#REF!</definedName>
    <definedName name="BExXXD9DNEP9YPV68COZSM078QSN" hidden="1">#REF!</definedName>
    <definedName name="BExXYA2RZ4R0E4V4Y6W01HETRD8P" hidden="1">#REF!</definedName>
    <definedName name="BExXZPMM7ZE3SASPLJR0P9G6WJD9" hidden="1">#REF!</definedName>
    <definedName name="BExY0H1RTMAEDVK6PNUZFM90JTJR" hidden="1">[2]osnovni!#REF!</definedName>
    <definedName name="BExY1L24HR2XKP9ULDOD3U3890TI" hidden="1">#REF!</definedName>
    <definedName name="BExY2SYQEG718OKFZQUC6A8TRESH" hidden="1">#REF!</definedName>
    <definedName name="BExY5G4D0APGKC33XPU9PTM674KB" hidden="1">#REF!</definedName>
    <definedName name="BExY5YPB0OI8WS6A5K6SGPJJY5PV" hidden="1">#REF!</definedName>
    <definedName name="BExZJHZYCJTI6S4NY30T2ZPWLBB6" hidden="1">#REF!</definedName>
    <definedName name="BExZJOQT3P5Q0Y5JHIUJKAYTIRD2" hidden="1">#REF!</definedName>
    <definedName name="BExZMA8Z0VSK9KJZXJ4IEALZR9PJ" hidden="1">#REF!</definedName>
    <definedName name="BExZMIN3QOUYHCFPVPO8LW0JJDYD" hidden="1">#REF!</definedName>
    <definedName name="BExZN6RLFKWVTFS1BOWKH5F38CGV" hidden="1">#REF!</definedName>
    <definedName name="BExZP9UBDTJ4DZN7ZEYTPNO5HZ0F" hidden="1">#REF!</definedName>
    <definedName name="BExZPLTVRF7Z0PC7ZSFSYAZ41BLN" hidden="1">#REF!</definedName>
    <definedName name="BExZPS9STGUD7WKQQ3MSS0U5X7FH" hidden="1">[2]osnovni!#REF!</definedName>
    <definedName name="BExZQOCA678SOO8UZEELZZINCQLK" hidden="1">#REF!</definedName>
    <definedName name="BExZRCM9ELUYLA5JGLZ080GY1XAD" hidden="1">#REF!</definedName>
    <definedName name="BExZS5U5PM2QWPL31GL0GE4IPMLO" hidden="1">[2]osnovni!#REF!</definedName>
    <definedName name="BExZS9VXCF1KQVEY2R0QLTURRQBJ" hidden="1">#REF!</definedName>
    <definedName name="BExZT7QY5QPHDGW2FUD3L2GTA0WP" hidden="1">#REF!</definedName>
    <definedName name="BExZU5M5TC1MV7P8QRZN2AIR0IEN" hidden="1">#REF!</definedName>
    <definedName name="BExZVTENFIP1Q70TI7FOM4TOC1U8" hidden="1">#REF!</definedName>
    <definedName name="BExZWEOPXBK0E00D18MZZS85A5SX" hidden="1">#REF!</definedName>
    <definedName name="BExZWWTE45CYJ2ZO3V3GEILKD4KS" hidden="1">#REF!</definedName>
    <definedName name="ć">[3]NEFTRANS!#REF!</definedName>
    <definedName name="d">[1]NOVMIR3!$E$3:$E$43</definedName>
    <definedName name="Excel_BuiltIn__FilterDatabase_1">#REF!</definedName>
    <definedName name="Excel_BuiltIn__FilterDatabase_2">#REF!</definedName>
    <definedName name="Excel_BuiltIn__FilterDatabase_3">#REF!</definedName>
    <definedName name="f">[3]NEFTRANS!#REF!</definedName>
    <definedName name="I">[4]NEFTRANS!#REF!</definedName>
    <definedName name="IdiNa1">[5]!IdiNa1</definedName>
    <definedName name="IdiNa10">[5]!IdiNa10</definedName>
    <definedName name="IdiNa11">[5]!IdiNa11</definedName>
    <definedName name="IdiNa12">[5]!IdiNa12</definedName>
    <definedName name="IdiNa13">[5]!IdiNa13</definedName>
    <definedName name="IdiNa14">[5]!IdiNa14</definedName>
    <definedName name="IdiNa15">[5]!IdiNa15</definedName>
    <definedName name="IdiNa16">[5]!IdiNa16</definedName>
    <definedName name="IdiNa17">[5]!IdiNa17</definedName>
    <definedName name="IdiNa18">[5]!IdiNa18</definedName>
    <definedName name="IdiNa19">[5]!IdiNa19</definedName>
    <definedName name="IdiNa2">[5]!IdiNa2</definedName>
    <definedName name="IdiNa20">[5]!IdiNa20</definedName>
    <definedName name="IdiNa21">[5]!IdiNa21</definedName>
    <definedName name="IdiNa22">[5]!IdiNa22</definedName>
    <definedName name="IdiNa23">[5]!IdiNa23</definedName>
    <definedName name="IdiNa24">[5]!IdiNa24</definedName>
    <definedName name="IdiNa25">[5]!IdiNa25</definedName>
    <definedName name="IdiNa26">[5]!IdiNa26</definedName>
    <definedName name="IdiNa27">[5]!IdiNa27</definedName>
    <definedName name="IdiNa28">[5]!IdiNa28</definedName>
    <definedName name="IdiNa29">[5]!IdiNa29</definedName>
    <definedName name="IdiNa3">[5]!IdiNa3</definedName>
    <definedName name="IdiNa30">[5]!IdiNa30</definedName>
    <definedName name="IdiNa31">[5]!IdiNa31</definedName>
    <definedName name="IdiNa32">[5]!IdiNa32</definedName>
    <definedName name="IdiNa33">[5]!IdiNa33</definedName>
    <definedName name="IdiNa34">[5]!IdiNa34</definedName>
    <definedName name="IdiNa35">[5]!IdiNa35</definedName>
    <definedName name="IdiNa4">[5]!IdiNa4</definedName>
    <definedName name="IdiNa5">[5]!IdiNa5</definedName>
    <definedName name="IdiNa6">[5]!IdiNa6</definedName>
    <definedName name="IdiNa7">[5]!IdiNa7</definedName>
    <definedName name="IdiNa8">[5]!IdiNa8</definedName>
    <definedName name="IdiNa9">[5]!IdiNa9</definedName>
    <definedName name="_xlnm.Print_Titles" localSheetId="1">'POSEBNI DIO-rashodi'!$3:$3</definedName>
    <definedName name="_xlnm.Print_Titles" localSheetId="0">'Tablica I.-prihodi'!$3:$3</definedName>
    <definedName name="K">[4]NEFTRANS!#REF!</definedName>
    <definedName name="kk" hidden="1">{#N/A,#N/A,FALSE,"CIJENE"}</definedName>
    <definedName name="M">[4]NEFTRANS!#REF!</definedName>
    <definedName name="N">[4]NEFTRANS!#REF!</definedName>
    <definedName name="novo">[3]NEFTRANS!#REF!</definedName>
    <definedName name="P">[4]NEFTRANS!#REF!</definedName>
    <definedName name="_xlnm.Print_Area">#REF!</definedName>
    <definedName name="PRINT_AREA_MI">#REF!</definedName>
    <definedName name="SAPBEXhrIndnt" hidden="1">1</definedName>
    <definedName name="SAPBEXrevision" hidden="1">1</definedName>
    <definedName name="SAPBEXsysID" hidden="1">"PBW"</definedName>
    <definedName name="SAPBEXwbID" hidden="1">"E3F9UYIH37I713PRVB39YAYL2"</definedName>
    <definedName name="U">[4]NEFTRANS!#REF!</definedName>
    <definedName name="wrn.CIJENE." hidden="1">{#N/A,#N/A,FALSE,"CIJENE"}</definedName>
    <definedName name="XXX" hidden="1">#REF!</definedName>
    <definedName name="XXXX" hidden="1">#REF!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74" i="2"/>
  <c r="L618" l="1"/>
  <c r="L582"/>
  <c r="L510"/>
  <c r="M505"/>
  <c r="L505"/>
  <c r="L474"/>
  <c r="N451"/>
  <c r="M451"/>
  <c r="L451"/>
  <c r="N436"/>
  <c r="M436"/>
  <c r="L436"/>
  <c r="N429"/>
  <c r="M429"/>
  <c r="N425"/>
  <c r="M425"/>
  <c r="L429"/>
  <c r="L425"/>
  <c r="N414"/>
  <c r="M414"/>
  <c r="M413" s="1"/>
  <c r="L414"/>
  <c r="L177"/>
  <c r="L413" l="1"/>
  <c r="L435"/>
  <c r="L395"/>
  <c r="M391"/>
  <c r="N391"/>
  <c r="L391"/>
  <c r="M352"/>
  <c r="N352"/>
  <c r="L352"/>
  <c r="L348" s="1"/>
  <c r="M349"/>
  <c r="L349"/>
  <c r="M345"/>
  <c r="N345"/>
  <c r="L345"/>
  <c r="L344"/>
  <c r="M340"/>
  <c r="N340"/>
  <c r="L340"/>
  <c r="L333"/>
  <c r="L320"/>
  <c r="L319" s="1"/>
  <c r="L299"/>
  <c r="L294"/>
  <c r="L262"/>
  <c r="L236"/>
  <c r="M220"/>
  <c r="N220"/>
  <c r="L220"/>
  <c r="L213"/>
  <c r="L209"/>
  <c r="L201"/>
  <c r="L343" l="1"/>
  <c r="L219"/>
  <c r="C390"/>
  <c r="D390"/>
  <c r="C389"/>
  <c r="D389"/>
  <c r="C383"/>
  <c r="D383"/>
  <c r="C382"/>
  <c r="D382"/>
  <c r="C380"/>
  <c r="D380"/>
  <c r="C378"/>
  <c r="D378"/>
  <c r="C375"/>
  <c r="D375"/>
  <c r="C374"/>
  <c r="D374"/>
  <c r="C372"/>
  <c r="D372"/>
  <c r="C370"/>
  <c r="D370"/>
  <c r="C369"/>
  <c r="D369"/>
  <c r="C367"/>
  <c r="D367"/>
  <c r="C362"/>
  <c r="D362"/>
  <c r="N349"/>
  <c r="C342"/>
  <c r="D342"/>
  <c r="C337"/>
  <c r="D337"/>
  <c r="N330"/>
  <c r="N329" s="1"/>
  <c r="M330"/>
  <c r="M329" s="1"/>
  <c r="L330"/>
  <c r="L329" s="1"/>
  <c r="C328"/>
  <c r="D328"/>
  <c r="C317"/>
  <c r="D317"/>
  <c r="C281"/>
  <c r="D281"/>
  <c r="C260"/>
  <c r="D260"/>
  <c r="C254"/>
  <c r="D254"/>
  <c r="C251"/>
  <c r="D251"/>
  <c r="C235"/>
  <c r="D235"/>
  <c r="C217"/>
  <c r="D217"/>
  <c r="C211"/>
  <c r="D211"/>
  <c r="C207"/>
  <c r="D207"/>
  <c r="C205"/>
  <c r="D205"/>
  <c r="A206"/>
  <c r="M851" l="1"/>
  <c r="N851"/>
  <c r="M849"/>
  <c r="N849"/>
  <c r="M847"/>
  <c r="M846" s="1"/>
  <c r="M845" s="1"/>
  <c r="M844" s="1"/>
  <c r="N847"/>
  <c r="N846" s="1"/>
  <c r="N845" s="1"/>
  <c r="N844" s="1"/>
  <c r="L851"/>
  <c r="L849"/>
  <c r="L847"/>
  <c r="C632"/>
  <c r="D632"/>
  <c r="M630"/>
  <c r="N630"/>
  <c r="L630"/>
  <c r="A567"/>
  <c r="M563"/>
  <c r="N563"/>
  <c r="L563"/>
  <c r="L562" s="1"/>
  <c r="A564"/>
  <c r="A565"/>
  <c r="B565"/>
  <c r="C565"/>
  <c r="D565"/>
  <c r="A566"/>
  <c r="B566"/>
  <c r="C566"/>
  <c r="D566"/>
  <c r="A568"/>
  <c r="B568"/>
  <c r="C568"/>
  <c r="D568"/>
  <c r="A569"/>
  <c r="B569"/>
  <c r="C569"/>
  <c r="D569"/>
  <c r="A570"/>
  <c r="B570"/>
  <c r="C570"/>
  <c r="D570"/>
  <c r="L570"/>
  <c r="L569" s="1"/>
  <c r="M570"/>
  <c r="M569" s="1"/>
  <c r="N570"/>
  <c r="N569" s="1"/>
  <c r="A540"/>
  <c r="L846" l="1"/>
  <c r="L845" s="1"/>
  <c r="L844" s="1"/>
  <c r="M177" l="1"/>
  <c r="N177"/>
  <c r="A182"/>
  <c r="L183" l="1"/>
  <c r="N183"/>
  <c r="M183"/>
  <c r="A184"/>
  <c r="D154" l="1"/>
  <c r="C154"/>
  <c r="B154"/>
  <c r="A154"/>
  <c r="N153"/>
  <c r="M153"/>
  <c r="M152" s="1"/>
  <c r="L153"/>
  <c r="D153"/>
  <c r="C153"/>
  <c r="B153"/>
  <c r="A153"/>
  <c r="N152"/>
  <c r="L152"/>
  <c r="D152"/>
  <c r="C152"/>
  <c r="B152"/>
  <c r="A152"/>
  <c r="M75"/>
  <c r="M74" s="1"/>
  <c r="N75"/>
  <c r="N74" s="1"/>
  <c r="L75"/>
  <c r="L74" s="1"/>
  <c r="D76"/>
  <c r="C76"/>
  <c r="B76"/>
  <c r="A76"/>
  <c r="D75"/>
  <c r="C75"/>
  <c r="B75"/>
  <c r="A75"/>
  <c r="D74"/>
  <c r="C74"/>
  <c r="B74"/>
  <c r="A74"/>
  <c r="L870" l="1"/>
  <c r="M870"/>
  <c r="N870"/>
  <c r="D434" i="1"/>
  <c r="C434"/>
  <c r="E434"/>
  <c r="M829" i="2"/>
  <c r="N829"/>
  <c r="M832"/>
  <c r="N832"/>
  <c r="L832"/>
  <c r="L829"/>
  <c r="L827"/>
  <c r="L826" s="1"/>
  <c r="D833"/>
  <c r="C833"/>
  <c r="B833"/>
  <c r="A833"/>
  <c r="D831"/>
  <c r="C831"/>
  <c r="B831"/>
  <c r="A831"/>
  <c r="D834"/>
  <c r="C834"/>
  <c r="B834"/>
  <c r="A834"/>
  <c r="D832"/>
  <c r="C832"/>
  <c r="B832"/>
  <c r="A832"/>
  <c r="D830"/>
  <c r="C830"/>
  <c r="B830"/>
  <c r="A830"/>
  <c r="D829"/>
  <c r="C829"/>
  <c r="B829"/>
  <c r="A829"/>
  <c r="D828"/>
  <c r="C828"/>
  <c r="B828"/>
  <c r="A828"/>
  <c r="N827"/>
  <c r="M827"/>
  <c r="D827"/>
  <c r="C827"/>
  <c r="B827"/>
  <c r="A827"/>
  <c r="D826"/>
  <c r="C826"/>
  <c r="B826"/>
  <c r="A826"/>
  <c r="O870" l="1"/>
  <c r="L884"/>
  <c r="M884"/>
  <c r="M826"/>
  <c r="N826"/>
  <c r="N884"/>
  <c r="D449" i="1"/>
  <c r="C449"/>
  <c r="E449"/>
  <c r="M820" i="2" l="1"/>
  <c r="N820"/>
  <c r="L824"/>
  <c r="L822"/>
  <c r="L820"/>
  <c r="D823"/>
  <c r="C823"/>
  <c r="B823"/>
  <c r="A823"/>
  <c r="N822"/>
  <c r="M822"/>
  <c r="D822"/>
  <c r="C822"/>
  <c r="B822"/>
  <c r="A822"/>
  <c r="D825"/>
  <c r="C825"/>
  <c r="B825"/>
  <c r="A825"/>
  <c r="N824"/>
  <c r="M824"/>
  <c r="D824"/>
  <c r="C824"/>
  <c r="B824"/>
  <c r="A824"/>
  <c r="D821"/>
  <c r="C821"/>
  <c r="B821"/>
  <c r="A821"/>
  <c r="D820"/>
  <c r="C820"/>
  <c r="B820"/>
  <c r="A820"/>
  <c r="D819"/>
  <c r="C819"/>
  <c r="B819"/>
  <c r="A819"/>
  <c r="D818"/>
  <c r="C818"/>
  <c r="B818"/>
  <c r="A818"/>
  <c r="D817"/>
  <c r="C817"/>
  <c r="B817"/>
  <c r="A817"/>
  <c r="L779"/>
  <c r="L778" s="1"/>
  <c r="L777" s="1"/>
  <c r="L776" s="1"/>
  <c r="D780"/>
  <c r="C780"/>
  <c r="B780"/>
  <c r="A780"/>
  <c r="N779"/>
  <c r="M779"/>
  <c r="D779"/>
  <c r="C779"/>
  <c r="B779"/>
  <c r="A779"/>
  <c r="N778"/>
  <c r="N777" s="1"/>
  <c r="N776" s="1"/>
  <c r="M778"/>
  <c r="M777" s="1"/>
  <c r="M776" s="1"/>
  <c r="D778"/>
  <c r="C778"/>
  <c r="B778"/>
  <c r="A778"/>
  <c r="D777"/>
  <c r="C777"/>
  <c r="B777"/>
  <c r="A777"/>
  <c r="D776"/>
  <c r="C776"/>
  <c r="B776"/>
  <c r="A776"/>
  <c r="N640"/>
  <c r="B641"/>
  <c r="A641"/>
  <c r="M640"/>
  <c r="L640"/>
  <c r="D640"/>
  <c r="C640"/>
  <c r="B640"/>
  <c r="A640"/>
  <c r="M579"/>
  <c r="N579"/>
  <c r="L579"/>
  <c r="D581"/>
  <c r="C581"/>
  <c r="B581"/>
  <c r="A581"/>
  <c r="N558"/>
  <c r="L558"/>
  <c r="L555"/>
  <c r="L549"/>
  <c r="L548" s="1"/>
  <c r="L536"/>
  <c r="D433"/>
  <c r="C433"/>
  <c r="B433"/>
  <c r="A433"/>
  <c r="N395"/>
  <c r="D393"/>
  <c r="C393"/>
  <c r="B393"/>
  <c r="A393"/>
  <c r="D392"/>
  <c r="C392"/>
  <c r="B392"/>
  <c r="A392"/>
  <c r="D391"/>
  <c r="C391"/>
  <c r="B391"/>
  <c r="A391"/>
  <c r="D351"/>
  <c r="C351"/>
  <c r="B351"/>
  <c r="A351"/>
  <c r="D349"/>
  <c r="C349"/>
  <c r="B349"/>
  <c r="A349"/>
  <c r="D287"/>
  <c r="C287"/>
  <c r="B287"/>
  <c r="A287"/>
  <c r="D187"/>
  <c r="C187"/>
  <c r="B187"/>
  <c r="A187"/>
  <c r="D186"/>
  <c r="C186"/>
  <c r="B186"/>
  <c r="A186"/>
  <c r="L819" l="1"/>
  <c r="L818" s="1"/>
  <c r="L817" s="1"/>
  <c r="N819"/>
  <c r="M819"/>
  <c r="N818" l="1"/>
  <c r="N817" s="1"/>
  <c r="M818"/>
  <c r="M817" s="1"/>
  <c r="D180"/>
  <c r="C180"/>
  <c r="B180"/>
  <c r="A180"/>
  <c r="M558" l="1"/>
  <c r="D559"/>
  <c r="C559"/>
  <c r="B559"/>
  <c r="A559"/>
  <c r="D472"/>
  <c r="C472"/>
  <c r="B472"/>
  <c r="A472"/>
  <c r="D462"/>
  <c r="C462"/>
  <c r="B462"/>
  <c r="A462"/>
  <c r="D289" l="1"/>
  <c r="C289"/>
  <c r="B289"/>
  <c r="A289"/>
  <c r="L634" l="1"/>
  <c r="D572"/>
  <c r="C572"/>
  <c r="B572"/>
  <c r="A572"/>
  <c r="M555"/>
  <c r="N555"/>
  <c r="D557"/>
  <c r="C557"/>
  <c r="B557"/>
  <c r="A557"/>
  <c r="D635"/>
  <c r="C635"/>
  <c r="B635"/>
  <c r="A635"/>
  <c r="N634"/>
  <c r="M634"/>
  <c r="D634"/>
  <c r="C634"/>
  <c r="B634"/>
  <c r="A634"/>
  <c r="D556"/>
  <c r="C556"/>
  <c r="B556"/>
  <c r="A556"/>
  <c r="D555"/>
  <c r="C555"/>
  <c r="B555"/>
  <c r="A555"/>
  <c r="N549"/>
  <c r="N548" s="1"/>
  <c r="M549"/>
  <c r="M548" s="1"/>
  <c r="A551"/>
  <c r="B551"/>
  <c r="C551"/>
  <c r="D551"/>
  <c r="A552"/>
  <c r="B552"/>
  <c r="C552"/>
  <c r="D552"/>
  <c r="L552"/>
  <c r="L551" s="1"/>
  <c r="M552"/>
  <c r="N552"/>
  <c r="A553"/>
  <c r="B553"/>
  <c r="C553"/>
  <c r="D553"/>
  <c r="D550"/>
  <c r="C550"/>
  <c r="B550"/>
  <c r="A550"/>
  <c r="D549"/>
  <c r="C549"/>
  <c r="B549"/>
  <c r="A549"/>
  <c r="D548"/>
  <c r="C548"/>
  <c r="B548"/>
  <c r="A548"/>
  <c r="N551" l="1"/>
  <c r="D365"/>
  <c r="C365"/>
  <c r="B365"/>
  <c r="A365"/>
  <c r="D366"/>
  <c r="C366"/>
  <c r="B366"/>
  <c r="A366"/>
  <c r="D20" i="1" l="1"/>
  <c r="E20"/>
  <c r="C20"/>
  <c r="C28"/>
  <c r="E28"/>
  <c r="D28"/>
  <c r="M395" i="2"/>
  <c r="D402"/>
  <c r="C402"/>
  <c r="B402"/>
  <c r="A402"/>
  <c r="M536" l="1"/>
  <c r="N536"/>
  <c r="D547"/>
  <c r="C547"/>
  <c r="B547"/>
  <c r="A547"/>
  <c r="D527"/>
  <c r="C527"/>
  <c r="B527"/>
  <c r="A527"/>
  <c r="D480"/>
  <c r="C480"/>
  <c r="B480"/>
  <c r="A480"/>
  <c r="N112" l="1"/>
  <c r="N100"/>
  <c r="N102"/>
  <c r="L102"/>
  <c r="M102"/>
  <c r="L24"/>
  <c r="L21" s="1"/>
  <c r="N99" l="1"/>
  <c r="N98"/>
  <c r="N97" s="1"/>
  <c r="L197"/>
  <c r="M15"/>
  <c r="N841"/>
  <c r="N839"/>
  <c r="N813"/>
  <c r="N809"/>
  <c r="N806"/>
  <c r="N803"/>
  <c r="N801"/>
  <c r="N795"/>
  <c r="N792"/>
  <c r="N789"/>
  <c r="N787"/>
  <c r="N785"/>
  <c r="N773"/>
  <c r="N772" s="1"/>
  <c r="N771" s="1"/>
  <c r="N770" s="1"/>
  <c r="N767"/>
  <c r="N766" s="1"/>
  <c r="N764"/>
  <c r="N761"/>
  <c r="N758"/>
  <c r="N756"/>
  <c r="N754"/>
  <c r="N748"/>
  <c r="N747" s="1"/>
  <c r="N745"/>
  <c r="N742"/>
  <c r="N739"/>
  <c r="N737"/>
  <c r="N735"/>
  <c r="N728"/>
  <c r="N723"/>
  <c r="N719"/>
  <c r="N716"/>
  <c r="N714"/>
  <c r="N712"/>
  <c r="N709"/>
  <c r="N708"/>
  <c r="N707"/>
  <c r="N703"/>
  <c r="N702" s="1"/>
  <c r="N701" s="1"/>
  <c r="N700" s="1"/>
  <c r="N697"/>
  <c r="N696" s="1"/>
  <c r="N695" s="1"/>
  <c r="N694" s="1"/>
  <c r="N689"/>
  <c r="N685"/>
  <c r="N681"/>
  <c r="N678"/>
  <c r="N672"/>
  <c r="N668"/>
  <c r="N661"/>
  <c r="N659"/>
  <c r="N657"/>
  <c r="N654"/>
  <c r="N651"/>
  <c r="N649"/>
  <c r="N642"/>
  <c r="N636"/>
  <c r="N633" s="1"/>
  <c r="N628"/>
  <c r="N622"/>
  <c r="N618"/>
  <c r="N582"/>
  <c r="N575"/>
  <c r="N574" s="1"/>
  <c r="N562"/>
  <c r="N534"/>
  <c r="N533" s="1"/>
  <c r="N510"/>
  <c r="N505"/>
  <c r="N474"/>
  <c r="N411"/>
  <c r="N410"/>
  <c r="N409"/>
  <c r="N408"/>
  <c r="N407"/>
  <c r="N406"/>
  <c r="N405"/>
  <c r="N348"/>
  <c r="N344"/>
  <c r="N339"/>
  <c r="N333"/>
  <c r="N332" s="1"/>
  <c r="N320"/>
  <c r="N319" s="1"/>
  <c r="N299"/>
  <c r="N294"/>
  <c r="N262"/>
  <c r="N236"/>
  <c r="N213"/>
  <c r="N209"/>
  <c r="N201"/>
  <c r="N198"/>
  <c r="N197"/>
  <c r="N196"/>
  <c r="N195"/>
  <c r="N194"/>
  <c r="N193"/>
  <c r="N192"/>
  <c r="N176"/>
  <c r="N175" s="1"/>
  <c r="N174" s="1"/>
  <c r="N171"/>
  <c r="N165"/>
  <c r="N161"/>
  <c r="N159"/>
  <c r="N148"/>
  <c r="N147" s="1"/>
  <c r="N141"/>
  <c r="N139"/>
  <c r="N129"/>
  <c r="N123"/>
  <c r="N119"/>
  <c r="N111"/>
  <c r="N110" s="1"/>
  <c r="N109" s="1"/>
  <c r="N93"/>
  <c r="N85"/>
  <c r="N81"/>
  <c r="N70"/>
  <c r="N69" s="1"/>
  <c r="N63"/>
  <c r="N61"/>
  <c r="N51"/>
  <c r="N45"/>
  <c r="N41"/>
  <c r="N34"/>
  <c r="N33" s="1"/>
  <c r="N32" s="1"/>
  <c r="N31" s="1"/>
  <c r="N24"/>
  <c r="N21" s="1"/>
  <c r="N22"/>
  <c r="N17"/>
  <c r="N16"/>
  <c r="N15"/>
  <c r="N14"/>
  <c r="N13"/>
  <c r="N12"/>
  <c r="N11"/>
  <c r="N10"/>
  <c r="N9"/>
  <c r="N8"/>
  <c r="N7"/>
  <c r="N6"/>
  <c r="M841"/>
  <c r="M839"/>
  <c r="M813"/>
  <c r="M809"/>
  <c r="M806"/>
  <c r="M803"/>
  <c r="M801"/>
  <c r="M795"/>
  <c r="M792"/>
  <c r="M789"/>
  <c r="M787"/>
  <c r="M785"/>
  <c r="M773"/>
  <c r="M772" s="1"/>
  <c r="M771" s="1"/>
  <c r="M770" s="1"/>
  <c r="M767"/>
  <c r="M766" s="1"/>
  <c r="M764"/>
  <c r="M761"/>
  <c r="M758"/>
  <c r="M756"/>
  <c r="M754"/>
  <c r="M748"/>
  <c r="M747" s="1"/>
  <c r="M745"/>
  <c r="M742"/>
  <c r="M739"/>
  <c r="M737"/>
  <c r="M735"/>
  <c r="M728"/>
  <c r="M723"/>
  <c r="M719"/>
  <c r="M716"/>
  <c r="M714"/>
  <c r="M712"/>
  <c r="M709"/>
  <c r="M708"/>
  <c r="M707"/>
  <c r="M703"/>
  <c r="M702" s="1"/>
  <c r="M701" s="1"/>
  <c r="M700" s="1"/>
  <c r="M697"/>
  <c r="M696" s="1"/>
  <c r="M695" s="1"/>
  <c r="M694" s="1"/>
  <c r="M689"/>
  <c r="M685"/>
  <c r="M681"/>
  <c r="M678"/>
  <c r="M672"/>
  <c r="M668"/>
  <c r="M661"/>
  <c r="M659"/>
  <c r="M657"/>
  <c r="M654"/>
  <c r="M651"/>
  <c r="M649"/>
  <c r="M642"/>
  <c r="M639" s="1"/>
  <c r="M638" s="1"/>
  <c r="M636"/>
  <c r="M633" s="1"/>
  <c r="M628"/>
  <c r="M622"/>
  <c r="M618"/>
  <c r="M582"/>
  <c r="M575"/>
  <c r="M574" s="1"/>
  <c r="M562"/>
  <c r="M551"/>
  <c r="M534"/>
  <c r="M510"/>
  <c r="M474"/>
  <c r="M411"/>
  <c r="M410"/>
  <c r="M409"/>
  <c r="M408"/>
  <c r="M407"/>
  <c r="M406"/>
  <c r="M405"/>
  <c r="M348"/>
  <c r="M344"/>
  <c r="M339"/>
  <c r="M333"/>
  <c r="M332" s="1"/>
  <c r="M320"/>
  <c r="M319" s="1"/>
  <c r="M299"/>
  <c r="M294"/>
  <c r="M262"/>
  <c r="M236"/>
  <c r="M213"/>
  <c r="M209"/>
  <c r="M201"/>
  <c r="M198"/>
  <c r="M197"/>
  <c r="M196"/>
  <c r="M195"/>
  <c r="M194"/>
  <c r="M193"/>
  <c r="M192"/>
  <c r="M176"/>
  <c r="M175" s="1"/>
  <c r="M174" s="1"/>
  <c r="M171"/>
  <c r="M165"/>
  <c r="M161"/>
  <c r="M159"/>
  <c r="M158" s="1"/>
  <c r="M148"/>
  <c r="M147" s="1"/>
  <c r="M141"/>
  <c r="M139"/>
  <c r="M129"/>
  <c r="M123"/>
  <c r="M119"/>
  <c r="M112"/>
  <c r="M111" s="1"/>
  <c r="M110" s="1"/>
  <c r="M109" s="1"/>
  <c r="M100"/>
  <c r="M99" s="1"/>
  <c r="M93"/>
  <c r="M85"/>
  <c r="M81"/>
  <c r="M70"/>
  <c r="M69" s="1"/>
  <c r="M63"/>
  <c r="M61"/>
  <c r="M51"/>
  <c r="M45"/>
  <c r="M41"/>
  <c r="M34"/>
  <c r="M33" s="1"/>
  <c r="M32" s="1"/>
  <c r="M31" s="1"/>
  <c r="M24"/>
  <c r="M21" s="1"/>
  <c r="M22"/>
  <c r="M17"/>
  <c r="M16"/>
  <c r="M14"/>
  <c r="M13"/>
  <c r="M12"/>
  <c r="M11"/>
  <c r="M10"/>
  <c r="M9"/>
  <c r="M8"/>
  <c r="M7"/>
  <c r="M6"/>
  <c r="L841"/>
  <c r="L839"/>
  <c r="L813"/>
  <c r="L809"/>
  <c r="L806"/>
  <c r="L803"/>
  <c r="L801"/>
  <c r="L795"/>
  <c r="L792"/>
  <c r="L789"/>
  <c r="L787"/>
  <c r="L785"/>
  <c r="L773"/>
  <c r="L772" s="1"/>
  <c r="L771" s="1"/>
  <c r="L770" s="1"/>
  <c r="L767"/>
  <c r="L766" s="1"/>
  <c r="L764"/>
  <c r="L761"/>
  <c r="L758"/>
  <c r="L756"/>
  <c r="L754"/>
  <c r="L748"/>
  <c r="L747" s="1"/>
  <c r="L745"/>
  <c r="L742"/>
  <c r="L739"/>
  <c r="L737"/>
  <c r="L735"/>
  <c r="L728"/>
  <c r="L723"/>
  <c r="L719"/>
  <c r="L716"/>
  <c r="L714"/>
  <c r="L712"/>
  <c r="L709"/>
  <c r="L708"/>
  <c r="L707"/>
  <c r="L703"/>
  <c r="L702" s="1"/>
  <c r="L701" s="1"/>
  <c r="L700" s="1"/>
  <c r="L697"/>
  <c r="L696" s="1"/>
  <c r="L695" s="1"/>
  <c r="L694" s="1"/>
  <c r="L689"/>
  <c r="L685"/>
  <c r="L681"/>
  <c r="L678"/>
  <c r="L672"/>
  <c r="L668"/>
  <c r="L661"/>
  <c r="L659"/>
  <c r="L657"/>
  <c r="L654"/>
  <c r="L651"/>
  <c r="L649"/>
  <c r="L642"/>
  <c r="L636"/>
  <c r="L633" s="1"/>
  <c r="L628"/>
  <c r="L622"/>
  <c r="L575"/>
  <c r="L574" s="1"/>
  <c r="L534"/>
  <c r="L533" s="1"/>
  <c r="L411"/>
  <c r="L410"/>
  <c r="L409"/>
  <c r="L408"/>
  <c r="L407"/>
  <c r="L406"/>
  <c r="L405"/>
  <c r="L339"/>
  <c r="L332"/>
  <c r="L198"/>
  <c r="L196"/>
  <c r="L195"/>
  <c r="L194"/>
  <c r="L193"/>
  <c r="L192"/>
  <c r="L171"/>
  <c r="L165"/>
  <c r="L161"/>
  <c r="L159"/>
  <c r="L148"/>
  <c r="L147" s="1"/>
  <c r="L141"/>
  <c r="L139"/>
  <c r="L129"/>
  <c r="L123"/>
  <c r="L119"/>
  <c r="L112"/>
  <c r="L111" s="1"/>
  <c r="L110" s="1"/>
  <c r="L109" s="1"/>
  <c r="L100"/>
  <c r="L99" s="1"/>
  <c r="L93"/>
  <c r="L85"/>
  <c r="L81"/>
  <c r="L70"/>
  <c r="L69" s="1"/>
  <c r="L63"/>
  <c r="L61"/>
  <c r="L51"/>
  <c r="L45"/>
  <c r="L41"/>
  <c r="L34"/>
  <c r="L33" s="1"/>
  <c r="L32" s="1"/>
  <c r="L31" s="1"/>
  <c r="L22"/>
  <c r="L17"/>
  <c r="L16"/>
  <c r="L15"/>
  <c r="L14"/>
  <c r="L13"/>
  <c r="L12"/>
  <c r="L11"/>
  <c r="L10"/>
  <c r="L9"/>
  <c r="L8"/>
  <c r="L7"/>
  <c r="L6"/>
  <c r="L578" l="1"/>
  <c r="L118"/>
  <c r="L117" s="1"/>
  <c r="L158"/>
  <c r="L573"/>
  <c r="N158"/>
  <c r="L80"/>
  <c r="L79" s="1"/>
  <c r="L78" s="1"/>
  <c r="M98"/>
  <c r="M97" s="1"/>
  <c r="M648"/>
  <c r="M677"/>
  <c r="M676" s="1"/>
  <c r="M675" s="1"/>
  <c r="M718"/>
  <c r="M784"/>
  <c r="M805"/>
  <c r="N760"/>
  <c r="N838"/>
  <c r="N837" s="1"/>
  <c r="N836" s="1"/>
  <c r="M343"/>
  <c r="M578"/>
  <c r="M573" s="1"/>
  <c r="L639"/>
  <c r="L638" s="1"/>
  <c r="L791"/>
  <c r="M741"/>
  <c r="N800"/>
  <c r="L648"/>
  <c r="L760"/>
  <c r="N639"/>
  <c r="N638" s="1"/>
  <c r="N753"/>
  <c r="L677"/>
  <c r="L676" s="1"/>
  <c r="L675" s="1"/>
  <c r="L40"/>
  <c r="L39" s="1"/>
  <c r="L38" s="1"/>
  <c r="L753"/>
  <c r="L20"/>
  <c r="L19" s="1"/>
  <c r="L741"/>
  <c r="N741"/>
  <c r="L711"/>
  <c r="L838"/>
  <c r="L837" s="1"/>
  <c r="L836" s="1"/>
  <c r="M711"/>
  <c r="M753"/>
  <c r="M800"/>
  <c r="N157"/>
  <c r="N156" s="1"/>
  <c r="N677"/>
  <c r="N676" s="1"/>
  <c r="N675" s="1"/>
  <c r="N791"/>
  <c r="L157"/>
  <c r="L156" s="1"/>
  <c r="L653"/>
  <c r="L647" s="1"/>
  <c r="L646" s="1"/>
  <c r="L805"/>
  <c r="N648"/>
  <c r="L734"/>
  <c r="L784"/>
  <c r="M157"/>
  <c r="M156" s="1"/>
  <c r="M653"/>
  <c r="M734"/>
  <c r="M733" s="1"/>
  <c r="M732" s="1"/>
  <c r="M791"/>
  <c r="M838"/>
  <c r="M837" s="1"/>
  <c r="M836" s="1"/>
  <c r="N413"/>
  <c r="N667"/>
  <c r="N666" s="1"/>
  <c r="N665" s="1"/>
  <c r="N343"/>
  <c r="M435"/>
  <c r="N435"/>
  <c r="L800"/>
  <c r="M20"/>
  <c r="M19" s="1"/>
  <c r="M40"/>
  <c r="M219"/>
  <c r="M533"/>
  <c r="N20"/>
  <c r="N19" s="1"/>
  <c r="N40"/>
  <c r="N219"/>
  <c r="N578"/>
  <c r="N573" s="1"/>
  <c r="N653"/>
  <c r="N647" s="1"/>
  <c r="N646" s="1"/>
  <c r="N734"/>
  <c r="N784"/>
  <c r="N783" s="1"/>
  <c r="N782" s="1"/>
  <c r="N805"/>
  <c r="M647"/>
  <c r="M646" s="1"/>
  <c r="L176"/>
  <c r="L175" s="1"/>
  <c r="L174" s="1"/>
  <c r="L200"/>
  <c r="L199" s="1"/>
  <c r="M118"/>
  <c r="M200"/>
  <c r="M199" s="1"/>
  <c r="N118"/>
  <c r="N200"/>
  <c r="N199" s="1"/>
  <c r="N718"/>
  <c r="L667"/>
  <c r="L666" s="1"/>
  <c r="L665" s="1"/>
  <c r="L718"/>
  <c r="M80"/>
  <c r="M79" s="1"/>
  <c r="M78" s="1"/>
  <c r="M667"/>
  <c r="M666" s="1"/>
  <c r="M665" s="1"/>
  <c r="M760"/>
  <c r="M752" s="1"/>
  <c r="M751" s="1"/>
  <c r="N80"/>
  <c r="N79" s="1"/>
  <c r="N78" s="1"/>
  <c r="N711"/>
  <c r="N710" s="1"/>
  <c r="N706" s="1"/>
  <c r="L866"/>
  <c r="D664"/>
  <c r="C664"/>
  <c r="B664"/>
  <c r="A664"/>
  <c r="M799" l="1"/>
  <c r="M798" s="1"/>
  <c r="M710"/>
  <c r="M706" s="1"/>
  <c r="M645" s="1"/>
  <c r="N412"/>
  <c r="N404" s="1"/>
  <c r="L733"/>
  <c r="L732" s="1"/>
  <c r="N752"/>
  <c r="N751" s="1"/>
  <c r="N645" s="1"/>
  <c r="N799"/>
  <c r="N798" s="1"/>
  <c r="L799"/>
  <c r="L798" s="1"/>
  <c r="L412"/>
  <c r="L404" s="1"/>
  <c r="M783"/>
  <c r="M782" s="1"/>
  <c r="N117"/>
  <c r="N116" s="1"/>
  <c r="N96" s="1"/>
  <c r="M117"/>
  <c r="M116" s="1"/>
  <c r="M96" s="1"/>
  <c r="N733"/>
  <c r="N732" s="1"/>
  <c r="N39"/>
  <c r="N38" s="1"/>
  <c r="N18" s="1"/>
  <c r="L783"/>
  <c r="L782" s="1"/>
  <c r="L752"/>
  <c r="L751" s="1"/>
  <c r="L116"/>
  <c r="M39"/>
  <c r="M38" s="1"/>
  <c r="M18" s="1"/>
  <c r="L18"/>
  <c r="M191"/>
  <c r="M412"/>
  <c r="M404" s="1"/>
  <c r="L710"/>
  <c r="L706" s="1"/>
  <c r="L645" s="1"/>
  <c r="N191"/>
  <c r="L858"/>
  <c r="N866"/>
  <c r="M866"/>
  <c r="L867"/>
  <c r="N877"/>
  <c r="M877"/>
  <c r="L877"/>
  <c r="N876"/>
  <c r="M876"/>
  <c r="L876"/>
  <c r="N875"/>
  <c r="M875"/>
  <c r="L875"/>
  <c r="N874"/>
  <c r="M874"/>
  <c r="L874"/>
  <c r="N873"/>
  <c r="M873"/>
  <c r="L873"/>
  <c r="N872"/>
  <c r="M872"/>
  <c r="L872"/>
  <c r="N871"/>
  <c r="M871"/>
  <c r="L871"/>
  <c r="N869"/>
  <c r="M869"/>
  <c r="L869"/>
  <c r="N868"/>
  <c r="M868"/>
  <c r="L868"/>
  <c r="N867"/>
  <c r="M867"/>
  <c r="M860"/>
  <c r="D11" i="3" s="1"/>
  <c r="N860" i="2"/>
  <c r="E11" i="3" s="1"/>
  <c r="D842" i="2"/>
  <c r="C842"/>
  <c r="B842"/>
  <c r="A842"/>
  <c r="D841"/>
  <c r="C841"/>
  <c r="B841"/>
  <c r="A841"/>
  <c r="D840"/>
  <c r="C840"/>
  <c r="B840"/>
  <c r="A840"/>
  <c r="D839"/>
  <c r="C839"/>
  <c r="B839"/>
  <c r="A839"/>
  <c r="D838"/>
  <c r="C838"/>
  <c r="B838"/>
  <c r="A838"/>
  <c r="D837"/>
  <c r="C837"/>
  <c r="B837"/>
  <c r="A837"/>
  <c r="D836"/>
  <c r="C836"/>
  <c r="B836"/>
  <c r="A836"/>
  <c r="D816"/>
  <c r="C816"/>
  <c r="B816"/>
  <c r="A816"/>
  <c r="D815"/>
  <c r="C815"/>
  <c r="B815"/>
  <c r="A815"/>
  <c r="D814"/>
  <c r="C814"/>
  <c r="B814"/>
  <c r="A814"/>
  <c r="D813"/>
  <c r="C813"/>
  <c r="B813"/>
  <c r="A813"/>
  <c r="D812"/>
  <c r="C812"/>
  <c r="B812"/>
  <c r="A812"/>
  <c r="D811"/>
  <c r="C811"/>
  <c r="B811"/>
  <c r="A811"/>
  <c r="D810"/>
  <c r="C810"/>
  <c r="B810"/>
  <c r="A810"/>
  <c r="D809"/>
  <c r="C809"/>
  <c r="B809"/>
  <c r="A809"/>
  <c r="D808"/>
  <c r="C808"/>
  <c r="B808"/>
  <c r="A808"/>
  <c r="D807"/>
  <c r="C807"/>
  <c r="B807"/>
  <c r="A807"/>
  <c r="D806"/>
  <c r="C806"/>
  <c r="B806"/>
  <c r="A806"/>
  <c r="D805"/>
  <c r="C805"/>
  <c r="B805"/>
  <c r="A805"/>
  <c r="D804"/>
  <c r="C804"/>
  <c r="B804"/>
  <c r="A804"/>
  <c r="D803"/>
  <c r="C803"/>
  <c r="B803"/>
  <c r="A803"/>
  <c r="D802"/>
  <c r="C802"/>
  <c r="B802"/>
  <c r="A802"/>
  <c r="D801"/>
  <c r="C801"/>
  <c r="B801"/>
  <c r="A801"/>
  <c r="D800"/>
  <c r="C800"/>
  <c r="B800"/>
  <c r="A800"/>
  <c r="D799"/>
  <c r="C799"/>
  <c r="B799"/>
  <c r="A799"/>
  <c r="D798"/>
  <c r="C798"/>
  <c r="B798"/>
  <c r="A798"/>
  <c r="D797"/>
  <c r="C797"/>
  <c r="B797"/>
  <c r="A797"/>
  <c r="D796"/>
  <c r="C796"/>
  <c r="B796"/>
  <c r="A796"/>
  <c r="D795"/>
  <c r="C795"/>
  <c r="B795"/>
  <c r="A795"/>
  <c r="D794"/>
  <c r="C794"/>
  <c r="B794"/>
  <c r="A794"/>
  <c r="D793"/>
  <c r="C793"/>
  <c r="B793"/>
  <c r="A793"/>
  <c r="D792"/>
  <c r="C792"/>
  <c r="B792"/>
  <c r="A792"/>
  <c r="D791"/>
  <c r="C791"/>
  <c r="B791"/>
  <c r="A791"/>
  <c r="D790"/>
  <c r="C790"/>
  <c r="B790"/>
  <c r="A790"/>
  <c r="D789"/>
  <c r="C789"/>
  <c r="B789"/>
  <c r="A789"/>
  <c r="D788"/>
  <c r="C788"/>
  <c r="B788"/>
  <c r="A788"/>
  <c r="D787"/>
  <c r="C787"/>
  <c r="B787"/>
  <c r="A787"/>
  <c r="D786"/>
  <c r="C786"/>
  <c r="B786"/>
  <c r="A786"/>
  <c r="D785"/>
  <c r="C785"/>
  <c r="B785"/>
  <c r="A785"/>
  <c r="D784"/>
  <c r="C784"/>
  <c r="B784"/>
  <c r="A784"/>
  <c r="D783"/>
  <c r="C783"/>
  <c r="B783"/>
  <c r="A783"/>
  <c r="D782"/>
  <c r="C782"/>
  <c r="B782"/>
  <c r="A782"/>
  <c r="D775"/>
  <c r="C775"/>
  <c r="B775"/>
  <c r="A775"/>
  <c r="D774"/>
  <c r="C774"/>
  <c r="B774"/>
  <c r="A774"/>
  <c r="D773"/>
  <c r="C773"/>
  <c r="B773"/>
  <c r="A773"/>
  <c r="D772"/>
  <c r="C772"/>
  <c r="B772"/>
  <c r="A772"/>
  <c r="D771"/>
  <c r="C771"/>
  <c r="B771"/>
  <c r="A771"/>
  <c r="D770"/>
  <c r="C770"/>
  <c r="B770"/>
  <c r="A770"/>
  <c r="D769"/>
  <c r="C769"/>
  <c r="B769"/>
  <c r="A769"/>
  <c r="D768"/>
  <c r="C768"/>
  <c r="B768"/>
  <c r="A768"/>
  <c r="D767"/>
  <c r="C767"/>
  <c r="B767"/>
  <c r="A767"/>
  <c r="D766"/>
  <c r="C766"/>
  <c r="B766"/>
  <c r="A766"/>
  <c r="D765"/>
  <c r="C765"/>
  <c r="B765"/>
  <c r="A765"/>
  <c r="D764"/>
  <c r="C764"/>
  <c r="B764"/>
  <c r="A764"/>
  <c r="D763"/>
  <c r="C763"/>
  <c r="B763"/>
  <c r="A763"/>
  <c r="D762"/>
  <c r="C762"/>
  <c r="B762"/>
  <c r="A762"/>
  <c r="D761"/>
  <c r="C761"/>
  <c r="B761"/>
  <c r="A761"/>
  <c r="D760"/>
  <c r="C760"/>
  <c r="B760"/>
  <c r="A760"/>
  <c r="D759"/>
  <c r="C759"/>
  <c r="B759"/>
  <c r="A759"/>
  <c r="D758"/>
  <c r="C758"/>
  <c r="B758"/>
  <c r="A758"/>
  <c r="D757"/>
  <c r="C757"/>
  <c r="B757"/>
  <c r="A757"/>
  <c r="D756"/>
  <c r="C756"/>
  <c r="B756"/>
  <c r="A756"/>
  <c r="D755"/>
  <c r="C755"/>
  <c r="B755"/>
  <c r="A755"/>
  <c r="D754"/>
  <c r="C754"/>
  <c r="B754"/>
  <c r="A754"/>
  <c r="D753"/>
  <c r="C753"/>
  <c r="B753"/>
  <c r="A753"/>
  <c r="D752"/>
  <c r="C752"/>
  <c r="B752"/>
  <c r="A752"/>
  <c r="D751"/>
  <c r="C751"/>
  <c r="B751"/>
  <c r="A751"/>
  <c r="D750"/>
  <c r="C750"/>
  <c r="B750"/>
  <c r="A750"/>
  <c r="D749"/>
  <c r="C749"/>
  <c r="B749"/>
  <c r="A749"/>
  <c r="D748"/>
  <c r="C748"/>
  <c r="B748"/>
  <c r="A748"/>
  <c r="D747"/>
  <c r="C747"/>
  <c r="B747"/>
  <c r="A747"/>
  <c r="D746"/>
  <c r="C746"/>
  <c r="B746"/>
  <c r="A746"/>
  <c r="D745"/>
  <c r="C745"/>
  <c r="B745"/>
  <c r="A745"/>
  <c r="D744"/>
  <c r="C744"/>
  <c r="B744"/>
  <c r="A744"/>
  <c r="D743"/>
  <c r="C743"/>
  <c r="B743"/>
  <c r="A743"/>
  <c r="D742"/>
  <c r="C742"/>
  <c r="B742"/>
  <c r="A742"/>
  <c r="D741"/>
  <c r="C741"/>
  <c r="B741"/>
  <c r="A741"/>
  <c r="D740"/>
  <c r="C740"/>
  <c r="B740"/>
  <c r="A740"/>
  <c r="D739"/>
  <c r="C739"/>
  <c r="B739"/>
  <c r="A739"/>
  <c r="D738"/>
  <c r="C738"/>
  <c r="B738"/>
  <c r="A738"/>
  <c r="D737"/>
  <c r="C737"/>
  <c r="B737"/>
  <c r="A737"/>
  <c r="D736"/>
  <c r="C736"/>
  <c r="B736"/>
  <c r="A736"/>
  <c r="D735"/>
  <c r="C735"/>
  <c r="B735"/>
  <c r="A735"/>
  <c r="D734"/>
  <c r="C734"/>
  <c r="B734"/>
  <c r="A734"/>
  <c r="D733"/>
  <c r="C733"/>
  <c r="B733"/>
  <c r="A733"/>
  <c r="D732"/>
  <c r="C732"/>
  <c r="B732"/>
  <c r="A732"/>
  <c r="D731"/>
  <c r="C731"/>
  <c r="B731"/>
  <c r="A731"/>
  <c r="D730"/>
  <c r="C730"/>
  <c r="B730"/>
  <c r="A730"/>
  <c r="D729"/>
  <c r="C729"/>
  <c r="B729"/>
  <c r="A729"/>
  <c r="D728"/>
  <c r="C728"/>
  <c r="B728"/>
  <c r="A728"/>
  <c r="D727"/>
  <c r="C727"/>
  <c r="B727"/>
  <c r="A727"/>
  <c r="D726"/>
  <c r="C726"/>
  <c r="B726"/>
  <c r="A726"/>
  <c r="D725"/>
  <c r="C725"/>
  <c r="B725"/>
  <c r="A725"/>
  <c r="D724"/>
  <c r="C724"/>
  <c r="B724"/>
  <c r="A724"/>
  <c r="D723"/>
  <c r="C723"/>
  <c r="B723"/>
  <c r="A723"/>
  <c r="D722"/>
  <c r="C722"/>
  <c r="B722"/>
  <c r="A722"/>
  <c r="D721"/>
  <c r="C721"/>
  <c r="B721"/>
  <c r="A721"/>
  <c r="D720"/>
  <c r="C720"/>
  <c r="B720"/>
  <c r="A720"/>
  <c r="D719"/>
  <c r="C719"/>
  <c r="B719"/>
  <c r="A719"/>
  <c r="D718"/>
  <c r="C718"/>
  <c r="B718"/>
  <c r="A718"/>
  <c r="D717"/>
  <c r="C717"/>
  <c r="B717"/>
  <c r="A717"/>
  <c r="D716"/>
  <c r="C716"/>
  <c r="B716"/>
  <c r="A716"/>
  <c r="D715"/>
  <c r="C715"/>
  <c r="B715"/>
  <c r="A715"/>
  <c r="D714"/>
  <c r="C714"/>
  <c r="B714"/>
  <c r="A714"/>
  <c r="D713"/>
  <c r="C713"/>
  <c r="B713"/>
  <c r="A713"/>
  <c r="D712"/>
  <c r="C712"/>
  <c r="B712"/>
  <c r="A712"/>
  <c r="D711"/>
  <c r="C711"/>
  <c r="B711"/>
  <c r="A711"/>
  <c r="D710"/>
  <c r="C710"/>
  <c r="B710"/>
  <c r="A710"/>
  <c r="D706"/>
  <c r="C706"/>
  <c r="B706"/>
  <c r="A706"/>
  <c r="D705"/>
  <c r="C705"/>
  <c r="B705"/>
  <c r="A705"/>
  <c r="D704"/>
  <c r="C704"/>
  <c r="B704"/>
  <c r="A704"/>
  <c r="D703"/>
  <c r="C703"/>
  <c r="B703"/>
  <c r="A703"/>
  <c r="D702"/>
  <c r="C702"/>
  <c r="B702"/>
  <c r="A702"/>
  <c r="D701"/>
  <c r="C701"/>
  <c r="B701"/>
  <c r="A701"/>
  <c r="D700"/>
  <c r="C700"/>
  <c r="B700"/>
  <c r="A700"/>
  <c r="D699"/>
  <c r="C699"/>
  <c r="B699"/>
  <c r="A699"/>
  <c r="D698"/>
  <c r="C698"/>
  <c r="B698"/>
  <c r="A698"/>
  <c r="D697"/>
  <c r="C697"/>
  <c r="B697"/>
  <c r="A697"/>
  <c r="D696"/>
  <c r="C696"/>
  <c r="B696"/>
  <c r="A696"/>
  <c r="D695"/>
  <c r="C695"/>
  <c r="B695"/>
  <c r="A695"/>
  <c r="D694"/>
  <c r="C694"/>
  <c r="B694"/>
  <c r="A694"/>
  <c r="D693"/>
  <c r="C693"/>
  <c r="B693"/>
  <c r="A693"/>
  <c r="D692"/>
  <c r="C692"/>
  <c r="B692"/>
  <c r="A692"/>
  <c r="D691"/>
  <c r="C691"/>
  <c r="B691"/>
  <c r="A691"/>
  <c r="D690"/>
  <c r="C690"/>
  <c r="B690"/>
  <c r="A690"/>
  <c r="D689"/>
  <c r="C689"/>
  <c r="B689"/>
  <c r="A689"/>
  <c r="D688"/>
  <c r="C688"/>
  <c r="B688"/>
  <c r="A688"/>
  <c r="D687"/>
  <c r="C687"/>
  <c r="B687"/>
  <c r="A687"/>
  <c r="D686"/>
  <c r="C686"/>
  <c r="B686"/>
  <c r="A686"/>
  <c r="D685"/>
  <c r="C685"/>
  <c r="B685"/>
  <c r="A685"/>
  <c r="D684"/>
  <c r="C684"/>
  <c r="B684"/>
  <c r="A684"/>
  <c r="D683"/>
  <c r="C683"/>
  <c r="B683"/>
  <c r="A683"/>
  <c r="D682"/>
  <c r="C682"/>
  <c r="B682"/>
  <c r="A682"/>
  <c r="D681"/>
  <c r="C681"/>
  <c r="B681"/>
  <c r="A681"/>
  <c r="D680"/>
  <c r="C680"/>
  <c r="B680"/>
  <c r="A680"/>
  <c r="D679"/>
  <c r="C679"/>
  <c r="B679"/>
  <c r="A679"/>
  <c r="D678"/>
  <c r="C678"/>
  <c r="B678"/>
  <c r="A678"/>
  <c r="D677"/>
  <c r="C677"/>
  <c r="B677"/>
  <c r="A677"/>
  <c r="D676"/>
  <c r="C676"/>
  <c r="B676"/>
  <c r="A676"/>
  <c r="D675"/>
  <c r="C675"/>
  <c r="B675"/>
  <c r="A675"/>
  <c r="D674"/>
  <c r="C674"/>
  <c r="B674"/>
  <c r="A674"/>
  <c r="D663"/>
  <c r="C663"/>
  <c r="B663"/>
  <c r="A663"/>
  <c r="D662"/>
  <c r="C662"/>
  <c r="B662"/>
  <c r="A662"/>
  <c r="D661"/>
  <c r="C661"/>
  <c r="B661"/>
  <c r="A661"/>
  <c r="D660"/>
  <c r="C660"/>
  <c r="B660"/>
  <c r="A660"/>
  <c r="D659"/>
  <c r="C659"/>
  <c r="B659"/>
  <c r="A659"/>
  <c r="D658"/>
  <c r="C658"/>
  <c r="B658"/>
  <c r="A658"/>
  <c r="D657"/>
  <c r="C657"/>
  <c r="B657"/>
  <c r="A657"/>
  <c r="D656"/>
  <c r="C656"/>
  <c r="B656"/>
  <c r="A656"/>
  <c r="D655"/>
  <c r="C655"/>
  <c r="B655"/>
  <c r="A655"/>
  <c r="D654"/>
  <c r="C654"/>
  <c r="B654"/>
  <c r="A654"/>
  <c r="D653"/>
  <c r="C653"/>
  <c r="B653"/>
  <c r="A653"/>
  <c r="D652"/>
  <c r="C652"/>
  <c r="B652"/>
  <c r="A652"/>
  <c r="D651"/>
  <c r="C651"/>
  <c r="B651"/>
  <c r="A651"/>
  <c r="D650"/>
  <c r="C650"/>
  <c r="B650"/>
  <c r="A650"/>
  <c r="D649"/>
  <c r="C649"/>
  <c r="B649"/>
  <c r="A649"/>
  <c r="D648"/>
  <c r="C648"/>
  <c r="B648"/>
  <c r="A648"/>
  <c r="D647"/>
  <c r="C647"/>
  <c r="B647"/>
  <c r="A647"/>
  <c r="D646"/>
  <c r="C646"/>
  <c r="B646"/>
  <c r="A646"/>
  <c r="D645"/>
  <c r="C645"/>
  <c r="B645"/>
  <c r="A645"/>
  <c r="D644"/>
  <c r="C644"/>
  <c r="B644"/>
  <c r="A644"/>
  <c r="B643"/>
  <c r="A643"/>
  <c r="L860"/>
  <c r="C11" i="3" s="1"/>
  <c r="D642" i="2"/>
  <c r="C642"/>
  <c r="B642"/>
  <c r="A642"/>
  <c r="D639"/>
  <c r="C639"/>
  <c r="B639"/>
  <c r="A639"/>
  <c r="D638"/>
  <c r="C638"/>
  <c r="B638"/>
  <c r="A638"/>
  <c r="B637"/>
  <c r="A637"/>
  <c r="D636"/>
  <c r="C636"/>
  <c r="B636"/>
  <c r="A636"/>
  <c r="D633"/>
  <c r="C633"/>
  <c r="B633"/>
  <c r="A633"/>
  <c r="D631"/>
  <c r="C631"/>
  <c r="B631"/>
  <c r="A631"/>
  <c r="D630"/>
  <c r="C630"/>
  <c r="B630"/>
  <c r="A630"/>
  <c r="D629"/>
  <c r="C629"/>
  <c r="B629"/>
  <c r="A629"/>
  <c r="D628"/>
  <c r="C628"/>
  <c r="B628"/>
  <c r="A628"/>
  <c r="D627"/>
  <c r="C627"/>
  <c r="B627"/>
  <c r="A627"/>
  <c r="D626"/>
  <c r="C626"/>
  <c r="B626"/>
  <c r="A626"/>
  <c r="D625"/>
  <c r="C625"/>
  <c r="B625"/>
  <c r="A625"/>
  <c r="D624"/>
  <c r="C624"/>
  <c r="B624"/>
  <c r="A624"/>
  <c r="D623"/>
  <c r="C623"/>
  <c r="B623"/>
  <c r="A623"/>
  <c r="D622"/>
  <c r="C622"/>
  <c r="B622"/>
  <c r="A622"/>
  <c r="D621"/>
  <c r="C621"/>
  <c r="B621"/>
  <c r="A621"/>
  <c r="D620"/>
  <c r="C620"/>
  <c r="B620"/>
  <c r="A620"/>
  <c r="D619"/>
  <c r="C619"/>
  <c r="B619"/>
  <c r="A619"/>
  <c r="D618"/>
  <c r="C618"/>
  <c r="B618"/>
  <c r="A618"/>
  <c r="D582"/>
  <c r="C582"/>
  <c r="B582"/>
  <c r="A582"/>
  <c r="D580"/>
  <c r="C580"/>
  <c r="B580"/>
  <c r="A580"/>
  <c r="D579"/>
  <c r="C579"/>
  <c r="B579"/>
  <c r="A579"/>
  <c r="D578"/>
  <c r="C578"/>
  <c r="B578"/>
  <c r="A578"/>
  <c r="D577"/>
  <c r="C577"/>
  <c r="B577"/>
  <c r="A577"/>
  <c r="D576"/>
  <c r="C576"/>
  <c r="B576"/>
  <c r="A576"/>
  <c r="D575"/>
  <c r="C575"/>
  <c r="B575"/>
  <c r="A575"/>
  <c r="D574"/>
  <c r="C574"/>
  <c r="B574"/>
  <c r="A574"/>
  <c r="D573"/>
  <c r="C573"/>
  <c r="B573"/>
  <c r="A573"/>
  <c r="D571"/>
  <c r="C571"/>
  <c r="B571"/>
  <c r="A571"/>
  <c r="D563"/>
  <c r="C563"/>
  <c r="B563"/>
  <c r="A563"/>
  <c r="D562"/>
  <c r="C562"/>
  <c r="B562"/>
  <c r="A562"/>
  <c r="D561"/>
  <c r="C561"/>
  <c r="B561"/>
  <c r="A561"/>
  <c r="D560"/>
  <c r="C560"/>
  <c r="B560"/>
  <c r="A560"/>
  <c r="D558"/>
  <c r="C558"/>
  <c r="B558"/>
  <c r="A558"/>
  <c r="D554"/>
  <c r="C554"/>
  <c r="B554"/>
  <c r="A554"/>
  <c r="D546"/>
  <c r="C546"/>
  <c r="B546"/>
  <c r="A546"/>
  <c r="D545"/>
  <c r="C545"/>
  <c r="B545"/>
  <c r="A545"/>
  <c r="D544"/>
  <c r="C544"/>
  <c r="B544"/>
  <c r="A544"/>
  <c r="D543"/>
  <c r="C543"/>
  <c r="B543"/>
  <c r="A543"/>
  <c r="D542"/>
  <c r="C542"/>
  <c r="B542"/>
  <c r="A542"/>
  <c r="D541"/>
  <c r="C541"/>
  <c r="B541"/>
  <c r="A541"/>
  <c r="D539"/>
  <c r="C539"/>
  <c r="B539"/>
  <c r="A539"/>
  <c r="D538"/>
  <c r="C538"/>
  <c r="B538"/>
  <c r="A538"/>
  <c r="D537"/>
  <c r="C537"/>
  <c r="B537"/>
  <c r="A537"/>
  <c r="D536"/>
  <c r="C536"/>
  <c r="B536"/>
  <c r="A536"/>
  <c r="D535"/>
  <c r="C535"/>
  <c r="B535"/>
  <c r="A535"/>
  <c r="D534"/>
  <c r="C534"/>
  <c r="B534"/>
  <c r="A534"/>
  <c r="D533"/>
  <c r="C533"/>
  <c r="B533"/>
  <c r="A533"/>
  <c r="D532"/>
  <c r="C532"/>
  <c r="B532"/>
  <c r="A532"/>
  <c r="D531"/>
  <c r="C531"/>
  <c r="B531"/>
  <c r="A531"/>
  <c r="D530"/>
  <c r="C530"/>
  <c r="B530"/>
  <c r="A530"/>
  <c r="D529"/>
  <c r="C529"/>
  <c r="B529"/>
  <c r="A529"/>
  <c r="D528"/>
  <c r="C528"/>
  <c r="B528"/>
  <c r="A528"/>
  <c r="D526"/>
  <c r="C526"/>
  <c r="B526"/>
  <c r="A526"/>
  <c r="D525"/>
  <c r="C525"/>
  <c r="B525"/>
  <c r="A525"/>
  <c r="D524"/>
  <c r="C524"/>
  <c r="B524"/>
  <c r="A524"/>
  <c r="D523"/>
  <c r="C523"/>
  <c r="B523"/>
  <c r="A523"/>
  <c r="D522"/>
  <c r="C522"/>
  <c r="B522"/>
  <c r="A522"/>
  <c r="D520"/>
  <c r="C520"/>
  <c r="B520"/>
  <c r="A520"/>
  <c r="D519"/>
  <c r="C519"/>
  <c r="B519"/>
  <c r="A519"/>
  <c r="D518"/>
  <c r="C518"/>
  <c r="B518"/>
  <c r="A518"/>
  <c r="D517"/>
  <c r="C517"/>
  <c r="B517"/>
  <c r="A517"/>
  <c r="D516"/>
  <c r="C516"/>
  <c r="B516"/>
  <c r="A516"/>
  <c r="D515"/>
  <c r="C515"/>
  <c r="B515"/>
  <c r="A515"/>
  <c r="D514"/>
  <c r="C514"/>
  <c r="B514"/>
  <c r="A514"/>
  <c r="D513"/>
  <c r="C513"/>
  <c r="B513"/>
  <c r="A513"/>
  <c r="D512"/>
  <c r="C512"/>
  <c r="B512"/>
  <c r="A512"/>
  <c r="D511"/>
  <c r="C511"/>
  <c r="B511"/>
  <c r="A511"/>
  <c r="D510"/>
  <c r="C510"/>
  <c r="B510"/>
  <c r="A510"/>
  <c r="D509"/>
  <c r="C509"/>
  <c r="B509"/>
  <c r="A509"/>
  <c r="D508"/>
  <c r="C508"/>
  <c r="B508"/>
  <c r="A508"/>
  <c r="D507"/>
  <c r="C507"/>
  <c r="B507"/>
  <c r="A507"/>
  <c r="D506"/>
  <c r="C506"/>
  <c r="B506"/>
  <c r="A506"/>
  <c r="D505"/>
  <c r="C505"/>
  <c r="B505"/>
  <c r="A505"/>
  <c r="D504"/>
  <c r="C504"/>
  <c r="B504"/>
  <c r="A504"/>
  <c r="D503"/>
  <c r="C503"/>
  <c r="B503"/>
  <c r="A503"/>
  <c r="D502"/>
  <c r="C502"/>
  <c r="B502"/>
  <c r="A502"/>
  <c r="D501"/>
  <c r="C501"/>
  <c r="B501"/>
  <c r="A501"/>
  <c r="D500"/>
  <c r="C500"/>
  <c r="B500"/>
  <c r="A500"/>
  <c r="D498"/>
  <c r="C498"/>
  <c r="B498"/>
  <c r="A498"/>
  <c r="D497"/>
  <c r="C497"/>
  <c r="B497"/>
  <c r="A497"/>
  <c r="D496"/>
  <c r="C496"/>
  <c r="B496"/>
  <c r="A496"/>
  <c r="D495"/>
  <c r="C495"/>
  <c r="B495"/>
  <c r="A495"/>
  <c r="D494"/>
  <c r="C494"/>
  <c r="B494"/>
  <c r="A494"/>
  <c r="D493"/>
  <c r="C493"/>
  <c r="B493"/>
  <c r="A493"/>
  <c r="D491"/>
  <c r="C491"/>
  <c r="B491"/>
  <c r="A491"/>
  <c r="D490"/>
  <c r="C490"/>
  <c r="B490"/>
  <c r="A490"/>
  <c r="D489"/>
  <c r="C489"/>
  <c r="B489"/>
  <c r="A489"/>
  <c r="D488"/>
  <c r="C488"/>
  <c r="B488"/>
  <c r="A488"/>
  <c r="D487"/>
  <c r="C487"/>
  <c r="B487"/>
  <c r="A487"/>
  <c r="D485"/>
  <c r="C485"/>
  <c r="B485"/>
  <c r="A485"/>
  <c r="D484"/>
  <c r="C484"/>
  <c r="B484"/>
  <c r="A484"/>
  <c r="D483"/>
  <c r="C483"/>
  <c r="B483"/>
  <c r="A483"/>
  <c r="D482"/>
  <c r="C482"/>
  <c r="B482"/>
  <c r="A482"/>
  <c r="D481"/>
  <c r="C481"/>
  <c r="B481"/>
  <c r="A481"/>
  <c r="D479"/>
  <c r="C479"/>
  <c r="B479"/>
  <c r="A479"/>
  <c r="D478"/>
  <c r="C478"/>
  <c r="B478"/>
  <c r="A478"/>
  <c r="D477"/>
  <c r="C477"/>
  <c r="B477"/>
  <c r="A477"/>
  <c r="D476"/>
  <c r="C476"/>
  <c r="B476"/>
  <c r="A476"/>
  <c r="D475"/>
  <c r="C475"/>
  <c r="B475"/>
  <c r="A475"/>
  <c r="D474"/>
  <c r="C474"/>
  <c r="B474"/>
  <c r="A474"/>
  <c r="D473"/>
  <c r="C473"/>
  <c r="B473"/>
  <c r="A473"/>
  <c r="D471"/>
  <c r="C471"/>
  <c r="B471"/>
  <c r="A471"/>
  <c r="D470"/>
  <c r="C470"/>
  <c r="B470"/>
  <c r="A470"/>
  <c r="D469"/>
  <c r="C469"/>
  <c r="B469"/>
  <c r="A469"/>
  <c r="D468"/>
  <c r="C468"/>
  <c r="B468"/>
  <c r="A468"/>
  <c r="D467"/>
  <c r="C467"/>
  <c r="B467"/>
  <c r="A467"/>
  <c r="D466"/>
  <c r="C466"/>
  <c r="B466"/>
  <c r="A466"/>
  <c r="D465"/>
  <c r="C465"/>
  <c r="B465"/>
  <c r="A465"/>
  <c r="D464"/>
  <c r="C464"/>
  <c r="B464"/>
  <c r="A464"/>
  <c r="D463"/>
  <c r="C463"/>
  <c r="B463"/>
  <c r="A463"/>
  <c r="D461"/>
  <c r="C461"/>
  <c r="B461"/>
  <c r="A461"/>
  <c r="D460"/>
  <c r="C460"/>
  <c r="B460"/>
  <c r="A460"/>
  <c r="D459"/>
  <c r="C459"/>
  <c r="B459"/>
  <c r="A459"/>
  <c r="D458"/>
  <c r="C458"/>
  <c r="B458"/>
  <c r="A458"/>
  <c r="D457"/>
  <c r="C457"/>
  <c r="B457"/>
  <c r="A457"/>
  <c r="D456"/>
  <c r="C456"/>
  <c r="B456"/>
  <c r="A456"/>
  <c r="D455"/>
  <c r="C455"/>
  <c r="B455"/>
  <c r="A455"/>
  <c r="D454"/>
  <c r="C454"/>
  <c r="B454"/>
  <c r="A454"/>
  <c r="D453"/>
  <c r="C453"/>
  <c r="B453"/>
  <c r="A453"/>
  <c r="D452"/>
  <c r="C452"/>
  <c r="B452"/>
  <c r="A452"/>
  <c r="D451"/>
  <c r="C451"/>
  <c r="B451"/>
  <c r="A451"/>
  <c r="D450"/>
  <c r="C450"/>
  <c r="B450"/>
  <c r="A450"/>
  <c r="D449"/>
  <c r="C449"/>
  <c r="B449"/>
  <c r="A449"/>
  <c r="D448"/>
  <c r="C448"/>
  <c r="B448"/>
  <c r="A448"/>
  <c r="D447"/>
  <c r="C447"/>
  <c r="B447"/>
  <c r="A447"/>
  <c r="D446"/>
  <c r="C446"/>
  <c r="B446"/>
  <c r="A446"/>
  <c r="D445"/>
  <c r="C445"/>
  <c r="B445"/>
  <c r="A445"/>
  <c r="D444"/>
  <c r="C444"/>
  <c r="B444"/>
  <c r="A444"/>
  <c r="D443"/>
  <c r="C443"/>
  <c r="B443"/>
  <c r="A443"/>
  <c r="D442"/>
  <c r="C442"/>
  <c r="B442"/>
  <c r="A442"/>
  <c r="D441"/>
  <c r="C441"/>
  <c r="B441"/>
  <c r="A441"/>
  <c r="D440"/>
  <c r="C440"/>
  <c r="B440"/>
  <c r="A440"/>
  <c r="D439"/>
  <c r="C439"/>
  <c r="B439"/>
  <c r="A439"/>
  <c r="D438"/>
  <c r="C438"/>
  <c r="B438"/>
  <c r="A438"/>
  <c r="D437"/>
  <c r="C437"/>
  <c r="B437"/>
  <c r="A437"/>
  <c r="D436"/>
  <c r="C436"/>
  <c r="B436"/>
  <c r="A436"/>
  <c r="D435"/>
  <c r="C435"/>
  <c r="B435"/>
  <c r="A435"/>
  <c r="D434"/>
  <c r="C434"/>
  <c r="B434"/>
  <c r="A434"/>
  <c r="D432"/>
  <c r="C432"/>
  <c r="B432"/>
  <c r="A432"/>
  <c r="D431"/>
  <c r="C431"/>
  <c r="B431"/>
  <c r="A431"/>
  <c r="D430"/>
  <c r="C430"/>
  <c r="B430"/>
  <c r="A430"/>
  <c r="D429"/>
  <c r="C429"/>
  <c r="B429"/>
  <c r="A429"/>
  <c r="D428"/>
  <c r="C428"/>
  <c r="B428"/>
  <c r="A428"/>
  <c r="D427"/>
  <c r="C427"/>
  <c r="B427"/>
  <c r="A427"/>
  <c r="D426"/>
  <c r="C426"/>
  <c r="B426"/>
  <c r="A426"/>
  <c r="D425"/>
  <c r="C425"/>
  <c r="B425"/>
  <c r="A425"/>
  <c r="D424"/>
  <c r="C424"/>
  <c r="B424"/>
  <c r="A424"/>
  <c r="D423"/>
  <c r="C423"/>
  <c r="B423"/>
  <c r="A423"/>
  <c r="D422"/>
  <c r="C422"/>
  <c r="B422"/>
  <c r="A422"/>
  <c r="D421"/>
  <c r="C421"/>
  <c r="B421"/>
  <c r="A421"/>
  <c r="D420"/>
  <c r="C420"/>
  <c r="B420"/>
  <c r="A420"/>
  <c r="D419"/>
  <c r="C419"/>
  <c r="B419"/>
  <c r="A419"/>
  <c r="D418"/>
  <c r="C418"/>
  <c r="B418"/>
  <c r="A418"/>
  <c r="D417"/>
  <c r="C417"/>
  <c r="B417"/>
  <c r="A417"/>
  <c r="D416"/>
  <c r="C416"/>
  <c r="B416"/>
  <c r="A416"/>
  <c r="D415"/>
  <c r="C415"/>
  <c r="B415"/>
  <c r="A415"/>
  <c r="D414"/>
  <c r="C414"/>
  <c r="B414"/>
  <c r="A414"/>
  <c r="D413"/>
  <c r="C413"/>
  <c r="B413"/>
  <c r="A413"/>
  <c r="D412"/>
  <c r="C412"/>
  <c r="B412"/>
  <c r="A412"/>
  <c r="D404"/>
  <c r="C404"/>
  <c r="B404"/>
  <c r="A404"/>
  <c r="D403"/>
  <c r="C403"/>
  <c r="B403"/>
  <c r="A403"/>
  <c r="D401"/>
  <c r="C401"/>
  <c r="B401"/>
  <c r="A401"/>
  <c r="D400"/>
  <c r="C400"/>
  <c r="B400"/>
  <c r="A400"/>
  <c r="D399"/>
  <c r="C399"/>
  <c r="B399"/>
  <c r="A399"/>
  <c r="D398"/>
  <c r="C398"/>
  <c r="B398"/>
  <c r="A398"/>
  <c r="D397"/>
  <c r="C397"/>
  <c r="B397"/>
  <c r="A397"/>
  <c r="D396"/>
  <c r="C396"/>
  <c r="B396"/>
  <c r="A396"/>
  <c r="D395"/>
  <c r="C395"/>
  <c r="B395"/>
  <c r="A395"/>
  <c r="D388"/>
  <c r="C388"/>
  <c r="B388"/>
  <c r="A388"/>
  <c r="D387"/>
  <c r="C387"/>
  <c r="B387"/>
  <c r="A387"/>
  <c r="D386"/>
  <c r="C386"/>
  <c r="B386"/>
  <c r="A386"/>
  <c r="D385"/>
  <c r="C385"/>
  <c r="B385"/>
  <c r="A385"/>
  <c r="D384"/>
  <c r="C384"/>
  <c r="B384"/>
  <c r="A384"/>
  <c r="D381"/>
  <c r="C381"/>
  <c r="B381"/>
  <c r="A381"/>
  <c r="D379"/>
  <c r="C379"/>
  <c r="B379"/>
  <c r="A379"/>
  <c r="D377"/>
  <c r="C377"/>
  <c r="B377"/>
  <c r="A377"/>
  <c r="D376"/>
  <c r="C376"/>
  <c r="B376"/>
  <c r="A376"/>
  <c r="D373"/>
  <c r="C373"/>
  <c r="B373"/>
  <c r="A373"/>
  <c r="D371"/>
  <c r="C371"/>
  <c r="B371"/>
  <c r="A371"/>
  <c r="D368"/>
  <c r="C368"/>
  <c r="B368"/>
  <c r="A368"/>
  <c r="D364"/>
  <c r="C364"/>
  <c r="B364"/>
  <c r="A364"/>
  <c r="D363"/>
  <c r="C363"/>
  <c r="B363"/>
  <c r="A363"/>
  <c r="D361"/>
  <c r="C361"/>
  <c r="B361"/>
  <c r="A361"/>
  <c r="D360"/>
  <c r="C360"/>
  <c r="B360"/>
  <c r="A360"/>
  <c r="D359"/>
  <c r="C359"/>
  <c r="B359"/>
  <c r="A359"/>
  <c r="D358"/>
  <c r="C358"/>
  <c r="B358"/>
  <c r="A358"/>
  <c r="D357"/>
  <c r="C357"/>
  <c r="B357"/>
  <c r="A357"/>
  <c r="D356"/>
  <c r="C356"/>
  <c r="B356"/>
  <c r="A356"/>
  <c r="D355"/>
  <c r="C355"/>
  <c r="B355"/>
  <c r="A355"/>
  <c r="D354"/>
  <c r="C354"/>
  <c r="B354"/>
  <c r="A354"/>
  <c r="D353"/>
  <c r="C353"/>
  <c r="B353"/>
  <c r="A353"/>
  <c r="D352"/>
  <c r="C352"/>
  <c r="B352"/>
  <c r="A352"/>
  <c r="D348"/>
  <c r="C348"/>
  <c r="B348"/>
  <c r="A348"/>
  <c r="D347"/>
  <c r="C347"/>
  <c r="B347"/>
  <c r="A347"/>
  <c r="D345"/>
  <c r="C345"/>
  <c r="B345"/>
  <c r="A345"/>
  <c r="D344"/>
  <c r="C344"/>
  <c r="B344"/>
  <c r="A344"/>
  <c r="D343"/>
  <c r="C343"/>
  <c r="B343"/>
  <c r="A343"/>
  <c r="D341"/>
  <c r="C341"/>
  <c r="B341"/>
  <c r="A341"/>
  <c r="D340"/>
  <c r="C340"/>
  <c r="B340"/>
  <c r="A340"/>
  <c r="D339"/>
  <c r="C339"/>
  <c r="B339"/>
  <c r="A339"/>
  <c r="D338"/>
  <c r="C338"/>
  <c r="B338"/>
  <c r="A338"/>
  <c r="D336"/>
  <c r="C336"/>
  <c r="B336"/>
  <c r="A336"/>
  <c r="D335"/>
  <c r="C335"/>
  <c r="B335"/>
  <c r="A335"/>
  <c r="D334"/>
  <c r="C334"/>
  <c r="B334"/>
  <c r="A334"/>
  <c r="D333"/>
  <c r="C333"/>
  <c r="B333"/>
  <c r="A333"/>
  <c r="D332"/>
  <c r="C332"/>
  <c r="B332"/>
  <c r="A332"/>
  <c r="D327"/>
  <c r="C327"/>
  <c r="B327"/>
  <c r="A327"/>
  <c r="D326"/>
  <c r="C326"/>
  <c r="B326"/>
  <c r="A326"/>
  <c r="D325"/>
  <c r="C325"/>
  <c r="B325"/>
  <c r="A325"/>
  <c r="D324"/>
  <c r="C324"/>
  <c r="B324"/>
  <c r="A324"/>
  <c r="D323"/>
  <c r="C323"/>
  <c r="B323"/>
  <c r="A323"/>
  <c r="D322"/>
  <c r="C322"/>
  <c r="B322"/>
  <c r="A322"/>
  <c r="D321"/>
  <c r="C321"/>
  <c r="B321"/>
  <c r="A321"/>
  <c r="D320"/>
  <c r="C320"/>
  <c r="B320"/>
  <c r="A320"/>
  <c r="D319"/>
  <c r="C319"/>
  <c r="B319"/>
  <c r="A319"/>
  <c r="D318"/>
  <c r="C318"/>
  <c r="B318"/>
  <c r="A318"/>
  <c r="D316"/>
  <c r="C316"/>
  <c r="B316"/>
  <c r="A316"/>
  <c r="D315"/>
  <c r="C315"/>
  <c r="B315"/>
  <c r="A315"/>
  <c r="D314"/>
  <c r="C314"/>
  <c r="B314"/>
  <c r="A314"/>
  <c r="D313"/>
  <c r="C313"/>
  <c r="B313"/>
  <c r="A313"/>
  <c r="D312"/>
  <c r="C312"/>
  <c r="B312"/>
  <c r="A312"/>
  <c r="D311"/>
  <c r="C311"/>
  <c r="B311"/>
  <c r="A311"/>
  <c r="D310"/>
  <c r="C310"/>
  <c r="B310"/>
  <c r="A310"/>
  <c r="D309"/>
  <c r="C309"/>
  <c r="B309"/>
  <c r="A309"/>
  <c r="D308"/>
  <c r="C308"/>
  <c r="B308"/>
  <c r="A308"/>
  <c r="D307"/>
  <c r="C307"/>
  <c r="B307"/>
  <c r="A307"/>
  <c r="D306"/>
  <c r="C306"/>
  <c r="B306"/>
  <c r="A306"/>
  <c r="D305"/>
  <c r="C305"/>
  <c r="B305"/>
  <c r="A305"/>
  <c r="D304"/>
  <c r="C304"/>
  <c r="B304"/>
  <c r="A304"/>
  <c r="D303"/>
  <c r="C303"/>
  <c r="B303"/>
  <c r="A303"/>
  <c r="D302"/>
  <c r="C302"/>
  <c r="B302"/>
  <c r="A302"/>
  <c r="D301"/>
  <c r="C301"/>
  <c r="B301"/>
  <c r="A301"/>
  <c r="D300"/>
  <c r="C300"/>
  <c r="B300"/>
  <c r="A300"/>
  <c r="D299"/>
  <c r="C299"/>
  <c r="B299"/>
  <c r="A299"/>
  <c r="D298"/>
  <c r="C298"/>
  <c r="B298"/>
  <c r="A298"/>
  <c r="D297"/>
  <c r="C297"/>
  <c r="B297"/>
  <c r="A297"/>
  <c r="D296"/>
  <c r="C296"/>
  <c r="B296"/>
  <c r="A296"/>
  <c r="D295"/>
  <c r="C295"/>
  <c r="B295"/>
  <c r="A295"/>
  <c r="D294"/>
  <c r="C294"/>
  <c r="B294"/>
  <c r="A294"/>
  <c r="D293"/>
  <c r="C293"/>
  <c r="B293"/>
  <c r="A293"/>
  <c r="D292"/>
  <c r="C292"/>
  <c r="B292"/>
  <c r="A292"/>
  <c r="D291"/>
  <c r="C291"/>
  <c r="B291"/>
  <c r="A291"/>
  <c r="D290"/>
  <c r="C290"/>
  <c r="B290"/>
  <c r="A290"/>
  <c r="D288"/>
  <c r="C288"/>
  <c r="B288"/>
  <c r="A288"/>
  <c r="D286"/>
  <c r="C286"/>
  <c r="B286"/>
  <c r="A286"/>
  <c r="D285"/>
  <c r="C285"/>
  <c r="B285"/>
  <c r="A285"/>
  <c r="D284"/>
  <c r="C284"/>
  <c r="B284"/>
  <c r="A284"/>
  <c r="D283"/>
  <c r="C283"/>
  <c r="B283"/>
  <c r="A283"/>
  <c r="D282"/>
  <c r="C282"/>
  <c r="B282"/>
  <c r="A282"/>
  <c r="D280"/>
  <c r="C280"/>
  <c r="B280"/>
  <c r="A280"/>
  <c r="D279"/>
  <c r="C279"/>
  <c r="B279"/>
  <c r="A279"/>
  <c r="D278"/>
  <c r="C278"/>
  <c r="B278"/>
  <c r="A278"/>
  <c r="D277"/>
  <c r="C277"/>
  <c r="B277"/>
  <c r="A277"/>
  <c r="D276"/>
  <c r="C276"/>
  <c r="B276"/>
  <c r="A276"/>
  <c r="D275"/>
  <c r="C275"/>
  <c r="B275"/>
  <c r="A275"/>
  <c r="D274"/>
  <c r="C274"/>
  <c r="B274"/>
  <c r="A274"/>
  <c r="D273"/>
  <c r="C273"/>
  <c r="B273"/>
  <c r="A273"/>
  <c r="D272"/>
  <c r="C272"/>
  <c r="B272"/>
  <c r="A272"/>
  <c r="D271"/>
  <c r="C271"/>
  <c r="B271"/>
  <c r="A271"/>
  <c r="D270"/>
  <c r="C270"/>
  <c r="B270"/>
  <c r="A270"/>
  <c r="D269"/>
  <c r="C269"/>
  <c r="B269"/>
  <c r="A269"/>
  <c r="D268"/>
  <c r="C268"/>
  <c r="B268"/>
  <c r="A268"/>
  <c r="D267"/>
  <c r="C267"/>
  <c r="B267"/>
  <c r="A267"/>
  <c r="D266"/>
  <c r="C266"/>
  <c r="B266"/>
  <c r="A266"/>
  <c r="D265"/>
  <c r="C265"/>
  <c r="B265"/>
  <c r="A265"/>
  <c r="D264"/>
  <c r="C264"/>
  <c r="B264"/>
  <c r="A264"/>
  <c r="D263"/>
  <c r="C263"/>
  <c r="B263"/>
  <c r="A263"/>
  <c r="D262"/>
  <c r="C262"/>
  <c r="B262"/>
  <c r="A262"/>
  <c r="D261"/>
  <c r="C261"/>
  <c r="B261"/>
  <c r="A261"/>
  <c r="D259"/>
  <c r="C259"/>
  <c r="B259"/>
  <c r="A259"/>
  <c r="D258"/>
  <c r="C258"/>
  <c r="B258"/>
  <c r="A258"/>
  <c r="D257"/>
  <c r="C257"/>
  <c r="B257"/>
  <c r="A257"/>
  <c r="D256"/>
  <c r="C256"/>
  <c r="B256"/>
  <c r="A256"/>
  <c r="D255"/>
  <c r="C255"/>
  <c r="B255"/>
  <c r="A255"/>
  <c r="D253"/>
  <c r="C253"/>
  <c r="B253"/>
  <c r="A253"/>
  <c r="D252"/>
  <c r="C252"/>
  <c r="B252"/>
  <c r="A252"/>
  <c r="D250"/>
  <c r="C250"/>
  <c r="B250"/>
  <c r="A250"/>
  <c r="D249"/>
  <c r="C249"/>
  <c r="B249"/>
  <c r="A249"/>
  <c r="D248"/>
  <c r="C248"/>
  <c r="B248"/>
  <c r="A248"/>
  <c r="D247"/>
  <c r="C247"/>
  <c r="B247"/>
  <c r="A247"/>
  <c r="D246"/>
  <c r="C246"/>
  <c r="B246"/>
  <c r="A246"/>
  <c r="D245"/>
  <c r="C245"/>
  <c r="B245"/>
  <c r="A245"/>
  <c r="D244"/>
  <c r="C244"/>
  <c r="B244"/>
  <c r="A244"/>
  <c r="D243"/>
  <c r="C243"/>
  <c r="B243"/>
  <c r="A243"/>
  <c r="D242"/>
  <c r="C242"/>
  <c r="B242"/>
  <c r="A242"/>
  <c r="D241"/>
  <c r="C241"/>
  <c r="B241"/>
  <c r="A241"/>
  <c r="D240"/>
  <c r="C240"/>
  <c r="B240"/>
  <c r="A240"/>
  <c r="D239"/>
  <c r="C239"/>
  <c r="B239"/>
  <c r="A239"/>
  <c r="D238"/>
  <c r="C238"/>
  <c r="B238"/>
  <c r="A238"/>
  <c r="D237"/>
  <c r="C237"/>
  <c r="B237"/>
  <c r="A237"/>
  <c r="D236"/>
  <c r="C236"/>
  <c r="B236"/>
  <c r="A236"/>
  <c r="D234"/>
  <c r="C234"/>
  <c r="B234"/>
  <c r="A234"/>
  <c r="D233"/>
  <c r="C233"/>
  <c r="B233"/>
  <c r="A233"/>
  <c r="D232"/>
  <c r="C232"/>
  <c r="B232"/>
  <c r="A232"/>
  <c r="D231"/>
  <c r="C231"/>
  <c r="B231"/>
  <c r="A231"/>
  <c r="D230"/>
  <c r="C230"/>
  <c r="B230"/>
  <c r="A230"/>
  <c r="D229"/>
  <c r="C229"/>
  <c r="B229"/>
  <c r="A229"/>
  <c r="D228"/>
  <c r="C228"/>
  <c r="B228"/>
  <c r="A228"/>
  <c r="D227"/>
  <c r="C227"/>
  <c r="B227"/>
  <c r="A227"/>
  <c r="D226"/>
  <c r="C226"/>
  <c r="B226"/>
  <c r="A226"/>
  <c r="D225"/>
  <c r="C225"/>
  <c r="B225"/>
  <c r="A225"/>
  <c r="D224"/>
  <c r="C224"/>
  <c r="B224"/>
  <c r="A224"/>
  <c r="D223"/>
  <c r="C223"/>
  <c r="B223"/>
  <c r="A223"/>
  <c r="D222"/>
  <c r="C222"/>
  <c r="B222"/>
  <c r="A222"/>
  <c r="D221"/>
  <c r="C221"/>
  <c r="B221"/>
  <c r="A221"/>
  <c r="D220"/>
  <c r="C220"/>
  <c r="B220"/>
  <c r="A220"/>
  <c r="D219"/>
  <c r="C219"/>
  <c r="B219"/>
  <c r="A219"/>
  <c r="D218"/>
  <c r="C218"/>
  <c r="B218"/>
  <c r="A218"/>
  <c r="D216"/>
  <c r="C216"/>
  <c r="B216"/>
  <c r="A216"/>
  <c r="D215"/>
  <c r="C215"/>
  <c r="B215"/>
  <c r="A215"/>
  <c r="D214"/>
  <c r="C214"/>
  <c r="B214"/>
  <c r="A214"/>
  <c r="D213"/>
  <c r="C213"/>
  <c r="B213"/>
  <c r="A213"/>
  <c r="D212"/>
  <c r="C212"/>
  <c r="B212"/>
  <c r="A212"/>
  <c r="D210"/>
  <c r="C210"/>
  <c r="B210"/>
  <c r="A210"/>
  <c r="D209"/>
  <c r="C209"/>
  <c r="B209"/>
  <c r="A209"/>
  <c r="D208"/>
  <c r="C208"/>
  <c r="B208"/>
  <c r="A208"/>
  <c r="D206"/>
  <c r="C206"/>
  <c r="B206"/>
  <c r="D204"/>
  <c r="C204"/>
  <c r="B204"/>
  <c r="A204"/>
  <c r="D203"/>
  <c r="C203"/>
  <c r="B203"/>
  <c r="A203"/>
  <c r="D202"/>
  <c r="C202"/>
  <c r="B202"/>
  <c r="A202"/>
  <c r="D201"/>
  <c r="C201"/>
  <c r="B201"/>
  <c r="A201"/>
  <c r="D200"/>
  <c r="C200"/>
  <c r="B200"/>
  <c r="A200"/>
  <c r="D199"/>
  <c r="C199"/>
  <c r="B199"/>
  <c r="A199"/>
  <c r="D191"/>
  <c r="C191"/>
  <c r="B191"/>
  <c r="A191"/>
  <c r="D190"/>
  <c r="C190"/>
  <c r="B190"/>
  <c r="A190"/>
  <c r="D189"/>
  <c r="C189"/>
  <c r="B189"/>
  <c r="A189"/>
  <c r="D188"/>
  <c r="C188"/>
  <c r="B188"/>
  <c r="A188"/>
  <c r="D185"/>
  <c r="C185"/>
  <c r="B185"/>
  <c r="A185"/>
  <c r="D183"/>
  <c r="C183"/>
  <c r="B183"/>
  <c r="A183"/>
  <c r="D181"/>
  <c r="C181"/>
  <c r="B181"/>
  <c r="A181"/>
  <c r="D179"/>
  <c r="C179"/>
  <c r="B179"/>
  <c r="A179"/>
  <c r="D178"/>
  <c r="C178"/>
  <c r="B178"/>
  <c r="A178"/>
  <c r="D177"/>
  <c r="C177"/>
  <c r="B177"/>
  <c r="A177"/>
  <c r="D176"/>
  <c r="C176"/>
  <c r="B176"/>
  <c r="A176"/>
  <c r="D175"/>
  <c r="C175"/>
  <c r="B175"/>
  <c r="A175"/>
  <c r="D174"/>
  <c r="C174"/>
  <c r="B174"/>
  <c r="A174"/>
  <c r="D173"/>
  <c r="C173"/>
  <c r="B173"/>
  <c r="A173"/>
  <c r="D172"/>
  <c r="C172"/>
  <c r="B172"/>
  <c r="A172"/>
  <c r="D171"/>
  <c r="C171"/>
  <c r="B171"/>
  <c r="A171"/>
  <c r="D170"/>
  <c r="C170"/>
  <c r="B170"/>
  <c r="A170"/>
  <c r="D169"/>
  <c r="C169"/>
  <c r="B169"/>
  <c r="A169"/>
  <c r="D168"/>
  <c r="C168"/>
  <c r="B168"/>
  <c r="A168"/>
  <c r="D167"/>
  <c r="C167"/>
  <c r="B167"/>
  <c r="A167"/>
  <c r="D166"/>
  <c r="C166"/>
  <c r="B166"/>
  <c r="A166"/>
  <c r="D165"/>
  <c r="C165"/>
  <c r="B165"/>
  <c r="A165"/>
  <c r="D164"/>
  <c r="C164"/>
  <c r="B164"/>
  <c r="A164"/>
  <c r="D163"/>
  <c r="C163"/>
  <c r="B163"/>
  <c r="A163"/>
  <c r="D162"/>
  <c r="C162"/>
  <c r="B162"/>
  <c r="A162"/>
  <c r="D161"/>
  <c r="C161"/>
  <c r="B161"/>
  <c r="A161"/>
  <c r="D160"/>
  <c r="C160"/>
  <c r="B160"/>
  <c r="A160"/>
  <c r="D159"/>
  <c r="C159"/>
  <c r="B159"/>
  <c r="A159"/>
  <c r="D158"/>
  <c r="C158"/>
  <c r="B158"/>
  <c r="A158"/>
  <c r="D157"/>
  <c r="C157"/>
  <c r="B157"/>
  <c r="A157"/>
  <c r="D156"/>
  <c r="C156"/>
  <c r="B156"/>
  <c r="A156"/>
  <c r="D155"/>
  <c r="C155"/>
  <c r="B155"/>
  <c r="A155"/>
  <c r="D151"/>
  <c r="C151"/>
  <c r="B151"/>
  <c r="A151"/>
  <c r="D150"/>
  <c r="C150"/>
  <c r="B150"/>
  <c r="A150"/>
  <c r="D149"/>
  <c r="C149"/>
  <c r="B149"/>
  <c r="A149"/>
  <c r="D148"/>
  <c r="C148"/>
  <c r="B148"/>
  <c r="A148"/>
  <c r="D147"/>
  <c r="C147"/>
  <c r="B147"/>
  <c r="A147"/>
  <c r="D146"/>
  <c r="C146"/>
  <c r="B146"/>
  <c r="A146"/>
  <c r="D145"/>
  <c r="C145"/>
  <c r="B145"/>
  <c r="A145"/>
  <c r="D144"/>
  <c r="C144"/>
  <c r="B144"/>
  <c r="A144"/>
  <c r="D143"/>
  <c r="C143"/>
  <c r="B143"/>
  <c r="A143"/>
  <c r="D142"/>
  <c r="C142"/>
  <c r="B142"/>
  <c r="A142"/>
  <c r="D141"/>
  <c r="C141"/>
  <c r="B141"/>
  <c r="A141"/>
  <c r="D140"/>
  <c r="C140"/>
  <c r="B140"/>
  <c r="A140"/>
  <c r="D139"/>
  <c r="C139"/>
  <c r="B139"/>
  <c r="A139"/>
  <c r="D138"/>
  <c r="C138"/>
  <c r="B138"/>
  <c r="A138"/>
  <c r="D137"/>
  <c r="C137"/>
  <c r="B137"/>
  <c r="A137"/>
  <c r="D136"/>
  <c r="C136"/>
  <c r="B136"/>
  <c r="A136"/>
  <c r="D135"/>
  <c r="C135"/>
  <c r="B135"/>
  <c r="A135"/>
  <c r="D134"/>
  <c r="C134"/>
  <c r="B134"/>
  <c r="A134"/>
  <c r="D133"/>
  <c r="C133"/>
  <c r="B133"/>
  <c r="A133"/>
  <c r="D132"/>
  <c r="C132"/>
  <c r="B132"/>
  <c r="A132"/>
  <c r="D131"/>
  <c r="C131"/>
  <c r="B131"/>
  <c r="A131"/>
  <c r="D130"/>
  <c r="C130"/>
  <c r="B130"/>
  <c r="A130"/>
  <c r="D129"/>
  <c r="C129"/>
  <c r="B129"/>
  <c r="A129"/>
  <c r="D128"/>
  <c r="C128"/>
  <c r="B128"/>
  <c r="A128"/>
  <c r="D127"/>
  <c r="C127"/>
  <c r="B127"/>
  <c r="A127"/>
  <c r="D126"/>
  <c r="C126"/>
  <c r="B126"/>
  <c r="A126"/>
  <c r="D125"/>
  <c r="C125"/>
  <c r="B125"/>
  <c r="A125"/>
  <c r="D124"/>
  <c r="C124"/>
  <c r="B124"/>
  <c r="A124"/>
  <c r="D123"/>
  <c r="C123"/>
  <c r="B123"/>
  <c r="A123"/>
  <c r="D122"/>
  <c r="C122"/>
  <c r="B122"/>
  <c r="A122"/>
  <c r="D121"/>
  <c r="C121"/>
  <c r="B121"/>
  <c r="A121"/>
  <c r="D120"/>
  <c r="C120"/>
  <c r="B120"/>
  <c r="A120"/>
  <c r="D119"/>
  <c r="C119"/>
  <c r="B119"/>
  <c r="A119"/>
  <c r="D118"/>
  <c r="C118"/>
  <c r="B118"/>
  <c r="A118"/>
  <c r="D117"/>
  <c r="C117"/>
  <c r="B117"/>
  <c r="A117"/>
  <c r="D116"/>
  <c r="C116"/>
  <c r="B116"/>
  <c r="A116"/>
  <c r="D115"/>
  <c r="C115"/>
  <c r="B115"/>
  <c r="A115"/>
  <c r="D114"/>
  <c r="C114"/>
  <c r="B114"/>
  <c r="A114"/>
  <c r="D113"/>
  <c r="C113"/>
  <c r="B113"/>
  <c r="A113"/>
  <c r="D112"/>
  <c r="C112"/>
  <c r="B112"/>
  <c r="A112"/>
  <c r="D111"/>
  <c r="C111"/>
  <c r="B111"/>
  <c r="A111"/>
  <c r="D110"/>
  <c r="C110"/>
  <c r="B110"/>
  <c r="A110"/>
  <c r="D109"/>
  <c r="C109"/>
  <c r="B109"/>
  <c r="A109"/>
  <c r="D108"/>
  <c r="C108"/>
  <c r="B108"/>
  <c r="A108"/>
  <c r="D96"/>
  <c r="C96"/>
  <c r="B96"/>
  <c r="A96"/>
  <c r="D95"/>
  <c r="C95"/>
  <c r="B95"/>
  <c r="A95"/>
  <c r="D94"/>
  <c r="C94"/>
  <c r="B94"/>
  <c r="A94"/>
  <c r="D93"/>
  <c r="C93"/>
  <c r="B93"/>
  <c r="A93"/>
  <c r="D92"/>
  <c r="C92"/>
  <c r="B92"/>
  <c r="A92"/>
  <c r="D91"/>
  <c r="C91"/>
  <c r="B91"/>
  <c r="A91"/>
  <c r="D90"/>
  <c r="C90"/>
  <c r="B90"/>
  <c r="A90"/>
  <c r="D89"/>
  <c r="C89"/>
  <c r="B89"/>
  <c r="A89"/>
  <c r="D88"/>
  <c r="C88"/>
  <c r="B88"/>
  <c r="A88"/>
  <c r="D87"/>
  <c r="C87"/>
  <c r="B87"/>
  <c r="A87"/>
  <c r="D86"/>
  <c r="C86"/>
  <c r="B86"/>
  <c r="A86"/>
  <c r="D85"/>
  <c r="C85"/>
  <c r="B85"/>
  <c r="A85"/>
  <c r="D84"/>
  <c r="C84"/>
  <c r="B84"/>
  <c r="A84"/>
  <c r="D83"/>
  <c r="C83"/>
  <c r="B83"/>
  <c r="A83"/>
  <c r="D82"/>
  <c r="C82"/>
  <c r="B82"/>
  <c r="A82"/>
  <c r="D81"/>
  <c r="C81"/>
  <c r="B81"/>
  <c r="A81"/>
  <c r="D80"/>
  <c r="C80"/>
  <c r="B80"/>
  <c r="A80"/>
  <c r="D79"/>
  <c r="C79"/>
  <c r="B79"/>
  <c r="A79"/>
  <c r="D78"/>
  <c r="C78"/>
  <c r="B78"/>
  <c r="A78"/>
  <c r="D77"/>
  <c r="C77"/>
  <c r="B77"/>
  <c r="A77"/>
  <c r="D73"/>
  <c r="C73"/>
  <c r="B73"/>
  <c r="A73"/>
  <c r="D72"/>
  <c r="C72"/>
  <c r="B72"/>
  <c r="A72"/>
  <c r="D71"/>
  <c r="C71"/>
  <c r="B71"/>
  <c r="A71"/>
  <c r="D70"/>
  <c r="C70"/>
  <c r="B70"/>
  <c r="A70"/>
  <c r="D69"/>
  <c r="C69"/>
  <c r="B69"/>
  <c r="A69"/>
  <c r="D68"/>
  <c r="C68"/>
  <c r="B68"/>
  <c r="A68"/>
  <c r="D67"/>
  <c r="C67"/>
  <c r="B67"/>
  <c r="A67"/>
  <c r="D66"/>
  <c r="C66"/>
  <c r="B66"/>
  <c r="A66"/>
  <c r="D65"/>
  <c r="C65"/>
  <c r="B65"/>
  <c r="A65"/>
  <c r="D64"/>
  <c r="C64"/>
  <c r="B64"/>
  <c r="A64"/>
  <c r="D63"/>
  <c r="C63"/>
  <c r="B63"/>
  <c r="A63"/>
  <c r="D62"/>
  <c r="C62"/>
  <c r="B62"/>
  <c r="A62"/>
  <c r="D61"/>
  <c r="C61"/>
  <c r="B61"/>
  <c r="A61"/>
  <c r="D60"/>
  <c r="C60"/>
  <c r="B60"/>
  <c r="A60"/>
  <c r="D59"/>
  <c r="C59"/>
  <c r="B59"/>
  <c r="A59"/>
  <c r="D58"/>
  <c r="C58"/>
  <c r="B58"/>
  <c r="A58"/>
  <c r="D57"/>
  <c r="C57"/>
  <c r="B57"/>
  <c r="A57"/>
  <c r="D56"/>
  <c r="C56"/>
  <c r="B56"/>
  <c r="A56"/>
  <c r="D55"/>
  <c r="C55"/>
  <c r="B55"/>
  <c r="A55"/>
  <c r="D54"/>
  <c r="C54"/>
  <c r="B54"/>
  <c r="A54"/>
  <c r="D53"/>
  <c r="C53"/>
  <c r="B53"/>
  <c r="A53"/>
  <c r="D52"/>
  <c r="C52"/>
  <c r="B52"/>
  <c r="A52"/>
  <c r="D51"/>
  <c r="C51"/>
  <c r="B51"/>
  <c r="A51"/>
  <c r="D50"/>
  <c r="C50"/>
  <c r="B50"/>
  <c r="A50"/>
  <c r="D49"/>
  <c r="C49"/>
  <c r="B49"/>
  <c r="A49"/>
  <c r="D48"/>
  <c r="C48"/>
  <c r="B48"/>
  <c r="A48"/>
  <c r="D47"/>
  <c r="C47"/>
  <c r="B47"/>
  <c r="A47"/>
  <c r="D46"/>
  <c r="C46"/>
  <c r="B46"/>
  <c r="A46"/>
  <c r="D45"/>
  <c r="C45"/>
  <c r="B45"/>
  <c r="A45"/>
  <c r="D44"/>
  <c r="C44"/>
  <c r="B44"/>
  <c r="A44"/>
  <c r="D43"/>
  <c r="C43"/>
  <c r="B43"/>
  <c r="A43"/>
  <c r="D42"/>
  <c r="C42"/>
  <c r="B42"/>
  <c r="A42"/>
  <c r="D41"/>
  <c r="C41"/>
  <c r="B41"/>
  <c r="A41"/>
  <c r="D40"/>
  <c r="C40"/>
  <c r="B40"/>
  <c r="A40"/>
  <c r="D39"/>
  <c r="C39"/>
  <c r="B39"/>
  <c r="A39"/>
  <c r="D38"/>
  <c r="C38"/>
  <c r="B38"/>
  <c r="A38"/>
  <c r="D37"/>
  <c r="C37"/>
  <c r="B37"/>
  <c r="A37"/>
  <c r="D36"/>
  <c r="C36"/>
  <c r="B36"/>
  <c r="A36"/>
  <c r="D35"/>
  <c r="C35"/>
  <c r="B35"/>
  <c r="A35"/>
  <c r="D34"/>
  <c r="C34"/>
  <c r="B34"/>
  <c r="A34"/>
  <c r="D33"/>
  <c r="C33"/>
  <c r="B33"/>
  <c r="A33"/>
  <c r="D32"/>
  <c r="C32"/>
  <c r="B32"/>
  <c r="A32"/>
  <c r="D31"/>
  <c r="C31"/>
  <c r="B31"/>
  <c r="A31"/>
  <c r="D18"/>
  <c r="C18"/>
  <c r="B18"/>
  <c r="A18"/>
  <c r="D5"/>
  <c r="C5"/>
  <c r="B5"/>
  <c r="A5"/>
  <c r="M190" l="1"/>
  <c r="M5" s="1"/>
  <c r="N190"/>
  <c r="N5" s="1"/>
  <c r="L191"/>
  <c r="L190" s="1"/>
  <c r="C264" i="1"/>
  <c r="D264"/>
  <c r="E264"/>
  <c r="C430"/>
  <c r="L880" i="2" s="1"/>
  <c r="N859" l="1"/>
  <c r="E7" i="3" s="1"/>
  <c r="M859" i="2"/>
  <c r="D7" i="3" s="1"/>
  <c r="N858" i="2"/>
  <c r="M858"/>
  <c r="C445" i="1"/>
  <c r="E430"/>
  <c r="N880" i="2" s="1"/>
  <c r="D430" i="1"/>
  <c r="C441"/>
  <c r="L891" i="2" s="1"/>
  <c r="C440" i="1"/>
  <c r="L890" i="2" s="1"/>
  <c r="C439" i="1"/>
  <c r="L889" i="2" s="1"/>
  <c r="C438" i="1"/>
  <c r="L888" i="2" s="1"/>
  <c r="C437" i="1"/>
  <c r="L887" i="2" s="1"/>
  <c r="C436" i="1"/>
  <c r="L886" i="2" s="1"/>
  <c r="C435" i="1"/>
  <c r="C433"/>
  <c r="L883" i="2" s="1"/>
  <c r="C432" i="1"/>
  <c r="L882" i="2" s="1"/>
  <c r="C431" i="1"/>
  <c r="L881" i="2" s="1"/>
  <c r="C412" i="1"/>
  <c r="C405"/>
  <c r="C396"/>
  <c r="C395" s="1"/>
  <c r="C388"/>
  <c r="C387" s="1"/>
  <c r="C380"/>
  <c r="C379" s="1"/>
  <c r="C372"/>
  <c r="C371" s="1"/>
  <c r="C364"/>
  <c r="C363" s="1"/>
  <c r="C355"/>
  <c r="C354" s="1"/>
  <c r="C347"/>
  <c r="C340"/>
  <c r="C333"/>
  <c r="C326"/>
  <c r="C318"/>
  <c r="C311"/>
  <c r="C304"/>
  <c r="C296"/>
  <c r="C295" s="1"/>
  <c r="C287"/>
  <c r="C286" s="1"/>
  <c r="C279"/>
  <c r="C272"/>
  <c r="C257"/>
  <c r="C256" s="1"/>
  <c r="C249"/>
  <c r="C242"/>
  <c r="C234"/>
  <c r="C227"/>
  <c r="C219"/>
  <c r="C218" s="1"/>
  <c r="C211"/>
  <c r="C210" s="1"/>
  <c r="C203"/>
  <c r="C202" s="1"/>
  <c r="C195"/>
  <c r="C188"/>
  <c r="C181"/>
  <c r="C174"/>
  <c r="C167"/>
  <c r="C159"/>
  <c r="C152"/>
  <c r="C145"/>
  <c r="C138"/>
  <c r="C131"/>
  <c r="C124"/>
  <c r="C117"/>
  <c r="C116" s="1"/>
  <c r="C109"/>
  <c r="C102"/>
  <c r="C95"/>
  <c r="C87"/>
  <c r="C80"/>
  <c r="C72"/>
  <c r="C65"/>
  <c r="C57"/>
  <c r="C50"/>
  <c r="C42"/>
  <c r="C35"/>
  <c r="C21"/>
  <c r="C13"/>
  <c r="C6"/>
  <c r="D441"/>
  <c r="M891" i="2" s="1"/>
  <c r="D440" i="1"/>
  <c r="M890" i="2" s="1"/>
  <c r="D439" i="1"/>
  <c r="M889" i="2" s="1"/>
  <c r="D438" i="1"/>
  <c r="M888" i="2" s="1"/>
  <c r="D437" i="1"/>
  <c r="M887" i="2" s="1"/>
  <c r="D436" i="1"/>
  <c r="M886" i="2" s="1"/>
  <c r="D435" i="1"/>
  <c r="D433"/>
  <c r="M883" i="2" s="1"/>
  <c r="D432" i="1"/>
  <c r="D431"/>
  <c r="D412"/>
  <c r="D405"/>
  <c r="D396"/>
  <c r="D395" s="1"/>
  <c r="D388"/>
  <c r="D387" s="1"/>
  <c r="D380"/>
  <c r="D379" s="1"/>
  <c r="D372"/>
  <c r="D371" s="1"/>
  <c r="D364"/>
  <c r="D363" s="1"/>
  <c r="D355"/>
  <c r="D354" s="1"/>
  <c r="D347"/>
  <c r="D340"/>
  <c r="D333"/>
  <c r="D326"/>
  <c r="D318"/>
  <c r="D311"/>
  <c r="D304"/>
  <c r="D303" s="1"/>
  <c r="D296"/>
  <c r="D295" s="1"/>
  <c r="D287"/>
  <c r="D286" s="1"/>
  <c r="D279"/>
  <c r="D272"/>
  <c r="D257"/>
  <c r="D256" s="1"/>
  <c r="D249"/>
  <c r="D242"/>
  <c r="D234"/>
  <c r="D227"/>
  <c r="D219"/>
  <c r="D218" s="1"/>
  <c r="D211"/>
  <c r="D210" s="1"/>
  <c r="D203"/>
  <c r="D202" s="1"/>
  <c r="D195"/>
  <c r="D188"/>
  <c r="D181"/>
  <c r="D174"/>
  <c r="D167"/>
  <c r="D159"/>
  <c r="D152"/>
  <c r="D145"/>
  <c r="D138"/>
  <c r="D131"/>
  <c r="D124"/>
  <c r="D117"/>
  <c r="D109"/>
  <c r="D102"/>
  <c r="D95"/>
  <c r="D87"/>
  <c r="D80"/>
  <c r="D72"/>
  <c r="D65"/>
  <c r="D57"/>
  <c r="D50"/>
  <c r="D42"/>
  <c r="D35"/>
  <c r="D21"/>
  <c r="D13"/>
  <c r="D6"/>
  <c r="E441"/>
  <c r="E440"/>
  <c r="E439"/>
  <c r="E438"/>
  <c r="E437"/>
  <c r="E436"/>
  <c r="E435"/>
  <c r="E433"/>
  <c r="E432"/>
  <c r="E431"/>
  <c r="E412"/>
  <c r="E405"/>
  <c r="E396"/>
  <c r="E395" s="1"/>
  <c r="E388"/>
  <c r="E387" s="1"/>
  <c r="E380"/>
  <c r="E379" s="1"/>
  <c r="E372"/>
  <c r="E371" s="1"/>
  <c r="E364"/>
  <c r="E363" s="1"/>
  <c r="E355"/>
  <c r="E354" s="1"/>
  <c r="E347"/>
  <c r="E340"/>
  <c r="E333"/>
  <c r="E326"/>
  <c r="E318"/>
  <c r="E311"/>
  <c r="E304"/>
  <c r="E296"/>
  <c r="E295" s="1"/>
  <c r="E287"/>
  <c r="E286" s="1"/>
  <c r="E279"/>
  <c r="E272"/>
  <c r="E257"/>
  <c r="E256" s="1"/>
  <c r="E249"/>
  <c r="E242"/>
  <c r="E234"/>
  <c r="E227"/>
  <c r="E219"/>
  <c r="E218" s="1"/>
  <c r="E211"/>
  <c r="E210" s="1"/>
  <c r="E203"/>
  <c r="E202" s="1"/>
  <c r="E195"/>
  <c r="E188"/>
  <c r="E181"/>
  <c r="E174"/>
  <c r="E167"/>
  <c r="E159"/>
  <c r="E152"/>
  <c r="E145"/>
  <c r="E138"/>
  <c r="E131"/>
  <c r="E124"/>
  <c r="E117"/>
  <c r="E109"/>
  <c r="E102"/>
  <c r="E95"/>
  <c r="E87"/>
  <c r="E80"/>
  <c r="E72"/>
  <c r="E65"/>
  <c r="E57"/>
  <c r="E50"/>
  <c r="E42"/>
  <c r="E35"/>
  <c r="E21"/>
  <c r="E13"/>
  <c r="E6"/>
  <c r="E5" s="1"/>
  <c r="L885" i="2" l="1"/>
  <c r="M885"/>
  <c r="E450" i="1"/>
  <c r="N885" i="2"/>
  <c r="E454" i="1"/>
  <c r="N889" i="2"/>
  <c r="D446" i="1"/>
  <c r="M881" i="2"/>
  <c r="O876"/>
  <c r="N890"/>
  <c r="D447" i="1"/>
  <c r="M882" i="2"/>
  <c r="D445" i="1"/>
  <c r="M880" i="2"/>
  <c r="O872"/>
  <c r="N886"/>
  <c r="E452" i="1"/>
  <c r="N887" i="2"/>
  <c r="E456" i="1"/>
  <c r="N891" i="2"/>
  <c r="O867"/>
  <c r="N881"/>
  <c r="E447" i="1"/>
  <c r="N882" i="2"/>
  <c r="O869"/>
  <c r="N883"/>
  <c r="O874"/>
  <c r="N888"/>
  <c r="C94" i="1"/>
  <c r="C241"/>
  <c r="C5"/>
  <c r="D5"/>
  <c r="O868" i="2"/>
  <c r="E445" i="1"/>
  <c r="O866" i="2"/>
  <c r="O877"/>
  <c r="O875"/>
  <c r="O873"/>
  <c r="O871"/>
  <c r="M861"/>
  <c r="M862" s="1"/>
  <c r="D6" i="3"/>
  <c r="N861" i="2"/>
  <c r="E6" i="3"/>
  <c r="C6"/>
  <c r="D448" i="1"/>
  <c r="D451"/>
  <c r="D453"/>
  <c r="C450"/>
  <c r="C452"/>
  <c r="D455"/>
  <c r="C454"/>
  <c r="C456"/>
  <c r="C447"/>
  <c r="E448"/>
  <c r="E451"/>
  <c r="E453"/>
  <c r="E455"/>
  <c r="D450"/>
  <c r="D452"/>
  <c r="D454"/>
  <c r="D456"/>
  <c r="C446"/>
  <c r="C448"/>
  <c r="C451"/>
  <c r="C453"/>
  <c r="C455"/>
  <c r="D64"/>
  <c r="D79"/>
  <c r="D166"/>
  <c r="D404"/>
  <c r="D403" s="1"/>
  <c r="D425" s="1"/>
  <c r="D14" i="3" s="1"/>
  <c r="C64" i="1"/>
  <c r="C79"/>
  <c r="C166"/>
  <c r="C226"/>
  <c r="C271"/>
  <c r="C303"/>
  <c r="C294" s="1"/>
  <c r="C423" s="1"/>
  <c r="C3" i="3" s="1"/>
  <c r="E94" i="1"/>
  <c r="E166"/>
  <c r="D94"/>
  <c r="D325"/>
  <c r="E64"/>
  <c r="E79"/>
  <c r="E116"/>
  <c r="E271"/>
  <c r="E303"/>
  <c r="C325"/>
  <c r="C404"/>
  <c r="C403" s="1"/>
  <c r="C425" s="1"/>
  <c r="C14" i="3" s="1"/>
  <c r="E362" i="1"/>
  <c r="E424" s="1"/>
  <c r="D362"/>
  <c r="D424" s="1"/>
  <c r="D10" i="3" s="1"/>
  <c r="D12" s="1"/>
  <c r="C362" i="1"/>
  <c r="C424" s="1"/>
  <c r="C10" i="3" s="1"/>
  <c r="C12" s="1"/>
  <c r="E325" i="1"/>
  <c r="D271"/>
  <c r="D241"/>
  <c r="E241"/>
  <c r="E226"/>
  <c r="D226"/>
  <c r="C442"/>
  <c r="D116"/>
  <c r="D442"/>
  <c r="E419"/>
  <c r="E420" s="1"/>
  <c r="E49"/>
  <c r="D4"/>
  <c r="D422" s="1"/>
  <c r="D2" i="3" s="1"/>
  <c r="D49" i="1"/>
  <c r="C49"/>
  <c r="E442"/>
  <c r="E446"/>
  <c r="C419"/>
  <c r="C420" s="1"/>
  <c r="D294"/>
  <c r="D423" s="1"/>
  <c r="D419"/>
  <c r="D420" s="1"/>
  <c r="E404"/>
  <c r="E403" s="1"/>
  <c r="E425" s="1"/>
  <c r="E294"/>
  <c r="E423" s="1"/>
  <c r="C4" l="1"/>
  <c r="C422" s="1"/>
  <c r="C2" i="3" s="1"/>
  <c r="C4" s="1"/>
  <c r="N862" i="2"/>
  <c r="C457" i="1"/>
  <c r="D457"/>
  <c r="D426"/>
  <c r="D427" s="1"/>
  <c r="D3" i="3"/>
  <c r="D4" s="1"/>
  <c r="E4" i="1"/>
  <c r="E422" s="1"/>
  <c r="E426" s="1"/>
  <c r="E427" s="1"/>
  <c r="C426" l="1"/>
  <c r="C427" s="1"/>
  <c r="D8" i="3"/>
  <c r="D15"/>
  <c r="E14" l="1"/>
  <c r="E10"/>
  <c r="E2" l="1"/>
  <c r="E3"/>
  <c r="E457" i="1"/>
  <c r="E4" i="3" l="1"/>
  <c r="E12" l="1"/>
  <c r="E8" l="1"/>
  <c r="E15"/>
  <c r="D4" i="2"/>
  <c r="C4"/>
  <c r="B4"/>
  <c r="A4"/>
  <c r="L98"/>
  <c r="L859" s="1"/>
  <c r="L861" l="1"/>
  <c r="C7" i="3"/>
  <c r="L97" i="2"/>
  <c r="L96" s="1"/>
  <c r="L5" s="1"/>
  <c r="C8" i="3" l="1"/>
  <c r="C15"/>
  <c r="L862" i="2"/>
</calcChain>
</file>

<file path=xl/sharedStrings.xml><?xml version="1.0" encoding="utf-8"?>
<sst xmlns="http://schemas.openxmlformats.org/spreadsheetml/2006/main" count="1738" uniqueCount="316">
  <si>
    <t>Izvor-POMOĆNA</t>
  </si>
  <si>
    <t>Izvor</t>
  </si>
  <si>
    <t>Prihodi / primici</t>
  </si>
  <si>
    <t xml:space="preserve">Tekuće pomoći od izvanproračunskih korisnika </t>
  </si>
  <si>
    <t>Prijenosi između proračunskih korisnika istog proračuna</t>
  </si>
  <si>
    <t>Kamate na oročena sredstva i depozite po viđenju</t>
  </si>
  <si>
    <t>Prihodi od zateznih kamata</t>
  </si>
  <si>
    <t>Prihodi od pozitivnih tečajnih razlika i razlika zbog primjene valutne klauzule</t>
  </si>
  <si>
    <t>Prihodi iz dobiti trgovačkih društava, kreditnih i ostalih financijskih institucija po posebnim propisima</t>
  </si>
  <si>
    <t>Naknade za koncesije</t>
  </si>
  <si>
    <t>Prihodi od zakupa i iznajmljivanja imovine</t>
  </si>
  <si>
    <t>Naknada za korištenje nefinancijske imovine</t>
  </si>
  <si>
    <t>Prihodi od prodaje kratkotrajne nefinancijske imovine</t>
  </si>
  <si>
    <t>Ostali prihodi od nefinancijske imovine</t>
  </si>
  <si>
    <t xml:space="preserve">Prihodi od kamata na dane zajmove kreditnim i ostalim financijskim institucijama izvan javnog sektora </t>
  </si>
  <si>
    <t>Ostale pristojbe i naknade</t>
  </si>
  <si>
    <t xml:space="preserve">Ostali nespomenuti prihodi </t>
  </si>
  <si>
    <t>Prihodi od prodaje proizvoda i robe</t>
  </si>
  <si>
    <t>Prihodi od pruženih usluga</t>
  </si>
  <si>
    <t>Kazne za porezne prekršaje</t>
  </si>
  <si>
    <t>Ostale kazne</t>
  </si>
  <si>
    <t>Ostali prihodi</t>
  </si>
  <si>
    <t>Zemljište</t>
  </si>
  <si>
    <t>Povrat zajmova danih neprofitnim organizacijama, građanima i kućanstvima u tuzemstvu</t>
  </si>
  <si>
    <t>Povrat zajmova danih tuzemnim kreditnim institucijama izvan  javnog sektora</t>
  </si>
  <si>
    <t>Dionice i udjeli u glavnici tuzemnih trgovačkih društava izvan javnog sektora</t>
  </si>
  <si>
    <t>Primljeni krediti od tuzemnih kreditnih institucija izvan javnog sektora</t>
  </si>
  <si>
    <t>OPĆI PRIHODI I PRIMICI - DECENTRALIZACIJA</t>
  </si>
  <si>
    <t>VLASTITI PRIHODI - PRORAČUNSKI KORISNICI</t>
  </si>
  <si>
    <t>PRIHODI ZA POSEBNE NAMJENE - KORISNICI</t>
  </si>
  <si>
    <t>POMOĆI - KORISNICI</t>
  </si>
  <si>
    <t>UGOVORI, DONACIJE - KORISNICI</t>
  </si>
  <si>
    <t>PRIHODI OD NEFINANCIJSKE IMOVINE I NADOKNADE ŠTETA S OSNOVA OSIGURANJA-KORISNICI</t>
  </si>
  <si>
    <t>NAMJENSKI PRIMICI OD ZADUŽIVANJA - KORISNICI</t>
  </si>
  <si>
    <t>funkcija pomoćna</t>
  </si>
  <si>
    <t>funkcija pomoćna za rasf</t>
  </si>
  <si>
    <t>Fun-kcija</t>
  </si>
  <si>
    <t>Izvor NOVI</t>
  </si>
  <si>
    <t>Razdjel, glava, izvor, program, projekt, račun</t>
  </si>
  <si>
    <t>Pozi-cija 2020</t>
  </si>
  <si>
    <t>Opis</t>
  </si>
  <si>
    <t xml:space="preserve">šifarnik prihoda </t>
  </si>
  <si>
    <t>OPĆI PRIHODI I PRIMICI - ŽUPANIJSKI PRORAČUN</t>
  </si>
  <si>
    <t>Rashodi poslovanja</t>
  </si>
  <si>
    <t>Rashodi za zaposlene</t>
  </si>
  <si>
    <t>Plaće (Bruto)</t>
  </si>
  <si>
    <t>Plaće za redovan rad</t>
  </si>
  <si>
    <t>Doprinosi na plaće</t>
  </si>
  <si>
    <t>Doprinosi za obvezno zdravstveno osiguranje</t>
  </si>
  <si>
    <t>Materijalni rashodi</t>
  </si>
  <si>
    <t>Rashodi za usluge</t>
  </si>
  <si>
    <t>Usluge telefona, pošte i prijevoza</t>
  </si>
  <si>
    <t>Usluge promidžbe i informiranja</t>
  </si>
  <si>
    <t>Zakupnine i najamnine</t>
  </si>
  <si>
    <t>Intelektualne i osobne usluge</t>
  </si>
  <si>
    <t>Ostale usluge</t>
  </si>
  <si>
    <t>Ostali nespomenuti rashodi poslovanja</t>
  </si>
  <si>
    <t>Naknade za rad predstavničkih i izvršnih tijela, povjerenstava i slično</t>
  </si>
  <si>
    <t>Reprezentacija</t>
  </si>
  <si>
    <t>Ostali rashodi</t>
  </si>
  <si>
    <t>Tekuće donacije</t>
  </si>
  <si>
    <t>Tekuće donacije u novcu</t>
  </si>
  <si>
    <t>0620</t>
  </si>
  <si>
    <t xml:space="preserve">Intelektualne i osobne usluge </t>
  </si>
  <si>
    <t>Rashodi za nabavu nefinancijske imovine</t>
  </si>
  <si>
    <t>Rashodi za nabavu proizvedene dugotrajne imovine</t>
  </si>
  <si>
    <t>Postrojenja i oprema</t>
  </si>
  <si>
    <t>Uredska oprema i namještaj</t>
  </si>
  <si>
    <t>Naknade troškova zaposlenima</t>
  </si>
  <si>
    <t>Službena putovanja</t>
  </si>
  <si>
    <t>Ostale naknade troškova zaposlenima</t>
  </si>
  <si>
    <t>Rashodi za materijal i energiju</t>
  </si>
  <si>
    <t>Uredski materijal i ostali materijalni rashodi</t>
  </si>
  <si>
    <t>Energija</t>
  </si>
  <si>
    <t>Sitni inventar i auto gume</t>
  </si>
  <si>
    <t>Komunalne usluge</t>
  </si>
  <si>
    <t>Financijski rashodi</t>
  </si>
  <si>
    <t>Ostali financijski rashodi</t>
  </si>
  <si>
    <t>Bankarske usluge i usluge platnog prometa</t>
  </si>
  <si>
    <t>POMOĆI - ŽUPANIJSKI PRORAČUN</t>
  </si>
  <si>
    <t>POMOĆI - ŽUPANIJSKI PRORAČUN - EU PROJEKTI</t>
  </si>
  <si>
    <t>Ostali rashodi za zaposlene</t>
  </si>
  <si>
    <t>Naknade za prijevoz, za rad na terenu i odvojeni život</t>
  </si>
  <si>
    <t>Stručno usavršavanje zaposlenika</t>
  </si>
  <si>
    <t>Materijal i dijelovi za tekuće i investicijsko održavanje</t>
  </si>
  <si>
    <t>Naknade troškova osobama izvan radnog odnosa</t>
  </si>
  <si>
    <t>Premije osiguranja</t>
  </si>
  <si>
    <t>Članarine i norme</t>
  </si>
  <si>
    <t>Pristojbe i naknade</t>
  </si>
  <si>
    <t>11</t>
  </si>
  <si>
    <t>Usluge tekućeg i investicijskog održavanja</t>
  </si>
  <si>
    <t>Rashodi za nabavu neproizvedene dugotrajne imovine</t>
  </si>
  <si>
    <t>Nematerijalna imovina</t>
  </si>
  <si>
    <t>Licence</t>
  </si>
  <si>
    <t>Komunikacijska oprema</t>
  </si>
  <si>
    <t>Oprema za održavanje i zaštitu</t>
  </si>
  <si>
    <t>Uređaji, strojevi i oprema za ostale namjene</t>
  </si>
  <si>
    <t>Nematerijalna proizvedena imovina</t>
  </si>
  <si>
    <t>Ulaganja u računalne programe</t>
  </si>
  <si>
    <t>Rashodi za dodatna ulaganja na nefinancijskoj imovini</t>
  </si>
  <si>
    <t>Kapitalne donacije</t>
  </si>
  <si>
    <t>Instrumenti, uređaji i strojevi</t>
  </si>
  <si>
    <t>Službena, radna i zaštitna odjeća i obuća</t>
  </si>
  <si>
    <t>Zdravstvene i veterinarske usluge</t>
  </si>
  <si>
    <t>52</t>
  </si>
  <si>
    <t>Pomoći dane u inozemstvo i unutar općeg proračuna</t>
  </si>
  <si>
    <t>Pomoći proračunskim korisnicima drugih proračuna</t>
  </si>
  <si>
    <t>Tekuće pomoći proračunskim korisnicima drugih proračuna</t>
  </si>
  <si>
    <t>Računalne usluge</t>
  </si>
  <si>
    <t>Naknade građanima i kućanstvima na temelju osiguranja i druge naknade</t>
  </si>
  <si>
    <t>Ostale naknade građanima i kućanstvima iz proračuna</t>
  </si>
  <si>
    <t>Naknade građanima i kućanstvima u novcu</t>
  </si>
  <si>
    <t>NAMJENSKI PRIMICI OD ZADUŽIVANJA - ŽUPANIJSKI PRORAČUN</t>
  </si>
  <si>
    <t>Građevinski objekti</t>
  </si>
  <si>
    <t>Ostali građevinski objekti</t>
  </si>
  <si>
    <t>Medicinska i laboratorijska oprema</t>
  </si>
  <si>
    <t>Kapitalne pomoći proračunskim korisnicima drugih proračuna</t>
  </si>
  <si>
    <t>Materijal i sirovine</t>
  </si>
  <si>
    <t>Negativne tečajne razlike i razlike zbog primjene valutne klauzule</t>
  </si>
  <si>
    <t>Zatezne kamate</t>
  </si>
  <si>
    <t>Ostali nespomenuti financijski rashodi</t>
  </si>
  <si>
    <t xml:space="preserve">Kamate za primljene kredite i zajmove </t>
  </si>
  <si>
    <t>Kamate za primljene kredite i zajmove od kreditnih i ostalih financijskih institucija izvan javnog sektora</t>
  </si>
  <si>
    <t>Izdaci za financijsku imovinu i otplate zajmova</t>
  </si>
  <si>
    <t>Izdaci za otplatu glavnice primljenih kredita i zajmova</t>
  </si>
  <si>
    <t>Tekući prijenosi između proračunskih korisnika istog proračuna</t>
  </si>
  <si>
    <t xml:space="preserve">VLASTITI PRIHODI - PRORAČUNSKI KORISNICI </t>
  </si>
  <si>
    <t>Knjige, umjetnička djela i ostale izložbene vrijednosti</t>
  </si>
  <si>
    <t>Knjige</t>
  </si>
  <si>
    <t>UGOVORI, DONACIJE - ŽUPANIJA</t>
  </si>
  <si>
    <t>0912</t>
  </si>
  <si>
    <t>Program 1207</t>
  </si>
  <si>
    <t>RAZVOJ ODGOJNO-OBRAZOVNOG SUSTAVA</t>
  </si>
  <si>
    <t>0960</t>
  </si>
  <si>
    <t>A 1207 04</t>
  </si>
  <si>
    <t>ORGANIZACIJA I IZVOĐENJE NATJECANJA I SMOTRI</t>
  </si>
  <si>
    <t>0922</t>
  </si>
  <si>
    <t>T 1207 10</t>
  </si>
  <si>
    <t>ŠKOLSKI OBROK ZA SVE</t>
  </si>
  <si>
    <t>T 1207 11</t>
  </si>
  <si>
    <t>EU PROJEKTI - UČIMO ZAJEDNO 4</t>
  </si>
  <si>
    <t>Poslovni objekti</t>
  </si>
  <si>
    <t>Program 7006</t>
  </si>
  <si>
    <t>FINANCIRANJE OSNOVNOG ŠKOLSTVA PREMA MINIMALNOM STANDARDU</t>
  </si>
  <si>
    <t>Sportska i glazbena oprema</t>
  </si>
  <si>
    <t>Prijevozna sredstva</t>
  </si>
  <si>
    <t>Prijevozna sredstva u cestovnom prometu</t>
  </si>
  <si>
    <t>K 7006 07</t>
  </si>
  <si>
    <t>PLANSKO I HITNO ODRŽAVANJE OBJEKATA I OPREME OSNOVNOG ŠKOLSTVA</t>
  </si>
  <si>
    <t>A 7006 05</t>
  </si>
  <si>
    <t>FINANCIRANJE STVARNIH TROŠKOVA OSNOVNOG ŠKOLSTVA</t>
  </si>
  <si>
    <t>Program 7007</t>
  </si>
  <si>
    <t>FINANCIRANJE SREDNJEG ŠKOLSTVA PREMA MINIMALNOM STANDARDU</t>
  </si>
  <si>
    <t>K 7007 09</t>
  </si>
  <si>
    <t>PLANSKO I HITNO ODRŽAVANJE OBJEKATA I OPREME SREDNJEG ŠKOLSTVA I UČENIČKIH DOMOVA</t>
  </si>
  <si>
    <t>A 7007 05</t>
  </si>
  <si>
    <t xml:space="preserve">FINANCIRANJE OPĆIH TROŠKOVA SREDNJEG ŠKOLSTVA </t>
  </si>
  <si>
    <t>A 7007 06</t>
  </si>
  <si>
    <t xml:space="preserve">FINANCIRANJE STVARNIH TROŠKOVA SREDNJEG ŠKOLSTVA </t>
  </si>
  <si>
    <t>GLAVA 012 02</t>
  </si>
  <si>
    <t>USTANOVE U ŠKOLSTVU</t>
  </si>
  <si>
    <t>A 7006 04</t>
  </si>
  <si>
    <t>FINANCIRANJE OPĆIH TROŠKOVA OSNOVNOG ŠKOLSTVA</t>
  </si>
  <si>
    <t>A 7007 07</t>
  </si>
  <si>
    <t>SMJEŠTAJ I PREHRANA UČENIKA U UČENIČKIM DOMOVIMA</t>
  </si>
  <si>
    <t>Program 7011</t>
  </si>
  <si>
    <t>FINANCIRANJE ŠKOLSTVA IZVAN ŽUPANIJSKOG PRORAČUNA</t>
  </si>
  <si>
    <t>A 7011 01</t>
  </si>
  <si>
    <t>VLASTITI PRIHODI - OSNOVNO ŠKOLSTVO</t>
  </si>
  <si>
    <t>Plaće za prekovremeni rad</t>
  </si>
  <si>
    <t>Plaće za posebne uvjete rada</t>
  </si>
  <si>
    <t>Doprinosi za obvezno osiguranje u slučaju nezaposlenosti</t>
  </si>
  <si>
    <t>Naknade građanima i kućanstvima u naravi</t>
  </si>
  <si>
    <t>Naknade građanima i kućanstvima iz EU sredstava</t>
  </si>
  <si>
    <t>A 7011 02</t>
  </si>
  <si>
    <t>VLASTITI PRIHODI - SREDNJE ŠKOLSTVO</t>
  </si>
  <si>
    <t>Plaće u naravi</t>
  </si>
  <si>
    <t>Troškovi sudskih postupaka</t>
  </si>
  <si>
    <t>Tekući prijenosi između proračunskih korisnika istog proračuna temeljem prijenosa EU sredstava</t>
  </si>
  <si>
    <t xml:space="preserve">Poslovni objekti </t>
  </si>
  <si>
    <t>Višegodišnji nasadi i osnovno stado</t>
  </si>
  <si>
    <t>Višegodišnji nasadi</t>
  </si>
  <si>
    <t>Dodatna ulaganja na postrojenjima i opremi</t>
  </si>
  <si>
    <t xml:space="preserve">Dodatna ulaganja na postrojenjima i opremi </t>
  </si>
  <si>
    <t>Otplata glavnice primljenih zajmova od trgovačkih društava i obrtnika izvan javnog sektora</t>
  </si>
  <si>
    <t>Otplata glavnice primljenih zajmova od tuzemnih trgovačkih društava izvan javnog sektora</t>
  </si>
  <si>
    <t>T 1207 16</t>
  </si>
  <si>
    <t>PROGRAMI I PROJEKTI U OSNOVNIM I SREDNJIM ŠKOLAMA</t>
  </si>
  <si>
    <t>K 1207 17</t>
  </si>
  <si>
    <t>SUFINANCIRANJE OBAVEZNE ŠKOLSKE LEKTIRE U OSNOVNIM I SREDNJIM ŠKOLAMA</t>
  </si>
  <si>
    <t>T 1207 18</t>
  </si>
  <si>
    <t>T 1207 19</t>
  </si>
  <si>
    <t>POMOĆNICI U NASTAVI 4</t>
  </si>
  <si>
    <t>T 1207 20</t>
  </si>
  <si>
    <t>SHEMA - VOĆE, POVRĆE I MLIJEKO</t>
  </si>
  <si>
    <t>T 1207 21</t>
  </si>
  <si>
    <t>PRODUŽENI BORAVAK</t>
  </si>
  <si>
    <t>T 1207 22</t>
  </si>
  <si>
    <t>CENTRI IZVRSNOSTI</t>
  </si>
  <si>
    <t>T 1207 23</t>
  </si>
  <si>
    <t>OZAKONJENJE NEZAKONITO IZGRAĐENIH ZGRADA JAVNE NAMJENE</t>
  </si>
  <si>
    <t>Tekuće pomoći od inozemnih vlada</t>
  </si>
  <si>
    <t>Kapitalne pomoći od inozemnih vlada</t>
  </si>
  <si>
    <t>Tekuće pomoći od međunarodnih organizacija</t>
  </si>
  <si>
    <t>Tekuće pomoći od institucija i tijela EU</t>
  </si>
  <si>
    <t xml:space="preserve">Kapitalne pomoći od institucija i tijela EU </t>
  </si>
  <si>
    <t>Kapitalne pomoći od izvanproračunskih korisnika</t>
  </si>
  <si>
    <t xml:space="preserve">Tekuće pomoći proračunskim korisnicima iz proračuna koji im nije nadležan </t>
  </si>
  <si>
    <t xml:space="preserve">Kapitalne pomoći proračunskim korisnicima iz proračuna koji im nije nadležan </t>
  </si>
  <si>
    <t>Kapitalne pomoći iz državnog proračuna temeljem prijenosa EU sredstava</t>
  </si>
  <si>
    <t>Kapitalni prijenosi između proračunskih korisnika istog proračuna temeljem prijenosa EU sredstava</t>
  </si>
  <si>
    <t>Prihodi od kamata po vrijednosnim papirima</t>
  </si>
  <si>
    <t>Prihodi od dividendi</t>
  </si>
  <si>
    <t xml:space="preserve">Ostali prihodi od financijske imovine </t>
  </si>
  <si>
    <t>Stambeni objekti</t>
  </si>
  <si>
    <t>Račun</t>
  </si>
  <si>
    <t>Višak prihoda</t>
  </si>
  <si>
    <t>Manjak prihoda</t>
  </si>
  <si>
    <t>UKUPNO PRIHODI (6+7+8+9)</t>
  </si>
  <si>
    <t>Prihodi iz nadležnog proračuna za financiranje rashoda poslovanja</t>
  </si>
  <si>
    <t>Prihodi iz nadležnog proračuna za financiranje rashoda za nabavu nefinancijske imovine</t>
  </si>
  <si>
    <t>KONTROLA  PLANA PO IZVORIMA FINANCIRANJA</t>
  </si>
  <si>
    <t>UKUPNO IZVORI FINANCIRANJA</t>
  </si>
  <si>
    <t xml:space="preserve">Tekuće pomoći iz državnog proračuna temeljem prijenosa EU sredstava </t>
  </si>
  <si>
    <t xml:space="preserve">Primljeni zajmovi od tuzemnih trgovačkih društava izvan javnog sektora </t>
  </si>
  <si>
    <t>PLAN PO IZVORIMA FINANCIRANJA</t>
  </si>
  <si>
    <t>KONTROLA PLANA:</t>
  </si>
  <si>
    <t>KONTROLA (MORA BITI =0)</t>
  </si>
  <si>
    <t>kontrola</t>
  </si>
  <si>
    <t>ukupno 6</t>
  </si>
  <si>
    <t>ukupno 7</t>
  </si>
  <si>
    <t>ukupno 8</t>
  </si>
  <si>
    <t>ukupno 9</t>
  </si>
  <si>
    <t>SVEUKUPNO</t>
  </si>
  <si>
    <t>Prihodi poslovanja</t>
  </si>
  <si>
    <t>Pomoći od inozemnih vlada</t>
  </si>
  <si>
    <t>Pomoći od međunarodnih organizacija te institucija i tijela EU</t>
  </si>
  <si>
    <t>Pomoći od izvanproračunskih korisnika</t>
  </si>
  <si>
    <t>Pomoći proračunskim korisnicima iz proračuna koji im nije nadležan</t>
  </si>
  <si>
    <t>Pomoći temeljem prijenosa EU sredstava</t>
  </si>
  <si>
    <t>Prihodi od financijske imovine</t>
  </si>
  <si>
    <t>Prihodi od nefinancijske imovine</t>
  </si>
  <si>
    <t>Prihodi od kamata na dane zajmove</t>
  </si>
  <si>
    <t>Upravne i administrativne pristojbe</t>
  </si>
  <si>
    <t>Prihodi po posebnim propisima</t>
  </si>
  <si>
    <t>Prihodi od prodaje proizvoda i robe te pruženih usluga</t>
  </si>
  <si>
    <t>Donacije od pravnih i fizičkih osoba izvan općeg proračuna</t>
  </si>
  <si>
    <t>Prihodi iz nadležnog proračuna za financiranje redovne djelatnosti proračunskih korisnika</t>
  </si>
  <si>
    <t>Kazne i upravne mjere</t>
  </si>
  <si>
    <t>Prihodi od prodaje nefinancijske imovine</t>
  </si>
  <si>
    <t>Prihodi od prodaje građevinskih objekata</t>
  </si>
  <si>
    <t>Prihodi od prodaje postrojenja i opreme</t>
  </si>
  <si>
    <t>Prihodi od prodaje prijevoznih sredstava</t>
  </si>
  <si>
    <t>Primici od financijske imovine i zaduživanja</t>
  </si>
  <si>
    <t>Primici (povrati) glavnice zajmova danih neprofitnim organizacijama, građanima i kućanstvima</t>
  </si>
  <si>
    <t>Primici (povrati) glavnice zajmova danih kreditnim i ostalim financijskim institucijama izvan javnog sektora</t>
  </si>
  <si>
    <t>Primici od prodaje dionica i udjela u glavnici trgovačkih društava izvan javnog sektora</t>
  </si>
  <si>
    <t>Primljeni krediti i zajmovi od kreditnih i ostalih financijskih institucija izvan javnog sektora</t>
  </si>
  <si>
    <t>Primljeni zajmovi od trgovačkih društava i obrtnika izvan javnog sektora</t>
  </si>
  <si>
    <t>Vlastiti izvori</t>
  </si>
  <si>
    <t>Višak/manjak prihoda</t>
  </si>
  <si>
    <t>Brojčana oznaka i naziv računa</t>
  </si>
  <si>
    <t>PRIHODI POSLOVANJA</t>
  </si>
  <si>
    <t>PRIHODI OD PRODAJE NEFINANCIJSKE IMOVINE</t>
  </si>
  <si>
    <t>PRIHODI UKUPNO</t>
  </si>
  <si>
    <t>RASHODI POSLOVANJA</t>
  </si>
  <si>
    <t>RASHODI ZA NABAVU NEFINANCIJSKE IMOVINE</t>
  </si>
  <si>
    <t>RASHODI UKUPNO</t>
  </si>
  <si>
    <t>IZDACI ZA FINANCIJSKU IMOVINU I OTPLATE ZAJMOVA</t>
  </si>
  <si>
    <t>RAZLIKA - VIŠAK/MANJAK</t>
  </si>
  <si>
    <t>PRIMICI OD FINANCIJSKE IMOVINE I ZADUŽIVANJA</t>
  </si>
  <si>
    <t>NETO ZADUŽIVANJE/FINANCIRANJE UKUPNO</t>
  </si>
  <si>
    <t>RASPOLOŽIVA SREDSTVA IZ PRETHODNIH GODINA</t>
  </si>
  <si>
    <t>POVEĆANJE / SMANJENJE</t>
  </si>
  <si>
    <t>K 7006 06</t>
  </si>
  <si>
    <t>IZGRADNJA, REKONSTRUKCIJA I OPREMANJE OBJEKATA OSNOVNOG ŠKOLSTVA</t>
  </si>
  <si>
    <t>K 7007 08</t>
  </si>
  <si>
    <t>IZGRADNJA, REKONSTRUKCIJA I OPREMANJE OBJEKATA SREDNJEG ŠKOLSTVA</t>
  </si>
  <si>
    <t>ukupno 3</t>
  </si>
  <si>
    <t>ukupno 4</t>
  </si>
  <si>
    <t>ukupno 5</t>
  </si>
  <si>
    <t>T 1207 06</t>
  </si>
  <si>
    <t>POTICANJE IZVRSNOSTI</t>
  </si>
  <si>
    <t>Umjetnička djela (izložena u galerijama, muzejima i slično)</t>
  </si>
  <si>
    <t>Kapitalne pomoći od međunarodnih organizacija</t>
  </si>
  <si>
    <t>Subvencije</t>
  </si>
  <si>
    <t xml:space="preserve">Subvencije trgovačkim društvima, zadrugama, poljoprivrednicima i obrtnicima iz EU sredstava </t>
  </si>
  <si>
    <t>Tekuće pomoći temeljem prijenosa EU sredstava</t>
  </si>
  <si>
    <t>Dodatna ulaganja na građevinskim objektima</t>
  </si>
  <si>
    <t xml:space="preserve">Dodatna ulaganja na građevinskim objektima </t>
  </si>
  <si>
    <t>Kapitalne pomoći temeljem prijenosa EU sredstava</t>
  </si>
  <si>
    <t xml:space="preserve">Zdravstvene i veterinarske usluge </t>
  </si>
  <si>
    <t xml:space="preserve">Ostali građevinski objekti </t>
  </si>
  <si>
    <t>Otplata glavnice primljenih kredita i zajmova od kreditnih i ostalih financijskih institucija izvan javnog sektora</t>
  </si>
  <si>
    <t>Otplata glavnice primljenih zajmova od ostalih tuzemnih financijskih institucija izvan javnog sektora</t>
  </si>
  <si>
    <t>T 1207 12</t>
  </si>
  <si>
    <t>T 1207 24</t>
  </si>
  <si>
    <t>PREDŠKOLSKI ODGOJ CENTRA ZA AUTIZAM</t>
  </si>
  <si>
    <t>x</t>
  </si>
  <si>
    <t xml:space="preserve">EU PROJEKTI - VRIJEME JE ZA ŠKOLSKI OBROK </t>
  </si>
  <si>
    <t>0923</t>
  </si>
  <si>
    <t>0924</t>
  </si>
  <si>
    <t>0925</t>
  </si>
  <si>
    <t>0926</t>
  </si>
  <si>
    <t xml:space="preserve">VAŽEĆI PLAN ZA 2021. </t>
  </si>
  <si>
    <t>I.REBALANS 2021.</t>
  </si>
  <si>
    <t>Pozi-cija 2021.</t>
  </si>
  <si>
    <t xml:space="preserve">POMOĆNICI U NASTAVI </t>
  </si>
  <si>
    <t>OBVEZE PROIZAŠLE IZ SUDSKIH SPOROVA</t>
  </si>
  <si>
    <t>Pomoći dane u inizemstvo i unutar općeg proračuna</t>
  </si>
  <si>
    <t xml:space="preserve">NAZIV ŠKOLE: </t>
  </si>
  <si>
    <t>X</t>
  </si>
  <si>
    <t>decentralizacija</t>
  </si>
  <si>
    <t>učimo zajedno</t>
  </si>
  <si>
    <t>vrijeme je za školski obrok</t>
  </si>
  <si>
    <t>shema - voće povrće i mlijeko</t>
  </si>
</sst>
</file>

<file path=xl/styles.xml><?xml version="1.0" encoding="utf-8"?>
<styleSheet xmlns="http://schemas.openxmlformats.org/spreadsheetml/2006/main">
  <numFmts count="3">
    <numFmt numFmtId="43" formatCode="_-* #,##0.00\ _k_n_-;\-* #,##0.00\ _k_n_-;_-* &quot;-&quot;??\ _k_n_-;_-@_-"/>
    <numFmt numFmtId="164" formatCode="#,##0.00_ ;[Red]\-#,##0.00\ "/>
    <numFmt numFmtId="165" formatCode="_(* #,##0.00_);_(* \(#,##0.00\);_(* &quot;-&quot;??_);_(@_)"/>
  </numFmts>
  <fonts count="2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b/>
      <sz val="10"/>
      <name val="Times New Roman"/>
      <family val="1"/>
    </font>
    <font>
      <sz val="10"/>
      <name val="Times New Roman"/>
      <family val="1"/>
      <charset val="238"/>
    </font>
    <font>
      <sz val="10"/>
      <name val="Times New Roman"/>
      <family val="1"/>
    </font>
    <font>
      <sz val="10"/>
      <name val="Arial"/>
      <family val="2"/>
      <charset val="238"/>
    </font>
    <font>
      <i/>
      <sz val="10"/>
      <name val="Times New Roman"/>
      <family val="1"/>
    </font>
    <font>
      <sz val="8"/>
      <name val="Times New Roman"/>
      <family val="1"/>
      <charset val="238"/>
    </font>
    <font>
      <sz val="10"/>
      <color indexed="9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8"/>
      <name val="Times New Roman"/>
      <family val="1"/>
    </font>
    <font>
      <b/>
      <sz val="8"/>
      <name val="Times New Roman"/>
      <family val="1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7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238"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5" fillId="0" borderId="0" xfId="1" applyNumberFormat="1" applyFont="1" applyAlignment="1">
      <alignment horizont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0" fillId="0" borderId="0" xfId="0" applyFill="1"/>
    <xf numFmtId="1" fontId="5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horizontal="center" vertical="top"/>
    </xf>
    <xf numFmtId="1" fontId="8" fillId="2" borderId="1" xfId="0" applyNumberFormat="1" applyFont="1" applyFill="1" applyBorder="1" applyAlignment="1">
      <alignment horizontal="center" vertical="center" wrapText="1"/>
    </xf>
    <xf numFmtId="49" fontId="4" fillId="11" borderId="1" xfId="0" applyNumberFormat="1" applyFont="1" applyFill="1" applyBorder="1" applyAlignment="1">
      <alignment horizontal="center" vertical="center" wrapText="1"/>
    </xf>
    <xf numFmtId="49" fontId="4" fillId="7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14" borderId="2" xfId="0" applyNumberFormat="1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3" fontId="5" fillId="7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top" wrapText="1"/>
    </xf>
    <xf numFmtId="3" fontId="3" fillId="0" borderId="2" xfId="0" applyNumberFormat="1" applyFont="1" applyBorder="1" applyAlignment="1">
      <alignment vertical="top"/>
    </xf>
    <xf numFmtId="49" fontId="4" fillId="11" borderId="2" xfId="0" applyNumberFormat="1" applyFont="1" applyFill="1" applyBorder="1" applyAlignment="1">
      <alignment horizontal="center" vertical="top"/>
    </xf>
    <xf numFmtId="49" fontId="4" fillId="11" borderId="2" xfId="0" applyNumberFormat="1" applyFont="1" applyFill="1" applyBorder="1" applyAlignment="1">
      <alignment horizontal="center" vertical="top" wrapText="1"/>
    </xf>
    <xf numFmtId="1" fontId="4" fillId="11" borderId="2" xfId="0" applyNumberFormat="1" applyFont="1" applyFill="1" applyBorder="1" applyAlignment="1">
      <alignment horizontal="center" vertical="top" wrapText="1"/>
    </xf>
    <xf numFmtId="0" fontId="3" fillId="11" borderId="2" xfId="0" applyFont="1" applyFill="1" applyBorder="1" applyAlignment="1">
      <alignment vertical="top"/>
    </xf>
    <xf numFmtId="0" fontId="3" fillId="11" borderId="2" xfId="0" applyFont="1" applyFill="1" applyBorder="1" applyAlignment="1">
      <alignment vertical="top" wrapText="1"/>
    </xf>
    <xf numFmtId="49" fontId="2" fillId="3" borderId="2" xfId="0" applyNumberFormat="1" applyFont="1" applyFill="1" applyBorder="1" applyAlignment="1">
      <alignment horizontal="center" vertical="top"/>
    </xf>
    <xf numFmtId="49" fontId="2" fillId="3" borderId="2" xfId="0" applyNumberFormat="1" applyFont="1" applyFill="1" applyBorder="1" applyAlignment="1">
      <alignment horizontal="center" vertical="top" wrapText="1"/>
    </xf>
    <xf numFmtId="1" fontId="2" fillId="3" borderId="2" xfId="0" applyNumberFormat="1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vertical="top"/>
    </xf>
    <xf numFmtId="0" fontId="3" fillId="3" borderId="2" xfId="0" applyFont="1" applyFill="1" applyBorder="1" applyAlignment="1">
      <alignment vertical="top" wrapText="1"/>
    </xf>
    <xf numFmtId="4" fontId="2" fillId="3" borderId="2" xfId="1" applyNumberFormat="1" applyFont="1" applyFill="1" applyBorder="1" applyAlignment="1">
      <alignment wrapText="1"/>
    </xf>
    <xf numFmtId="4" fontId="5" fillId="0" borderId="0" xfId="0" applyNumberFormat="1" applyFont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top"/>
    </xf>
    <xf numFmtId="49" fontId="4" fillId="2" borderId="2" xfId="0" applyNumberFormat="1" applyFont="1" applyFill="1" applyBorder="1" applyAlignment="1">
      <alignment horizontal="center" vertical="top" wrapText="1"/>
    </xf>
    <xf numFmtId="1" fontId="4" fillId="2" borderId="2" xfId="0" applyNumberFormat="1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vertical="top"/>
    </xf>
    <xf numFmtId="3" fontId="5" fillId="0" borderId="2" xfId="0" applyNumberFormat="1" applyFont="1" applyBorder="1" applyAlignment="1">
      <alignment vertical="top"/>
    </xf>
    <xf numFmtId="0" fontId="5" fillId="2" borderId="2" xfId="0" applyFont="1" applyFill="1" applyBorder="1" applyAlignment="1">
      <alignment vertical="top" wrapText="1"/>
    </xf>
    <xf numFmtId="49" fontId="4" fillId="0" borderId="2" xfId="0" applyNumberFormat="1" applyFont="1" applyBorder="1" applyAlignment="1">
      <alignment horizontal="center" vertical="top"/>
    </xf>
    <xf numFmtId="49" fontId="4" fillId="0" borderId="2" xfId="0" applyNumberFormat="1" applyFont="1" applyBorder="1" applyAlignment="1">
      <alignment horizontal="center" vertical="top" wrapText="1"/>
    </xf>
    <xf numFmtId="1" fontId="4" fillId="0" borderId="2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vertical="top"/>
    </xf>
    <xf numFmtId="3" fontId="5" fillId="0" borderId="2" xfId="0" applyNumberFormat="1" applyFont="1" applyBorder="1" applyAlignment="1">
      <alignment horizontal="center" vertical="top"/>
    </xf>
    <xf numFmtId="0" fontId="5" fillId="0" borderId="2" xfId="0" applyFont="1" applyBorder="1" applyAlignment="1">
      <alignment vertical="top" wrapText="1"/>
    </xf>
    <xf numFmtId="0" fontId="9" fillId="0" borderId="0" xfId="0" applyFont="1" applyAlignment="1">
      <alignment horizontal="center" vertical="top"/>
    </xf>
    <xf numFmtId="3" fontId="4" fillId="7" borderId="2" xfId="0" applyNumberFormat="1" applyFont="1" applyFill="1" applyBorder="1" applyAlignment="1">
      <alignment horizontal="center" vertical="top"/>
    </xf>
    <xf numFmtId="1" fontId="4" fillId="9" borderId="2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3" fillId="10" borderId="2" xfId="0" applyFont="1" applyFill="1" applyBorder="1" applyAlignment="1">
      <alignment vertical="top"/>
    </xf>
    <xf numFmtId="0" fontId="4" fillId="0" borderId="0" xfId="0" applyFont="1" applyAlignment="1">
      <alignment horizontal="center" vertical="center"/>
    </xf>
    <xf numFmtId="49" fontId="4" fillId="10" borderId="2" xfId="0" applyNumberFormat="1" applyFont="1" applyFill="1" applyBorder="1" applyAlignment="1">
      <alignment horizontal="center" vertical="top"/>
    </xf>
    <xf numFmtId="49" fontId="4" fillId="10" borderId="2" xfId="0" applyNumberFormat="1" applyFont="1" applyFill="1" applyBorder="1" applyAlignment="1">
      <alignment horizontal="center" vertical="top" wrapText="1"/>
    </xf>
    <xf numFmtId="1" fontId="4" fillId="10" borderId="2" xfId="0" applyNumberFormat="1" applyFont="1" applyFill="1" applyBorder="1" applyAlignment="1">
      <alignment horizontal="center" vertical="top" wrapText="1"/>
    </xf>
    <xf numFmtId="3" fontId="3" fillId="0" borderId="2" xfId="0" applyNumberFormat="1" applyFont="1" applyBorder="1" applyAlignment="1">
      <alignment horizontal="center" vertical="top"/>
    </xf>
    <xf numFmtId="3" fontId="3" fillId="0" borderId="2" xfId="0" applyNumberFormat="1" applyFont="1" applyBorder="1" applyAlignment="1">
      <alignment vertical="top" wrapText="1"/>
    </xf>
    <xf numFmtId="49" fontId="4" fillId="15" borderId="2" xfId="0" applyNumberFormat="1" applyFont="1" applyFill="1" applyBorder="1" applyAlignment="1">
      <alignment horizontal="center" vertical="top"/>
    </xf>
    <xf numFmtId="49" fontId="4" fillId="15" borderId="2" xfId="0" applyNumberFormat="1" applyFont="1" applyFill="1" applyBorder="1" applyAlignment="1">
      <alignment horizontal="center" vertical="top" wrapText="1"/>
    </xf>
    <xf numFmtId="1" fontId="4" fillId="15" borderId="2" xfId="0" applyNumberFormat="1" applyFont="1" applyFill="1" applyBorder="1" applyAlignment="1">
      <alignment horizontal="center" vertical="top" wrapText="1"/>
    </xf>
    <xf numFmtId="0" fontId="4" fillId="15" borderId="2" xfId="0" applyFont="1" applyFill="1" applyBorder="1" applyAlignment="1">
      <alignment vertical="top"/>
    </xf>
    <xf numFmtId="3" fontId="4" fillId="15" borderId="2" xfId="0" applyNumberFormat="1" applyFont="1" applyFill="1" applyBorder="1" applyAlignment="1">
      <alignment vertical="top"/>
    </xf>
    <xf numFmtId="0" fontId="4" fillId="15" borderId="2" xfId="0" applyFont="1" applyFill="1" applyBorder="1" applyAlignment="1">
      <alignment vertical="top" wrapText="1"/>
    </xf>
    <xf numFmtId="0" fontId="5" fillId="15" borderId="2" xfId="0" applyFont="1" applyFill="1" applyBorder="1" applyAlignment="1">
      <alignment vertical="top"/>
    </xf>
    <xf numFmtId="3" fontId="5" fillId="15" borderId="2" xfId="0" applyNumberFormat="1" applyFont="1" applyFill="1" applyBorder="1" applyAlignment="1">
      <alignment vertical="top"/>
    </xf>
    <xf numFmtId="0" fontId="3" fillId="10" borderId="2" xfId="0" applyFont="1" applyFill="1" applyBorder="1" applyAlignment="1">
      <alignment vertical="top" wrapText="1"/>
    </xf>
    <xf numFmtId="0" fontId="5" fillId="11" borderId="0" xfId="0" applyFont="1" applyFill="1" applyAlignment="1">
      <alignment horizontal="center"/>
    </xf>
    <xf numFmtId="1" fontId="4" fillId="0" borderId="2" xfId="0" applyNumberFormat="1" applyFont="1" applyFill="1" applyBorder="1" applyAlignment="1">
      <alignment horizontal="center" vertical="top" wrapText="1"/>
    </xf>
    <xf numFmtId="1" fontId="4" fillId="12" borderId="2" xfId="0" applyNumberFormat="1" applyFont="1" applyFill="1" applyBorder="1" applyAlignment="1">
      <alignment horizontal="center" vertical="top" wrapText="1"/>
    </xf>
    <xf numFmtId="0" fontId="5" fillId="11" borderId="0" xfId="0" applyFont="1" applyFill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top" wrapText="1"/>
    </xf>
    <xf numFmtId="49" fontId="4" fillId="3" borderId="2" xfId="0" applyNumberFormat="1" applyFont="1" applyFill="1" applyBorder="1" applyAlignment="1">
      <alignment horizontal="center" vertical="top" wrapText="1"/>
    </xf>
    <xf numFmtId="49" fontId="4" fillId="3" borderId="2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vertical="top"/>
    </xf>
    <xf numFmtId="1" fontId="4" fillId="13" borderId="2" xfId="0" applyNumberFormat="1" applyFont="1" applyFill="1" applyBorder="1" applyAlignment="1">
      <alignment horizontal="center" vertical="top" wrapText="1"/>
    </xf>
    <xf numFmtId="0" fontId="5" fillId="12" borderId="0" xfId="0" applyFont="1" applyFill="1" applyAlignment="1">
      <alignment horizontal="center"/>
    </xf>
    <xf numFmtId="0" fontId="5" fillId="5" borderId="0" xfId="0" applyFont="1" applyFill="1" applyAlignment="1">
      <alignment horizontal="center" vertical="center"/>
    </xf>
    <xf numFmtId="0" fontId="5" fillId="13" borderId="0" xfId="0" applyFont="1" applyFill="1" applyAlignment="1">
      <alignment horizontal="center" vertical="center"/>
    </xf>
    <xf numFmtId="0" fontId="5" fillId="16" borderId="2" xfId="0" applyFont="1" applyFill="1" applyBorder="1" applyAlignment="1">
      <alignment vertical="top"/>
    </xf>
    <xf numFmtId="49" fontId="4" fillId="0" borderId="2" xfId="0" applyNumberFormat="1" applyFont="1" applyFill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vertical="top" wrapText="1"/>
    </xf>
    <xf numFmtId="1" fontId="4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vertical="top"/>
    </xf>
    <xf numFmtId="3" fontId="5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top" wrapText="1"/>
    </xf>
    <xf numFmtId="0" fontId="5" fillId="8" borderId="2" xfId="0" applyFont="1" applyFill="1" applyBorder="1" applyAlignment="1">
      <alignment horizontal="left" vertical="top" wrapText="1"/>
    </xf>
    <xf numFmtId="0" fontId="0" fillId="0" borderId="0" xfId="0" applyBorder="1"/>
    <xf numFmtId="0" fontId="5" fillId="0" borderId="0" xfId="0" applyFont="1" applyFill="1" applyBorder="1" applyAlignment="1">
      <alignment horizontal="left" vertical="top" wrapText="1"/>
    </xf>
    <xf numFmtId="0" fontId="0" fillId="0" borderId="0" xfId="0" applyFill="1" applyBorder="1"/>
    <xf numFmtId="164" fontId="5" fillId="0" borderId="0" xfId="0" applyNumberFormat="1" applyFont="1" applyBorder="1" applyAlignment="1">
      <alignment horizontal="left" wrapText="1"/>
    </xf>
    <xf numFmtId="0" fontId="7" fillId="0" borderId="0" xfId="0" applyFont="1" applyFill="1" applyBorder="1" applyAlignment="1">
      <alignment vertical="top" wrapText="1"/>
    </xf>
    <xf numFmtId="164" fontId="5" fillId="0" borderId="0" xfId="1" applyNumberFormat="1" applyFont="1" applyFill="1" applyBorder="1" applyAlignment="1">
      <alignment wrapText="1"/>
    </xf>
    <xf numFmtId="0" fontId="5" fillId="16" borderId="2" xfId="0" applyFont="1" applyFill="1" applyBorder="1" applyAlignment="1">
      <alignment horizontal="center" vertical="top" wrapText="1"/>
    </xf>
    <xf numFmtId="0" fontId="5" fillId="16" borderId="2" xfId="0" applyFont="1" applyFill="1" applyBorder="1" applyAlignment="1">
      <alignment horizontal="left" vertical="top" wrapText="1"/>
    </xf>
    <xf numFmtId="164" fontId="5" fillId="16" borderId="2" xfId="1" applyNumberFormat="1" applyFont="1" applyFill="1" applyBorder="1" applyAlignment="1">
      <alignment wrapText="1"/>
    </xf>
    <xf numFmtId="164" fontId="5" fillId="0" borderId="2" xfId="1" applyNumberFormat="1" applyFont="1" applyFill="1" applyBorder="1" applyAlignment="1">
      <alignment wrapText="1"/>
    </xf>
    <xf numFmtId="0" fontId="4" fillId="16" borderId="2" xfId="0" applyFont="1" applyFill="1" applyBorder="1" applyAlignment="1">
      <alignment horizontal="left" vertical="top" wrapText="1"/>
    </xf>
    <xf numFmtId="0" fontId="5" fillId="16" borderId="2" xfId="0" applyFont="1" applyFill="1" applyBorder="1" applyAlignment="1">
      <alignment horizontal="left" vertical="center" wrapText="1"/>
    </xf>
    <xf numFmtId="0" fontId="4" fillId="16" borderId="2" xfId="0" applyFont="1" applyFill="1" applyBorder="1" applyAlignment="1">
      <alignment horizontal="left" vertical="center" wrapText="1"/>
    </xf>
    <xf numFmtId="0" fontId="3" fillId="16" borderId="2" xfId="0" applyFont="1" applyFill="1" applyBorder="1" applyAlignment="1">
      <alignment horizontal="center" vertical="top" wrapText="1"/>
    </xf>
    <xf numFmtId="0" fontId="3" fillId="16" borderId="2" xfId="0" applyFont="1" applyFill="1" applyBorder="1" applyAlignment="1">
      <alignment horizontal="left" vertical="center" wrapText="1"/>
    </xf>
    <xf numFmtId="0" fontId="5" fillId="8" borderId="2" xfId="0" applyFont="1" applyFill="1" applyBorder="1" applyAlignment="1">
      <alignment vertical="top"/>
    </xf>
    <xf numFmtId="1" fontId="4" fillId="8" borderId="2" xfId="0" applyNumberFormat="1" applyFont="1" applyFill="1" applyBorder="1" applyAlignment="1">
      <alignment horizontal="center" vertical="top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vertical="top"/>
    </xf>
    <xf numFmtId="164" fontId="3" fillId="11" borderId="2" xfId="0" applyNumberFormat="1" applyFont="1" applyFill="1" applyBorder="1" applyAlignment="1">
      <alignment vertical="top" wrapText="1"/>
    </xf>
    <xf numFmtId="164" fontId="3" fillId="11" borderId="2" xfId="0" applyNumberFormat="1" applyFont="1" applyFill="1" applyBorder="1" applyAlignment="1">
      <alignment vertical="top"/>
    </xf>
    <xf numFmtId="164" fontId="3" fillId="3" borderId="2" xfId="0" applyNumberFormat="1" applyFont="1" applyFill="1" applyBorder="1" applyAlignment="1">
      <alignment vertical="top"/>
    </xf>
    <xf numFmtId="164" fontId="5" fillId="8" borderId="2" xfId="0" applyNumberFormat="1" applyFont="1" applyFill="1" applyBorder="1" applyAlignment="1">
      <alignment vertical="top"/>
    </xf>
    <xf numFmtId="164" fontId="5" fillId="2" borderId="2" xfId="0" applyNumberFormat="1" applyFont="1" applyFill="1" applyBorder="1" applyAlignment="1">
      <alignment vertical="top"/>
    </xf>
    <xf numFmtId="164" fontId="4" fillId="15" borderId="2" xfId="0" applyNumberFormat="1" applyFont="1" applyFill="1" applyBorder="1" applyAlignment="1">
      <alignment vertical="top"/>
    </xf>
    <xf numFmtId="164" fontId="5" fillId="0" borderId="2" xfId="0" applyNumberFormat="1" applyFont="1" applyFill="1" applyBorder="1" applyAlignment="1">
      <alignment vertical="top"/>
    </xf>
    <xf numFmtId="164" fontId="3" fillId="10" borderId="2" xfId="0" applyNumberFormat="1" applyFont="1" applyFill="1" applyBorder="1" applyAlignment="1">
      <alignment vertical="top"/>
    </xf>
    <xf numFmtId="164" fontId="5" fillId="0" borderId="0" xfId="0" applyNumberFormat="1" applyFont="1" applyAlignment="1">
      <alignment vertical="top"/>
    </xf>
    <xf numFmtId="0" fontId="5" fillId="7" borderId="2" xfId="0" applyFont="1" applyFill="1" applyBorder="1" applyAlignment="1">
      <alignment horizontal="center"/>
    </xf>
    <xf numFmtId="164" fontId="5" fillId="8" borderId="2" xfId="0" applyNumberFormat="1" applyFont="1" applyFill="1" applyBorder="1" applyAlignment="1">
      <alignment horizontal="right" wrapText="1"/>
    </xf>
    <xf numFmtId="0" fontId="5" fillId="0" borderId="2" xfId="0" applyFont="1" applyBorder="1" applyAlignment="1">
      <alignment horizontal="center" vertical="top" wrapText="1"/>
    </xf>
    <xf numFmtId="164" fontId="5" fillId="0" borderId="2" xfId="1" applyNumberFormat="1" applyFont="1" applyFill="1" applyBorder="1" applyAlignment="1">
      <alignment horizontal="right" vertical="center" wrapText="1"/>
    </xf>
    <xf numFmtId="0" fontId="4" fillId="17" borderId="2" xfId="0" applyFont="1" applyFill="1" applyBorder="1" applyAlignment="1">
      <alignment horizontal="center" vertical="top" wrapText="1"/>
    </xf>
    <xf numFmtId="0" fontId="0" fillId="0" borderId="0" xfId="0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11" fillId="2" borderId="2" xfId="0" applyFont="1" applyFill="1" applyBorder="1" applyAlignment="1">
      <alignment horizontal="center" vertical="center" wrapText="1"/>
    </xf>
    <xf numFmtId="164" fontId="11" fillId="0" borderId="2" xfId="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3" fontId="5" fillId="6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8" borderId="2" xfId="0" applyFont="1" applyFill="1" applyBorder="1" applyAlignment="1">
      <alignment horizontal="center"/>
    </xf>
    <xf numFmtId="0" fontId="11" fillId="0" borderId="2" xfId="0" applyFont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4" fillId="8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164" fontId="5" fillId="0" borderId="2" xfId="1" applyNumberFormat="1" applyFont="1" applyFill="1" applyBorder="1" applyAlignment="1">
      <alignment horizontal="right" wrapText="1"/>
    </xf>
    <xf numFmtId="0" fontId="5" fillId="0" borderId="2" xfId="0" applyFont="1" applyFill="1" applyBorder="1" applyAlignment="1">
      <alignment horizontal="center" vertical="center" wrapText="1"/>
    </xf>
    <xf numFmtId="0" fontId="5" fillId="16" borderId="2" xfId="0" applyNumberFormat="1" applyFont="1" applyFill="1" applyBorder="1" applyAlignment="1">
      <alignment horizontal="center" vertical="top" wrapText="1"/>
    </xf>
    <xf numFmtId="164" fontId="4" fillId="0" borderId="2" xfId="1" applyNumberFormat="1" applyFont="1" applyFill="1" applyBorder="1" applyAlignment="1">
      <alignment horizontal="right" vertical="center" wrapText="1"/>
    </xf>
    <xf numFmtId="0" fontId="5" fillId="16" borderId="2" xfId="0" applyNumberFormat="1" applyFont="1" applyFill="1" applyBorder="1" applyAlignment="1">
      <alignment horizontal="center" vertical="center" wrapText="1"/>
    </xf>
    <xf numFmtId="164" fontId="3" fillId="16" borderId="2" xfId="1" applyNumberFormat="1" applyFont="1" applyFill="1" applyBorder="1" applyAlignment="1">
      <alignment horizontal="right" wrapText="1"/>
    </xf>
    <xf numFmtId="0" fontId="5" fillId="8" borderId="2" xfId="0" applyFont="1" applyFill="1" applyBorder="1" applyAlignment="1">
      <alignment horizontal="left" vertical="center" wrapText="1"/>
    </xf>
    <xf numFmtId="164" fontId="5" fillId="8" borderId="2" xfId="1" applyNumberFormat="1" applyFont="1" applyFill="1" applyBorder="1" applyAlignment="1">
      <alignment horizontal="right" wrapText="1"/>
    </xf>
    <xf numFmtId="0" fontId="2" fillId="8" borderId="2" xfId="0" applyFont="1" applyFill="1" applyBorder="1" applyAlignment="1">
      <alignment horizontal="left" vertical="top" wrapText="1"/>
    </xf>
    <xf numFmtId="164" fontId="3" fillId="8" borderId="2" xfId="1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164" fontId="3" fillId="0" borderId="2" xfId="1" applyNumberFormat="1" applyFont="1" applyFill="1" applyBorder="1" applyAlignment="1">
      <alignment horizontal="right" vertical="center" wrapText="1"/>
    </xf>
    <xf numFmtId="164" fontId="11" fillId="8" borderId="2" xfId="1" applyNumberFormat="1" applyFont="1" applyFill="1" applyBorder="1" applyAlignment="1">
      <alignment horizontal="right" vertical="center" wrapText="1"/>
    </xf>
    <xf numFmtId="164" fontId="5" fillId="0" borderId="0" xfId="0" applyNumberFormat="1" applyFont="1" applyBorder="1" applyAlignment="1">
      <alignment horizontal="right" wrapText="1"/>
    </xf>
    <xf numFmtId="0" fontId="0" fillId="0" borderId="0" xfId="0" applyBorder="1" applyAlignment="1">
      <alignment horizontal="right"/>
    </xf>
    <xf numFmtId="0" fontId="4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center" wrapText="1"/>
    </xf>
    <xf numFmtId="164" fontId="4" fillId="0" borderId="2" xfId="1" applyNumberFormat="1" applyFont="1" applyFill="1" applyBorder="1" applyAlignment="1">
      <alignment vertical="center" wrapText="1"/>
    </xf>
    <xf numFmtId="0" fontId="16" fillId="0" borderId="0" xfId="0" applyFont="1" applyBorder="1" applyAlignment="1">
      <alignment wrapText="1"/>
    </xf>
    <xf numFmtId="0" fontId="16" fillId="0" borderId="0" xfId="0" applyFont="1" applyFill="1" applyBorder="1" applyAlignment="1">
      <alignment wrapText="1"/>
    </xf>
    <xf numFmtId="0" fontId="20" fillId="0" borderId="0" xfId="0" applyFont="1" applyFill="1" applyBorder="1" applyAlignment="1">
      <alignment wrapText="1"/>
    </xf>
    <xf numFmtId="164" fontId="5" fillId="0" borderId="2" xfId="1" applyNumberFormat="1" applyFont="1" applyFill="1" applyBorder="1" applyAlignment="1" applyProtection="1">
      <alignment wrapText="1"/>
      <protection locked="0"/>
    </xf>
    <xf numFmtId="0" fontId="5" fillId="0" borderId="0" xfId="0" applyFont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164" fontId="5" fillId="0" borderId="0" xfId="0" applyNumberFormat="1" applyFont="1" applyBorder="1" applyAlignment="1" applyProtection="1">
      <alignment horizontal="right" wrapText="1"/>
      <protection locked="0"/>
    </xf>
    <xf numFmtId="0" fontId="0" fillId="0" borderId="0" xfId="0" applyBorder="1" applyProtection="1">
      <protection locked="0"/>
    </xf>
    <xf numFmtId="0" fontId="15" fillId="0" borderId="2" xfId="0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 applyProtection="1">
      <alignment horizontal="left" vertical="center" wrapText="1"/>
    </xf>
    <xf numFmtId="0" fontId="21" fillId="0" borderId="2" xfId="0" applyFont="1" applyFill="1" applyBorder="1" applyAlignment="1" applyProtection="1">
      <alignment vertical="center" wrapText="1"/>
    </xf>
    <xf numFmtId="0" fontId="17" fillId="0" borderId="2" xfId="0" applyFont="1" applyFill="1" applyBorder="1" applyAlignment="1" applyProtection="1">
      <alignment horizontal="left" vertical="center" wrapText="1"/>
    </xf>
    <xf numFmtId="0" fontId="14" fillId="0" borderId="2" xfId="0" applyFont="1" applyFill="1" applyBorder="1" applyAlignment="1" applyProtection="1">
      <alignment vertical="center" wrapText="1"/>
    </xf>
    <xf numFmtId="0" fontId="17" fillId="0" borderId="2" xfId="0" applyFont="1" applyFill="1" applyBorder="1" applyAlignment="1" applyProtection="1">
      <alignment horizontal="center" vertical="center" wrapText="1"/>
    </xf>
    <xf numFmtId="0" fontId="15" fillId="16" borderId="2" xfId="0" applyFont="1" applyFill="1" applyBorder="1" applyAlignment="1" applyProtection="1">
      <alignment horizontal="center" vertical="center" wrapText="1"/>
    </xf>
    <xf numFmtId="0" fontId="15" fillId="16" borderId="2" xfId="0" applyFont="1" applyFill="1" applyBorder="1" applyAlignment="1" applyProtection="1">
      <alignment horizontal="left" vertical="center" wrapText="1"/>
    </xf>
    <xf numFmtId="4" fontId="19" fillId="16" borderId="2" xfId="0" applyNumberFormat="1" applyFont="1" applyFill="1" applyBorder="1" applyAlignment="1" applyProtection="1">
      <alignment horizontal="right" vertical="center" wrapText="1"/>
    </xf>
    <xf numFmtId="164" fontId="5" fillId="0" borderId="2" xfId="0" applyNumberFormat="1" applyFont="1" applyBorder="1" applyAlignment="1" applyProtection="1">
      <alignment horizontal="center" vertical="center" wrapText="1"/>
    </xf>
    <xf numFmtId="4" fontId="19" fillId="0" borderId="2" xfId="0" applyNumberFormat="1" applyFont="1" applyFill="1" applyBorder="1" applyAlignment="1" applyProtection="1">
      <alignment horizontal="right" vertical="center" wrapText="1"/>
    </xf>
    <xf numFmtId="4" fontId="18" fillId="0" borderId="2" xfId="0" applyNumberFormat="1" applyFont="1" applyFill="1" applyBorder="1" applyAlignment="1" applyProtection="1">
      <alignment horizontal="right" vertical="center" wrapText="1"/>
    </xf>
    <xf numFmtId="164" fontId="3" fillId="0" borderId="2" xfId="0" applyNumberFormat="1" applyFont="1" applyBorder="1" applyAlignment="1">
      <alignment vertical="top"/>
    </xf>
    <xf numFmtId="0" fontId="5" fillId="10" borderId="2" xfId="0" applyFont="1" applyFill="1" applyBorder="1" applyAlignment="1">
      <alignment vertical="top"/>
    </xf>
    <xf numFmtId="4" fontId="4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/>
    </xf>
    <xf numFmtId="3" fontId="5" fillId="8" borderId="0" xfId="0" applyNumberFormat="1" applyFont="1" applyFill="1" applyAlignment="1" applyProtection="1">
      <alignment horizontal="center" vertical="top"/>
    </xf>
    <xf numFmtId="3" fontId="5" fillId="0" borderId="0" xfId="0" applyNumberFormat="1" applyFont="1" applyAlignment="1" applyProtection="1">
      <alignment horizontal="center" vertical="top"/>
    </xf>
    <xf numFmtId="0" fontId="5" fillId="8" borderId="2" xfId="0" applyFont="1" applyFill="1" applyBorder="1" applyAlignment="1" applyProtection="1">
      <alignment horizontal="left" vertical="center" wrapText="1"/>
    </xf>
    <xf numFmtId="4" fontId="19" fillId="8" borderId="2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Alignment="1" applyProtection="1">
      <alignment horizontal="center"/>
    </xf>
    <xf numFmtId="0" fontId="2" fillId="8" borderId="2" xfId="0" applyFont="1" applyFill="1" applyBorder="1" applyAlignment="1" applyProtection="1">
      <alignment horizontal="left" vertical="top" wrapText="1"/>
    </xf>
    <xf numFmtId="164" fontId="5" fillId="8" borderId="2" xfId="0" applyNumberFormat="1" applyFont="1" applyFill="1" applyBorder="1" applyAlignment="1" applyProtection="1">
      <alignment vertical="top"/>
    </xf>
    <xf numFmtId="0" fontId="5" fillId="0" borderId="0" xfId="0" applyFont="1" applyAlignment="1" applyProtection="1">
      <alignment vertical="top" wrapText="1"/>
    </xf>
    <xf numFmtId="164" fontId="5" fillId="0" borderId="0" xfId="0" applyNumberFormat="1" applyFont="1" applyAlignment="1" applyProtection="1">
      <alignment vertical="top"/>
    </xf>
    <xf numFmtId="0" fontId="11" fillId="0" borderId="2" xfId="0" applyFont="1" applyBorder="1" applyAlignment="1" applyProtection="1">
      <alignment vertical="top" wrapText="1"/>
    </xf>
    <xf numFmtId="164" fontId="11" fillId="0" borderId="2" xfId="1" applyNumberFormat="1" applyFont="1" applyFill="1" applyBorder="1" applyAlignment="1" applyProtection="1">
      <alignment horizontal="center" vertical="center" wrapText="1"/>
    </xf>
    <xf numFmtId="164" fontId="11" fillId="8" borderId="2" xfId="1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top" wrapText="1"/>
    </xf>
    <xf numFmtId="164" fontId="5" fillId="0" borderId="2" xfId="0" applyNumberFormat="1" applyFont="1" applyBorder="1" applyAlignment="1" applyProtection="1">
      <alignment vertical="top"/>
    </xf>
    <xf numFmtId="0" fontId="5" fillId="7" borderId="3" xfId="0" applyFont="1" applyFill="1" applyBorder="1" applyAlignment="1" applyProtection="1">
      <alignment horizontal="center"/>
    </xf>
    <xf numFmtId="0" fontId="5" fillId="7" borderId="2" xfId="0" applyFont="1" applyFill="1" applyBorder="1" applyAlignment="1" applyProtection="1">
      <alignment horizontal="center"/>
    </xf>
    <xf numFmtId="0" fontId="4" fillId="17" borderId="2" xfId="0" applyFont="1" applyFill="1" applyBorder="1" applyAlignment="1" applyProtection="1">
      <alignment horizontal="center" vertical="top" wrapText="1"/>
    </xf>
    <xf numFmtId="0" fontId="4" fillId="8" borderId="2" xfId="0" applyFont="1" applyFill="1" applyBorder="1" applyAlignment="1" applyProtection="1">
      <alignment horizontal="center" wrapText="1"/>
    </xf>
    <xf numFmtId="164" fontId="5" fillId="8" borderId="2" xfId="0" applyNumberFormat="1" applyFont="1" applyFill="1" applyBorder="1" applyAlignment="1" applyProtection="1">
      <alignment horizontal="right" wrapText="1"/>
    </xf>
    <xf numFmtId="164" fontId="5" fillId="16" borderId="2" xfId="0" applyNumberFormat="1" applyFont="1" applyFill="1" applyBorder="1" applyAlignment="1" applyProtection="1">
      <alignment vertical="top"/>
      <protection locked="0"/>
    </xf>
    <xf numFmtId="164" fontId="22" fillId="8" borderId="2" xfId="1" applyNumberFormat="1" applyFont="1" applyFill="1" applyBorder="1" applyAlignment="1" applyProtection="1">
      <alignment horizontal="center" vertical="center" wrapText="1"/>
    </xf>
    <xf numFmtId="49" fontId="4" fillId="18" borderId="2" xfId="0" applyNumberFormat="1" applyFont="1" applyFill="1" applyBorder="1" applyAlignment="1">
      <alignment horizontal="center" vertical="top"/>
    </xf>
    <xf numFmtId="0" fontId="5" fillId="10" borderId="2" xfId="0" applyNumberFormat="1" applyFont="1" applyFill="1" applyBorder="1" applyAlignment="1">
      <alignment horizontal="center" vertical="top" wrapText="1"/>
    </xf>
    <xf numFmtId="0" fontId="5" fillId="10" borderId="2" xfId="0" applyFont="1" applyFill="1" applyBorder="1" applyAlignment="1">
      <alignment horizontal="left" vertical="top" wrapText="1"/>
    </xf>
    <xf numFmtId="0" fontId="5" fillId="10" borderId="2" xfId="0" applyFont="1" applyFill="1" applyBorder="1" applyAlignment="1">
      <alignment horizontal="center" vertical="top" wrapText="1"/>
    </xf>
    <xf numFmtId="0" fontId="5" fillId="10" borderId="0" xfId="0" applyFont="1" applyFill="1" applyAlignment="1">
      <alignment horizontal="center" vertical="center"/>
    </xf>
    <xf numFmtId="0" fontId="5" fillId="19" borderId="2" xfId="0" applyFont="1" applyFill="1" applyBorder="1" applyAlignment="1">
      <alignment vertical="top"/>
    </xf>
    <xf numFmtId="0" fontId="5" fillId="19" borderId="2" xfId="0" applyFont="1" applyFill="1" applyBorder="1" applyAlignment="1">
      <alignment vertical="top" wrapText="1"/>
    </xf>
    <xf numFmtId="3" fontId="4" fillId="0" borderId="2" xfId="0" applyNumberFormat="1" applyFont="1" applyFill="1" applyBorder="1" applyAlignment="1">
      <alignment horizontal="center" vertical="top"/>
    </xf>
    <xf numFmtId="164" fontId="5" fillId="0" borderId="2" xfId="0" applyNumberFormat="1" applyFont="1" applyFill="1" applyBorder="1" applyAlignment="1" applyProtection="1">
      <alignment vertical="top"/>
      <protection locked="0"/>
    </xf>
    <xf numFmtId="0" fontId="5" fillId="17" borderId="2" xfId="0" applyFont="1" applyFill="1" applyBorder="1" applyAlignment="1">
      <alignment vertical="top"/>
    </xf>
    <xf numFmtId="3" fontId="5" fillId="17" borderId="2" xfId="0" applyNumberFormat="1" applyFont="1" applyFill="1" applyBorder="1" applyAlignment="1">
      <alignment horizontal="center" vertical="top"/>
    </xf>
    <xf numFmtId="3" fontId="4" fillId="17" borderId="2" xfId="0" applyNumberFormat="1" applyFont="1" applyFill="1" applyBorder="1" applyAlignment="1">
      <alignment horizontal="center" vertical="top"/>
    </xf>
    <xf numFmtId="3" fontId="4" fillId="20" borderId="2" xfId="0" applyNumberFormat="1" applyFont="1" applyFill="1" applyBorder="1" applyAlignment="1">
      <alignment horizontal="center" vertical="top"/>
    </xf>
    <xf numFmtId="3" fontId="5" fillId="20" borderId="2" xfId="0" applyNumberFormat="1" applyFont="1" applyFill="1" applyBorder="1" applyAlignment="1">
      <alignment horizontal="center" vertical="top"/>
    </xf>
    <xf numFmtId="49" fontId="4" fillId="8" borderId="2" xfId="0" applyNumberFormat="1" applyFont="1" applyFill="1" applyBorder="1" applyAlignment="1">
      <alignment horizontal="center" vertical="top" wrapText="1"/>
    </xf>
    <xf numFmtId="164" fontId="5" fillId="16" borderId="2" xfId="0" applyNumberFormat="1" applyFont="1" applyFill="1" applyBorder="1" applyAlignment="1">
      <alignment vertical="top"/>
    </xf>
    <xf numFmtId="3" fontId="4" fillId="21" borderId="2" xfId="0" applyNumberFormat="1" applyFont="1" applyFill="1" applyBorder="1" applyAlignment="1">
      <alignment horizontal="center" vertical="top"/>
    </xf>
    <xf numFmtId="3" fontId="5" fillId="0" borderId="2" xfId="0" applyNumberFormat="1" applyFont="1" applyFill="1" applyBorder="1" applyAlignment="1">
      <alignment horizontal="center" vertical="top"/>
    </xf>
    <xf numFmtId="3" fontId="5" fillId="8" borderId="2" xfId="0" applyNumberFormat="1" applyFont="1" applyFill="1" applyBorder="1" applyAlignment="1">
      <alignment vertical="top"/>
    </xf>
    <xf numFmtId="49" fontId="5" fillId="0" borderId="2" xfId="0" applyNumberFormat="1" applyFont="1" applyBorder="1" applyAlignment="1">
      <alignment horizontal="center" vertical="top"/>
    </xf>
    <xf numFmtId="49" fontId="5" fillId="8" borderId="2" xfId="0" applyNumberFormat="1" applyFont="1" applyFill="1" applyBorder="1" applyAlignment="1">
      <alignment horizontal="center" vertical="top"/>
    </xf>
    <xf numFmtId="0" fontId="5" fillId="21" borderId="2" xfId="0" applyFont="1" applyFill="1" applyBorder="1" applyAlignment="1">
      <alignment vertical="top" wrapText="1"/>
    </xf>
    <xf numFmtId="3" fontId="4" fillId="22" borderId="2" xfId="0" applyNumberFormat="1" applyFont="1" applyFill="1" applyBorder="1" applyAlignment="1">
      <alignment horizontal="center" vertical="top"/>
    </xf>
    <xf numFmtId="1" fontId="4" fillId="23" borderId="2" xfId="0" applyNumberFormat="1" applyFont="1" applyFill="1" applyBorder="1" applyAlignment="1">
      <alignment horizontal="center" vertical="top" wrapText="1"/>
    </xf>
    <xf numFmtId="3" fontId="4" fillId="23" borderId="2" xfId="0" applyNumberFormat="1" applyFont="1" applyFill="1" applyBorder="1" applyAlignment="1">
      <alignment horizontal="center" vertical="top"/>
    </xf>
    <xf numFmtId="164" fontId="5" fillId="23" borderId="2" xfId="0" applyNumberFormat="1" applyFont="1" applyFill="1" applyBorder="1" applyAlignment="1" applyProtection="1">
      <alignment vertical="top"/>
      <protection locked="0"/>
    </xf>
    <xf numFmtId="0" fontId="5" fillId="23" borderId="0" xfId="0" applyFont="1" applyFill="1" applyAlignment="1">
      <alignment horizontal="center" vertical="center"/>
    </xf>
    <xf numFmtId="3" fontId="5" fillId="22" borderId="2" xfId="0" applyNumberFormat="1" applyFont="1" applyFill="1" applyBorder="1" applyAlignment="1">
      <alignment horizontal="center" vertical="top"/>
    </xf>
    <xf numFmtId="164" fontId="3" fillId="8" borderId="2" xfId="0" applyNumberFormat="1" applyFont="1" applyFill="1" applyBorder="1" applyAlignment="1" applyProtection="1">
      <alignment horizontal="right" vertical="top"/>
    </xf>
    <xf numFmtId="0" fontId="16" fillId="0" borderId="0" xfId="0" applyFont="1" applyBorder="1" applyAlignment="1"/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2" fontId="5" fillId="0" borderId="0" xfId="0" applyNumberFormat="1" applyFont="1" applyAlignment="1">
      <alignment horizontal="left" vertical="center" wrapText="1"/>
    </xf>
    <xf numFmtId="2" fontId="0" fillId="0" borderId="0" xfId="0" applyNumberFormat="1" applyAlignment="1">
      <alignment horizontal="left" vertical="center" wrapText="1"/>
    </xf>
    <xf numFmtId="0" fontId="17" fillId="0" borderId="2" xfId="0" applyFont="1" applyFill="1" applyBorder="1" applyAlignment="1" applyProtection="1">
      <alignment horizontal="center" vertical="center" wrapText="1"/>
    </xf>
  </cellXfs>
  <cellStyles count="5">
    <cellStyle name="Comma 2" xfId="2"/>
    <cellStyle name="Normal 2" xfId="4"/>
    <cellStyle name="Obično" xfId="0" builtinId="0"/>
    <cellStyle name="Zarez" xfId="1" builtinId="3"/>
    <cellStyle name="Zarez 2" xfId="3"/>
  </cellStyles>
  <dxfs count="278"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My%20Documents\PLACE-~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SMJERNICE%20FISKALNE%20POLITIKE\Na&#269;ela%202011-2013\konacni%20excel%20file\O1\SMJERNICE%20FISKALNE%20POLITIKE\Na&#269;ela%202009-2011\knjige%20aktivnosti\Rebalans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0\Pmf54\BUDGET98\NELIKVIDNO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3\Pmf60\Pmf54\BUDGET98\NELIKVIDNO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infin\Zagreb_Z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RAF"/>
      <sheetName val="NOVMIR3"/>
    </sheetNames>
    <sheetDataSet>
      <sheetData sheetId="0" refreshError="1"/>
      <sheetData sheetId="1" refreshError="1">
        <row r="3">
          <cell r="E3" t="str">
            <v>TROŠKOVI ŽIV</v>
          </cell>
        </row>
        <row r="4">
          <cell r="E4">
            <v>100</v>
          </cell>
        </row>
        <row r="5">
          <cell r="A5" t="str">
            <v>I 1992.</v>
          </cell>
          <cell r="E5">
            <v>100</v>
          </cell>
        </row>
        <row r="6">
          <cell r="A6" t="str">
            <v>II</v>
          </cell>
          <cell r="E6">
            <v>113</v>
          </cell>
        </row>
        <row r="7">
          <cell r="A7" t="str">
            <v>III</v>
          </cell>
          <cell r="E7">
            <v>125.76899999999999</v>
          </cell>
        </row>
        <row r="8">
          <cell r="A8" t="str">
            <v>IV</v>
          </cell>
          <cell r="E8">
            <v>142.99935299999999</v>
          </cell>
        </row>
        <row r="9">
          <cell r="A9" t="str">
            <v>V</v>
          </cell>
          <cell r="E9">
            <v>177.89119513199995</v>
          </cell>
        </row>
        <row r="10">
          <cell r="A10" t="str">
            <v>VI</v>
          </cell>
          <cell r="E10">
            <v>204.57487440179995</v>
          </cell>
        </row>
        <row r="11">
          <cell r="A11" t="str">
            <v>VII</v>
          </cell>
          <cell r="E11">
            <v>245.08069953335635</v>
          </cell>
        </row>
        <row r="12">
          <cell r="A12" t="str">
            <v>VIII</v>
          </cell>
          <cell r="E12">
            <v>297.52796923349456</v>
          </cell>
        </row>
        <row r="13">
          <cell r="A13" t="str">
            <v>IX</v>
          </cell>
          <cell r="E13">
            <v>383.51355234197445</v>
          </cell>
        </row>
        <row r="14">
          <cell r="A14" t="str">
            <v>X</v>
          </cell>
          <cell r="E14">
            <v>530.01572933660862</v>
          </cell>
        </row>
        <row r="15">
          <cell r="A15" t="str">
            <v>XI</v>
          </cell>
          <cell r="E15">
            <v>683.72029084422513</v>
          </cell>
        </row>
        <row r="16">
          <cell r="A16" t="str">
            <v>XII</v>
          </cell>
          <cell r="E16">
            <v>856.70152442781398</v>
          </cell>
        </row>
        <row r="17">
          <cell r="A17" t="str">
            <v>I 1993.</v>
          </cell>
          <cell r="E17">
            <v>1127.419206147003</v>
          </cell>
        </row>
        <row r="18">
          <cell r="A18" t="str">
            <v>II</v>
          </cell>
          <cell r="E18">
            <v>1384.4707851485198</v>
          </cell>
        </row>
        <row r="19">
          <cell r="A19" t="str">
            <v>III</v>
          </cell>
          <cell r="E19">
            <v>1812.2722577594122</v>
          </cell>
        </row>
        <row r="20">
          <cell r="A20" t="str">
            <v>IV</v>
          </cell>
          <cell r="E20">
            <v>2201.9107931776862</v>
          </cell>
        </row>
        <row r="21">
          <cell r="A21" t="str">
            <v>V</v>
          </cell>
          <cell r="E21">
            <v>2717.1579187812645</v>
          </cell>
        </row>
        <row r="22">
          <cell r="A22" t="str">
            <v>VI</v>
          </cell>
          <cell r="E22">
            <v>3434.4876093395183</v>
          </cell>
        </row>
        <row r="23">
          <cell r="A23" t="str">
            <v>VII</v>
          </cell>
          <cell r="E23">
            <v>4334.3233629864717</v>
          </cell>
        </row>
        <row r="24">
          <cell r="A24" t="str">
            <v>VIII</v>
          </cell>
          <cell r="E24">
            <v>5703.9695456901964</v>
          </cell>
        </row>
        <row r="25">
          <cell r="A25" t="str">
            <v>IX</v>
          </cell>
          <cell r="E25">
            <v>7552.055678493818</v>
          </cell>
        </row>
        <row r="26">
          <cell r="A26" t="str">
            <v>X</v>
          </cell>
          <cell r="E26">
            <v>10210.379277323642</v>
          </cell>
        </row>
        <row r="27">
          <cell r="A27" t="str">
            <v>XI</v>
          </cell>
          <cell r="E27">
            <v>10424.797242147439</v>
          </cell>
        </row>
        <row r="28">
          <cell r="A28" t="str">
            <v>XII</v>
          </cell>
          <cell r="E28">
            <v>10487.346025600322</v>
          </cell>
        </row>
        <row r="29">
          <cell r="A29" t="str">
            <v>I 1994.</v>
          </cell>
          <cell r="E29">
            <v>10571.244793805125</v>
          </cell>
        </row>
        <row r="30">
          <cell r="A30" t="str">
            <v>II</v>
          </cell>
          <cell r="E30">
            <v>10476.103590660878</v>
          </cell>
        </row>
        <row r="31">
          <cell r="A31" t="str">
            <v>III</v>
          </cell>
          <cell r="E31">
            <v>10507.53190143286</v>
          </cell>
        </row>
        <row r="32">
          <cell r="A32" t="str">
            <v>IV</v>
          </cell>
          <cell r="E32">
            <v>10465.501773827127</v>
          </cell>
        </row>
        <row r="33">
          <cell r="A33" t="str">
            <v>V</v>
          </cell>
          <cell r="E33">
            <v>10632.949802208361</v>
          </cell>
        </row>
        <row r="34">
          <cell r="A34" t="str">
            <v>VI</v>
          </cell>
          <cell r="E34">
            <v>10622.316852406151</v>
          </cell>
        </row>
        <row r="35">
          <cell r="A35" t="str">
            <v>VII</v>
          </cell>
          <cell r="E35">
            <v>10664.806119815774</v>
          </cell>
        </row>
        <row r="36">
          <cell r="A36" t="str">
            <v>VIII</v>
          </cell>
          <cell r="E36">
            <v>10590.152476977064</v>
          </cell>
        </row>
        <row r="37">
          <cell r="A37" t="str">
            <v>IX</v>
          </cell>
          <cell r="E37">
            <v>10632.513086884972</v>
          </cell>
        </row>
        <row r="38">
          <cell r="A38" t="str">
            <v>X</v>
          </cell>
          <cell r="E38">
            <v>10643.145599971856</v>
          </cell>
        </row>
        <row r="39">
          <cell r="A39" t="str">
            <v>XI</v>
          </cell>
          <cell r="E39">
            <v>10653.788745571826</v>
          </cell>
        </row>
        <row r="40">
          <cell r="A40" t="str">
            <v>XII</v>
          </cell>
          <cell r="E40">
            <v>10749.672844281971</v>
          </cell>
        </row>
        <row r="41">
          <cell r="A41" t="str">
            <v>I 1995.</v>
          </cell>
          <cell r="E41">
            <v>10835.670227036228</v>
          </cell>
        </row>
        <row r="42">
          <cell r="A42" t="str">
            <v>II</v>
          </cell>
          <cell r="E42">
            <v>10944.02692930659</v>
          </cell>
        </row>
        <row r="43">
          <cell r="A43" t="str">
            <v>III</v>
          </cell>
          <cell r="E43">
            <v>10987.803037023818</v>
          </cell>
        </row>
        <row r="71">
          <cell r="U71" t="str">
            <v>VII</v>
          </cell>
          <cell r="V71">
            <v>3.5655999999999999</v>
          </cell>
          <cell r="W71">
            <v>3.5699000000000001</v>
          </cell>
          <cell r="X71">
            <v>3.5638999999999998</v>
          </cell>
        </row>
        <row r="72">
          <cell r="U72" t="str">
            <v>VIII</v>
          </cell>
          <cell r="V72">
            <v>3.5632999999999999</v>
          </cell>
          <cell r="W72">
            <v>3.5611000000000002</v>
          </cell>
          <cell r="X72">
            <v>3.5577999999999999</v>
          </cell>
        </row>
        <row r="73">
          <cell r="U73" t="str">
            <v>IX</v>
          </cell>
          <cell r="V73">
            <v>3.5508000000000002</v>
          </cell>
          <cell r="W73">
            <v>3.5495000000000001</v>
          </cell>
          <cell r="X73">
            <v>3.5436999999999999</v>
          </cell>
        </row>
        <row r="74">
          <cell r="U74" t="str">
            <v>X</v>
          </cell>
          <cell r="V74">
            <v>3.5432999999999999</v>
          </cell>
          <cell r="W74">
            <v>3.5390000000000001</v>
          </cell>
          <cell r="X74">
            <v>3.5337999999999998</v>
          </cell>
        </row>
        <row r="75">
          <cell r="U75" t="str">
            <v>XI</v>
          </cell>
          <cell r="V75">
            <v>3.5247999999999999</v>
          </cell>
          <cell r="W75">
            <v>3.5253000000000001</v>
          </cell>
          <cell r="X75">
            <v>3.5236000000000001</v>
          </cell>
        </row>
        <row r="76">
          <cell r="U76" t="str">
            <v>XII</v>
          </cell>
          <cell r="V76">
            <v>3.5270999999999999</v>
          </cell>
          <cell r="W76">
            <v>3.5234000000000001</v>
          </cell>
          <cell r="X76">
            <v>3.5196999999999998</v>
          </cell>
        </row>
        <row r="77">
          <cell r="U77" t="str">
            <v>I 98</v>
          </cell>
          <cell r="V77">
            <v>3.5148999999999999</v>
          </cell>
          <cell r="W77">
            <v>3.5104000000000002</v>
          </cell>
          <cell r="X77">
            <v>3.5154999999999998</v>
          </cell>
        </row>
        <row r="78">
          <cell r="U78" t="str">
            <v>II</v>
          </cell>
          <cell r="V78">
            <v>3.5204</v>
          </cell>
          <cell r="W78">
            <v>3.5167000000000002</v>
          </cell>
          <cell r="X78">
            <v>3.5158999999999998</v>
          </cell>
        </row>
        <row r="79">
          <cell r="U79" t="str">
            <v>III</v>
          </cell>
          <cell r="V79">
            <v>3.5232999999999999</v>
          </cell>
          <cell r="W79">
            <v>3.5247999999999999</v>
          </cell>
          <cell r="X79">
            <v>3.5259999999999998</v>
          </cell>
        </row>
        <row r="80">
          <cell r="U80" t="str">
            <v>IV</v>
          </cell>
          <cell r="V80">
            <v>3.5419999999999998</v>
          </cell>
          <cell r="W80">
            <v>3.5529000000000002</v>
          </cell>
          <cell r="X80">
            <v>3.5558000000000001</v>
          </cell>
        </row>
        <row r="81">
          <cell r="U81" t="str">
            <v>V</v>
          </cell>
          <cell r="V81">
            <v>3.5709</v>
          </cell>
          <cell r="W81">
            <v>3.5748000000000002</v>
          </cell>
          <cell r="X81">
            <v>3.6051000000000002</v>
          </cell>
        </row>
        <row r="82">
          <cell r="U82" t="str">
            <v>VI</v>
          </cell>
          <cell r="V82">
            <v>3.6251000000000002</v>
          </cell>
          <cell r="W82">
            <v>3.6293000000000002</v>
          </cell>
          <cell r="X82">
            <v>3.6315</v>
          </cell>
        </row>
        <row r="83">
          <cell r="U83" t="str">
            <v>VII</v>
          </cell>
          <cell r="V83">
            <v>3.6358000000000001</v>
          </cell>
          <cell r="W83">
            <v>3.6415000000000002</v>
          </cell>
          <cell r="X83">
            <v>3.6312000000000002</v>
          </cell>
        </row>
        <row r="84">
          <cell r="U84" t="str">
            <v>VIII</v>
          </cell>
          <cell r="V84">
            <v>3.6251000000000002</v>
          </cell>
          <cell r="W84">
            <v>3.6113</v>
          </cell>
          <cell r="X84">
            <v>3.5964</v>
          </cell>
        </row>
        <row r="85">
          <cell r="U85" t="str">
            <v>IX</v>
          </cell>
          <cell r="W85">
            <v>3.6278000000000001</v>
          </cell>
          <cell r="X85">
            <v>3.6440999999999999</v>
          </cell>
        </row>
        <row r="86">
          <cell r="U86" t="str">
            <v>X</v>
          </cell>
          <cell r="W86">
            <v>3.6996000000000002</v>
          </cell>
          <cell r="X86">
            <v>3.7141000000000002</v>
          </cell>
        </row>
        <row r="87">
          <cell r="U87" t="str">
            <v>XI</v>
          </cell>
          <cell r="W87">
            <v>3.7338</v>
          </cell>
          <cell r="X87">
            <v>3.7321</v>
          </cell>
        </row>
        <row r="88">
          <cell r="U88" t="str">
            <v>XII</v>
          </cell>
          <cell r="W88">
            <v>3.7362000000000002</v>
          </cell>
          <cell r="X88">
            <v>3.7406000000000001</v>
          </cell>
        </row>
        <row r="89">
          <cell r="U89" t="str">
            <v>I</v>
          </cell>
          <cell r="W89">
            <v>3.7435999999999998</v>
          </cell>
          <cell r="X89">
            <v>3.75</v>
          </cell>
        </row>
        <row r="92">
          <cell r="V92">
            <v>116.91336258149165</v>
          </cell>
          <cell r="W92">
            <v>116.18659522181049</v>
          </cell>
          <cell r="X92">
            <v>112.44273258660445</v>
          </cell>
          <cell r="Y92">
            <v>112.3335673116552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osnovni"/>
      <sheetName val="32 materijalni rashodi"/>
      <sheetName val="31 rashodi za zaposlene"/>
      <sheetName val="55 izdaci za otplatu gl za VP"/>
      <sheetName val="54 izdaci za otplatu gl prim z"/>
      <sheetName val="53 izdaci za dionice i udjele"/>
      <sheetName val="51 izdaci za dane zajmove"/>
      <sheetName val="45 dodatna ulaganja na nefin im"/>
      <sheetName val="44 strateške zalihe"/>
      <sheetName val="43 nabava plemenitih metala..."/>
      <sheetName val="42 nabava proizvedene dug. im."/>
      <sheetName val="41 nabava neproizvedene imovine"/>
      <sheetName val="34 financijski rashodi"/>
      <sheetName val="35 subvencije"/>
      <sheetName val="36 pomoći"/>
      <sheetName val="37 socijalne naknade"/>
      <sheetName val="38 ostali rashodi"/>
      <sheetName val="subvencije poljoprivredi"/>
      <sheetName val="subvencije HŽ-u"/>
      <sheetName val="subvencije brodogradnji"/>
      <sheetName val="subvencije vodenom prometu"/>
      <sheetName val="subvencije cestovnom prometu"/>
      <sheetName val="subvencije zračnom prometu"/>
      <sheetName val="subvencije zapošljavanju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  <sheetName val="monetarni_agregati_i_likvidnos1"/>
      <sheetName val="pokazatelji_po_granama1"/>
      <sheetName val="M1_i_M41"/>
      <sheetName val="rezultati_po_veličini_poduz_1"/>
      <sheetName val="odnos_prihodi_rashodi1"/>
      <sheetName val="pokazat_fin_stabilnosti1"/>
      <sheetName val="monetarni_agregati_i_likvidnost"/>
      <sheetName val="pokazatelji_po_granama"/>
      <sheetName val="M1_i_M4"/>
      <sheetName val="rezultati_po_veličini_poduz_"/>
      <sheetName val="odnos_prihodi_rashodi"/>
      <sheetName val="pokazat_fin_stabilnosti"/>
      <sheetName val="monetarni_agregati_i_likvidnos2"/>
      <sheetName val="pokazatelji_po_granama2"/>
      <sheetName val="M1_i_M42"/>
      <sheetName val="rezultati_po_veličini_poduz_2"/>
      <sheetName val="odnos_prihodi_rashodi2"/>
      <sheetName val="pokazat_fin_stabilnosti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  <sheetName val="monetarni_agregati_i_likvidnos1"/>
      <sheetName val="pokazatelji_po_granama1"/>
      <sheetName val="M1_i_M41"/>
      <sheetName val="rezultati_po_veličini_poduz_1"/>
      <sheetName val="odnos_prihodi_rashodi1"/>
      <sheetName val="pokazat_fin_stabilnosti1"/>
      <sheetName val="monetarni_agregati_i_likvidnost"/>
      <sheetName val="pokazatelji_po_granama"/>
      <sheetName val="M1_i_M4"/>
      <sheetName val="rezultati_po_veličini_poduz_"/>
      <sheetName val="odnos_prihodi_rashodi"/>
      <sheetName val="pokazat_fin_stabilnosti"/>
      <sheetName val="monetarni_agregati_i_likvidnos2"/>
      <sheetName val="pokazatelji_po_granama2"/>
      <sheetName val="M1_i_M42"/>
      <sheetName val="rezultati_po_veličini_poduz_2"/>
      <sheetName val="odnos_prihodi_rashodi2"/>
      <sheetName val="pokazat_fin_stabilnosti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Zagreb_Z"/>
    </sheetNames>
    <definedNames>
      <definedName name="IdiNa1"/>
      <definedName name="IdiNa10"/>
      <definedName name="IdiNa11"/>
      <definedName name="IdiNa12"/>
      <definedName name="IdiNa13"/>
      <definedName name="IdiNa14"/>
      <definedName name="IdiNa15"/>
      <definedName name="IdiNa16"/>
      <definedName name="IdiNa17"/>
      <definedName name="IdiNa18"/>
      <definedName name="IdiNa19"/>
      <definedName name="IdiNa2"/>
      <definedName name="IdiNa20"/>
      <definedName name="IdiNa21"/>
      <definedName name="IdiNa22"/>
      <definedName name="IdiNa23"/>
      <definedName name="IdiNa24"/>
      <definedName name="IdiNa25"/>
      <definedName name="IdiNa26"/>
      <definedName name="IdiNa27"/>
      <definedName name="IdiNa28"/>
      <definedName name="IdiNa29"/>
      <definedName name="IdiNa3"/>
      <definedName name="IdiNa30"/>
      <definedName name="IdiNa31"/>
      <definedName name="IdiNa32"/>
      <definedName name="IdiNa33"/>
      <definedName name="IdiNa34"/>
      <definedName name="IdiNa35"/>
      <definedName name="IdiNa4"/>
      <definedName name="IdiNa5"/>
      <definedName name="IdiNa6"/>
      <definedName name="IdiNa7"/>
      <definedName name="IdiNa8"/>
      <definedName name="IdiNa9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622"/>
  <sheetViews>
    <sheetView workbookViewId="0">
      <pane xSplit="1" ySplit="3" topLeftCell="B436" activePane="bottomRight" state="frozen"/>
      <selection activeCell="AA2" sqref="AA2"/>
      <selection pane="topRight" activeCell="AA2" sqref="AA2"/>
      <selection pane="bottomLeft" activeCell="AA2" sqref="AA2"/>
      <selection pane="bottomRight" activeCell="D266" sqref="D266"/>
    </sheetView>
  </sheetViews>
  <sheetFormatPr defaultRowHeight="15"/>
  <cols>
    <col min="1" max="1" width="4.7109375" style="84" customWidth="1"/>
    <col min="2" max="2" width="64.5703125" style="91" customWidth="1"/>
    <col min="3" max="5" width="15.42578125" style="151" customWidth="1"/>
    <col min="6" max="6" width="28.28515625" style="90" customWidth="1"/>
    <col min="7" max="16384" width="9.140625" style="90"/>
  </cols>
  <sheetData>
    <row r="1" spans="1:9">
      <c r="A1" s="233" t="s">
        <v>310</v>
      </c>
      <c r="B1" s="234"/>
      <c r="C1" s="234"/>
      <c r="D1" s="234"/>
      <c r="E1" s="234"/>
    </row>
    <row r="2" spans="1:9" ht="14.25" customHeight="1">
      <c r="A2" s="232"/>
      <c r="B2" s="232"/>
      <c r="C2" s="232"/>
      <c r="D2" s="232"/>
      <c r="E2" s="232"/>
    </row>
    <row r="3" spans="1:9" s="156" customFormat="1" ht="25.5">
      <c r="A3" s="125" t="s">
        <v>215</v>
      </c>
      <c r="B3" s="138" t="s">
        <v>2</v>
      </c>
      <c r="C3" s="107" t="s">
        <v>304</v>
      </c>
      <c r="D3" s="107" t="s">
        <v>273</v>
      </c>
      <c r="E3" s="107" t="s">
        <v>305</v>
      </c>
      <c r="I3" s="230"/>
    </row>
    <row r="4" spans="1:9" s="123" customFormat="1">
      <c r="A4" s="135">
        <v>6</v>
      </c>
      <c r="B4" s="153" t="s">
        <v>234</v>
      </c>
      <c r="C4" s="137">
        <f t="shared" ref="C4:E4" si="0">SUM(C5,C20,C49,C64,C79,C94,C116,C166,C202,C210,C218,C226,C241,C256,C271,C286)</f>
        <v>3770951</v>
      </c>
      <c r="D4" s="137">
        <f t="shared" si="0"/>
        <v>300</v>
      </c>
      <c r="E4" s="137">
        <f t="shared" si="0"/>
        <v>3771251</v>
      </c>
    </row>
    <row r="5" spans="1:9" s="123" customFormat="1">
      <c r="A5" s="138">
        <v>631</v>
      </c>
      <c r="B5" s="154" t="s">
        <v>235</v>
      </c>
      <c r="C5" s="99">
        <f>SUM(C6,C13)</f>
        <v>0</v>
      </c>
      <c r="D5" s="99">
        <f>SUM(D6,D13)</f>
        <v>0</v>
      </c>
      <c r="E5" s="99">
        <f>SUM(E6,E13)</f>
        <v>0</v>
      </c>
    </row>
    <row r="6" spans="1:9" s="123" customFormat="1">
      <c r="A6" s="139">
        <v>6311</v>
      </c>
      <c r="B6" s="97" t="s">
        <v>201</v>
      </c>
      <c r="C6" s="98">
        <f t="shared" ref="C6" si="1">SUM(C7:C12)</f>
        <v>0</v>
      </c>
      <c r="D6" s="98">
        <f t="shared" ref="D6:E6" si="2">SUM(D7:D12)</f>
        <v>0</v>
      </c>
      <c r="E6" s="98">
        <f t="shared" si="2"/>
        <v>0</v>
      </c>
    </row>
    <row r="7" spans="1:9" s="123" customFormat="1">
      <c r="A7" s="96"/>
      <c r="B7" s="122">
        <v>3210</v>
      </c>
      <c r="C7" s="159"/>
      <c r="D7" s="159"/>
      <c r="E7" s="159"/>
    </row>
    <row r="8" spans="1:9" s="123" customFormat="1">
      <c r="A8" s="96"/>
      <c r="B8" s="122">
        <v>4910</v>
      </c>
      <c r="C8" s="159"/>
      <c r="D8" s="159"/>
      <c r="E8" s="159"/>
    </row>
    <row r="9" spans="1:9" s="123" customFormat="1">
      <c r="A9" s="96"/>
      <c r="B9" s="122">
        <v>5410</v>
      </c>
      <c r="C9" s="159"/>
      <c r="D9" s="159"/>
      <c r="E9" s="159"/>
    </row>
    <row r="10" spans="1:9" s="123" customFormat="1">
      <c r="A10" s="96"/>
      <c r="B10" s="122">
        <v>6210</v>
      </c>
      <c r="C10" s="159"/>
      <c r="D10" s="159"/>
      <c r="E10" s="159"/>
    </row>
    <row r="11" spans="1:9" s="123" customFormat="1">
      <c r="A11" s="96"/>
      <c r="B11" s="122">
        <v>7210</v>
      </c>
      <c r="C11" s="159"/>
      <c r="D11" s="159"/>
      <c r="E11" s="159"/>
    </row>
    <row r="12" spans="1:9" s="123" customFormat="1">
      <c r="A12" s="96"/>
      <c r="B12" s="122">
        <v>8210</v>
      </c>
      <c r="C12" s="159"/>
      <c r="D12" s="159"/>
      <c r="E12" s="159"/>
    </row>
    <row r="13" spans="1:9" s="123" customFormat="1">
      <c r="A13" s="139">
        <v>6312</v>
      </c>
      <c r="B13" s="97" t="s">
        <v>202</v>
      </c>
      <c r="C13" s="98">
        <f t="shared" ref="C13" si="3">SUM(C14:C19)</f>
        <v>0</v>
      </c>
      <c r="D13" s="98">
        <f t="shared" ref="D13:E13" si="4">SUM(D14:D19)</f>
        <v>0</v>
      </c>
      <c r="E13" s="98">
        <f t="shared" si="4"/>
        <v>0</v>
      </c>
    </row>
    <row r="14" spans="1:9" s="123" customFormat="1">
      <c r="A14" s="96"/>
      <c r="B14" s="122">
        <v>3210</v>
      </c>
      <c r="C14" s="159"/>
      <c r="D14" s="159"/>
      <c r="E14" s="159"/>
    </row>
    <row r="15" spans="1:9" s="123" customFormat="1">
      <c r="A15" s="96"/>
      <c r="B15" s="122">
        <v>4910</v>
      </c>
      <c r="C15" s="159"/>
      <c r="D15" s="159"/>
      <c r="E15" s="159"/>
    </row>
    <row r="16" spans="1:9" s="123" customFormat="1">
      <c r="A16" s="96"/>
      <c r="B16" s="122">
        <v>5410</v>
      </c>
      <c r="C16" s="159"/>
      <c r="D16" s="159"/>
      <c r="E16" s="159"/>
    </row>
    <row r="17" spans="1:5" s="123" customFormat="1">
      <c r="A17" s="96"/>
      <c r="B17" s="122">
        <v>6210</v>
      </c>
      <c r="C17" s="159"/>
      <c r="D17" s="159"/>
      <c r="E17" s="159"/>
    </row>
    <row r="18" spans="1:5" s="123" customFormat="1">
      <c r="A18" s="96"/>
      <c r="B18" s="122">
        <v>7210</v>
      </c>
      <c r="C18" s="159"/>
      <c r="D18" s="159"/>
      <c r="E18" s="159"/>
    </row>
    <row r="19" spans="1:5" s="123" customFormat="1">
      <c r="A19" s="96"/>
      <c r="B19" s="122">
        <v>8210</v>
      </c>
      <c r="C19" s="159"/>
      <c r="D19" s="159"/>
      <c r="E19" s="159"/>
    </row>
    <row r="20" spans="1:5" s="123" customFormat="1">
      <c r="A20" s="138">
        <v>632</v>
      </c>
      <c r="B20" s="154" t="s">
        <v>236</v>
      </c>
      <c r="C20" s="99">
        <f>SUM(C21,C28,C35,C42)</f>
        <v>0</v>
      </c>
      <c r="D20" s="99">
        <f t="shared" ref="D20:E20" si="5">SUM(D21,D28,D35,D42)</f>
        <v>0</v>
      </c>
      <c r="E20" s="99">
        <f t="shared" si="5"/>
        <v>0</v>
      </c>
    </row>
    <row r="21" spans="1:5" s="123" customFormat="1">
      <c r="A21" s="139">
        <v>6321</v>
      </c>
      <c r="B21" s="97" t="s">
        <v>203</v>
      </c>
      <c r="C21" s="98">
        <f t="shared" ref="C21" si="6">SUM(C22:C27)</f>
        <v>0</v>
      </c>
      <c r="D21" s="98">
        <f t="shared" ref="D21:E21" si="7">SUM(D22:D27)</f>
        <v>0</v>
      </c>
      <c r="E21" s="98">
        <f t="shared" si="7"/>
        <v>0</v>
      </c>
    </row>
    <row r="22" spans="1:5" s="123" customFormat="1">
      <c r="A22" s="96"/>
      <c r="B22" s="122">
        <v>3210</v>
      </c>
      <c r="C22" s="159"/>
      <c r="D22" s="159"/>
      <c r="E22" s="159"/>
    </row>
    <row r="23" spans="1:5" s="123" customFormat="1">
      <c r="A23" s="96"/>
      <c r="B23" s="122">
        <v>4910</v>
      </c>
      <c r="C23" s="159"/>
      <c r="D23" s="159"/>
      <c r="E23" s="159"/>
    </row>
    <row r="24" spans="1:5" s="123" customFormat="1">
      <c r="A24" s="96"/>
      <c r="B24" s="122">
        <v>5410</v>
      </c>
      <c r="C24" s="159"/>
      <c r="D24" s="159"/>
      <c r="E24" s="159"/>
    </row>
    <row r="25" spans="1:5" s="123" customFormat="1">
      <c r="A25" s="96"/>
      <c r="B25" s="122">
        <v>6210</v>
      </c>
      <c r="C25" s="159"/>
      <c r="D25" s="159"/>
      <c r="E25" s="159"/>
    </row>
    <row r="26" spans="1:5" s="123" customFormat="1">
      <c r="A26" s="96"/>
      <c r="B26" s="122">
        <v>7210</v>
      </c>
      <c r="C26" s="159"/>
      <c r="D26" s="159"/>
      <c r="E26" s="159"/>
    </row>
    <row r="27" spans="1:5" s="123" customFormat="1">
      <c r="A27" s="96"/>
      <c r="B27" s="122">
        <v>8210</v>
      </c>
      <c r="C27" s="159"/>
      <c r="D27" s="159"/>
      <c r="E27" s="159"/>
    </row>
    <row r="28" spans="1:5" s="123" customFormat="1">
      <c r="A28" s="202">
        <v>6322</v>
      </c>
      <c r="B28" s="203" t="s">
        <v>284</v>
      </c>
      <c r="C28" s="98">
        <f>SUM(C29:C34)</f>
        <v>0</v>
      </c>
      <c r="D28" s="98">
        <f t="shared" ref="D28:E28" si="8">SUM(D29:D34)</f>
        <v>0</v>
      </c>
      <c r="E28" s="98">
        <f t="shared" si="8"/>
        <v>0</v>
      </c>
    </row>
    <row r="29" spans="1:5" s="123" customFormat="1">
      <c r="A29" s="204"/>
      <c r="B29" s="122">
        <v>3210</v>
      </c>
      <c r="C29" s="159"/>
      <c r="D29" s="159"/>
      <c r="E29" s="159"/>
    </row>
    <row r="30" spans="1:5" s="123" customFormat="1">
      <c r="A30" s="204"/>
      <c r="B30" s="122">
        <v>4910</v>
      </c>
      <c r="C30" s="159"/>
      <c r="D30" s="159"/>
      <c r="E30" s="159"/>
    </row>
    <row r="31" spans="1:5" s="123" customFormat="1">
      <c r="A31" s="204"/>
      <c r="B31" s="122">
        <v>5410</v>
      </c>
      <c r="C31" s="159"/>
      <c r="D31" s="159"/>
      <c r="E31" s="159"/>
    </row>
    <row r="32" spans="1:5" s="123" customFormat="1">
      <c r="A32" s="204"/>
      <c r="B32" s="122">
        <v>6210</v>
      </c>
      <c r="C32" s="159"/>
      <c r="D32" s="159"/>
      <c r="E32" s="159"/>
    </row>
    <row r="33" spans="1:5" s="123" customFormat="1">
      <c r="A33" s="204"/>
      <c r="B33" s="122">
        <v>7210</v>
      </c>
      <c r="C33" s="159"/>
      <c r="D33" s="159"/>
      <c r="E33" s="159"/>
    </row>
    <row r="34" spans="1:5" s="123" customFormat="1">
      <c r="A34" s="204"/>
      <c r="B34" s="122">
        <v>8210</v>
      </c>
      <c r="C34" s="159"/>
      <c r="D34" s="159"/>
      <c r="E34" s="159"/>
    </row>
    <row r="35" spans="1:5" s="123" customFormat="1">
      <c r="A35" s="139">
        <v>6323</v>
      </c>
      <c r="B35" s="97" t="s">
        <v>204</v>
      </c>
      <c r="C35" s="98">
        <f t="shared" ref="C35" si="9">SUM(C36:C41)</f>
        <v>0</v>
      </c>
      <c r="D35" s="98">
        <f t="shared" ref="D35:E35" si="10">SUM(D36:D41)</f>
        <v>0</v>
      </c>
      <c r="E35" s="98">
        <f t="shared" si="10"/>
        <v>0</v>
      </c>
    </row>
    <row r="36" spans="1:5" s="123" customFormat="1">
      <c r="A36" s="96"/>
      <c r="B36" s="122">
        <v>3210</v>
      </c>
      <c r="C36" s="159"/>
      <c r="D36" s="159"/>
      <c r="E36" s="159"/>
    </row>
    <row r="37" spans="1:5" s="123" customFormat="1">
      <c r="A37" s="96"/>
      <c r="B37" s="122">
        <v>4910</v>
      </c>
      <c r="C37" s="159"/>
      <c r="D37" s="159"/>
      <c r="E37" s="159"/>
    </row>
    <row r="38" spans="1:5" s="123" customFormat="1">
      <c r="A38" s="96"/>
      <c r="B38" s="122">
        <v>5410</v>
      </c>
      <c r="C38" s="159"/>
      <c r="D38" s="159"/>
      <c r="E38" s="159"/>
    </row>
    <row r="39" spans="1:5" s="123" customFormat="1">
      <c r="A39" s="96"/>
      <c r="B39" s="122">
        <v>6210</v>
      </c>
      <c r="C39" s="159"/>
      <c r="D39" s="159"/>
      <c r="E39" s="159"/>
    </row>
    <row r="40" spans="1:5" s="123" customFormat="1">
      <c r="A40" s="96"/>
      <c r="B40" s="122">
        <v>7210</v>
      </c>
      <c r="C40" s="159"/>
      <c r="D40" s="159"/>
      <c r="E40" s="159"/>
    </row>
    <row r="41" spans="1:5" s="123" customFormat="1">
      <c r="A41" s="96"/>
      <c r="B41" s="122">
        <v>8210</v>
      </c>
      <c r="C41" s="159"/>
      <c r="D41" s="159"/>
      <c r="E41" s="159"/>
    </row>
    <row r="42" spans="1:5" s="123" customFormat="1">
      <c r="A42" s="139">
        <v>6324</v>
      </c>
      <c r="B42" s="97" t="s">
        <v>205</v>
      </c>
      <c r="C42" s="98">
        <f t="shared" ref="C42" si="11">SUM(C43:C48)</f>
        <v>0</v>
      </c>
      <c r="D42" s="98">
        <f t="shared" ref="D42:E42" si="12">SUM(D43:D48)</f>
        <v>0</v>
      </c>
      <c r="E42" s="98">
        <f t="shared" si="12"/>
        <v>0</v>
      </c>
    </row>
    <row r="43" spans="1:5" s="123" customFormat="1">
      <c r="A43" s="96"/>
      <c r="B43" s="122">
        <v>3210</v>
      </c>
      <c r="C43" s="159"/>
      <c r="D43" s="159"/>
      <c r="E43" s="159"/>
    </row>
    <row r="44" spans="1:5" s="123" customFormat="1">
      <c r="A44" s="96"/>
      <c r="B44" s="122">
        <v>4910</v>
      </c>
      <c r="C44" s="159"/>
      <c r="D44" s="159"/>
      <c r="E44" s="159"/>
    </row>
    <row r="45" spans="1:5" s="123" customFormat="1">
      <c r="A45" s="96"/>
      <c r="B45" s="122">
        <v>5410</v>
      </c>
      <c r="C45" s="159"/>
      <c r="D45" s="159"/>
      <c r="E45" s="159"/>
    </row>
    <row r="46" spans="1:5" s="123" customFormat="1">
      <c r="A46" s="96"/>
      <c r="B46" s="122">
        <v>6210</v>
      </c>
      <c r="C46" s="159"/>
      <c r="D46" s="159"/>
      <c r="E46" s="159"/>
    </row>
    <row r="47" spans="1:5" s="123" customFormat="1">
      <c r="A47" s="96"/>
      <c r="B47" s="122">
        <v>7210</v>
      </c>
      <c r="C47" s="159"/>
      <c r="D47" s="159"/>
      <c r="E47" s="159"/>
    </row>
    <row r="48" spans="1:5" s="123" customFormat="1">
      <c r="A48" s="96"/>
      <c r="B48" s="122">
        <v>8210</v>
      </c>
      <c r="C48" s="159"/>
      <c r="D48" s="159"/>
      <c r="E48" s="159"/>
    </row>
    <row r="49" spans="1:5" s="123" customFormat="1">
      <c r="A49" s="138">
        <v>634</v>
      </c>
      <c r="B49" s="154" t="s">
        <v>237</v>
      </c>
      <c r="C49" s="155">
        <f>SUM(C50,C57)</f>
        <v>0</v>
      </c>
      <c r="D49" s="155">
        <f>SUM(D50,D57)</f>
        <v>0</v>
      </c>
      <c r="E49" s="155">
        <f>SUM(E50,E57)</f>
        <v>0</v>
      </c>
    </row>
    <row r="50" spans="1:5" s="123" customFormat="1">
      <c r="A50" s="139">
        <v>6341</v>
      </c>
      <c r="B50" s="97" t="s">
        <v>3</v>
      </c>
      <c r="C50" s="98">
        <f t="shared" ref="C50" si="13">SUM(C51:C56)</f>
        <v>0</v>
      </c>
      <c r="D50" s="98">
        <f t="shared" ref="D50:E50" si="14">SUM(D51:D56)</f>
        <v>0</v>
      </c>
      <c r="E50" s="98">
        <f t="shared" si="14"/>
        <v>0</v>
      </c>
    </row>
    <row r="51" spans="1:5" s="123" customFormat="1">
      <c r="A51" s="96"/>
      <c r="B51" s="122">
        <v>3210</v>
      </c>
      <c r="C51" s="159"/>
      <c r="D51" s="159"/>
      <c r="E51" s="159"/>
    </row>
    <row r="52" spans="1:5" s="123" customFormat="1">
      <c r="A52" s="96"/>
      <c r="B52" s="122">
        <v>4910</v>
      </c>
      <c r="C52" s="159"/>
      <c r="D52" s="159"/>
      <c r="E52" s="159"/>
    </row>
    <row r="53" spans="1:5" s="123" customFormat="1">
      <c r="A53" s="96"/>
      <c r="B53" s="122">
        <v>5410</v>
      </c>
      <c r="C53" s="159"/>
      <c r="D53" s="159"/>
      <c r="E53" s="159"/>
    </row>
    <row r="54" spans="1:5" s="123" customFormat="1">
      <c r="A54" s="96"/>
      <c r="B54" s="122">
        <v>6210</v>
      </c>
      <c r="C54" s="159"/>
      <c r="D54" s="159"/>
      <c r="E54" s="159"/>
    </row>
    <row r="55" spans="1:5" s="123" customFormat="1">
      <c r="A55" s="96"/>
      <c r="B55" s="122">
        <v>7210</v>
      </c>
      <c r="C55" s="159"/>
      <c r="D55" s="159"/>
      <c r="E55" s="159"/>
    </row>
    <row r="56" spans="1:5" s="123" customFormat="1">
      <c r="A56" s="96"/>
      <c r="B56" s="122">
        <v>8210</v>
      </c>
      <c r="C56" s="159"/>
      <c r="D56" s="159"/>
      <c r="E56" s="159"/>
    </row>
    <row r="57" spans="1:5" s="123" customFormat="1">
      <c r="A57" s="139">
        <v>6342</v>
      </c>
      <c r="B57" s="100" t="s">
        <v>206</v>
      </c>
      <c r="C57" s="98">
        <f t="shared" ref="C57" si="15">SUM(C58:C63)</f>
        <v>0</v>
      </c>
      <c r="D57" s="98">
        <f t="shared" ref="D57:E57" si="16">SUM(D58:D63)</f>
        <v>0</v>
      </c>
      <c r="E57" s="98">
        <f t="shared" si="16"/>
        <v>0</v>
      </c>
    </row>
    <row r="58" spans="1:5" s="123" customFormat="1">
      <c r="A58" s="96"/>
      <c r="B58" s="122">
        <v>3210</v>
      </c>
      <c r="C58" s="159"/>
      <c r="D58" s="159"/>
      <c r="E58" s="159"/>
    </row>
    <row r="59" spans="1:5" s="123" customFormat="1">
      <c r="A59" s="96"/>
      <c r="B59" s="122">
        <v>4910</v>
      </c>
      <c r="C59" s="159"/>
      <c r="D59" s="159"/>
      <c r="E59" s="159"/>
    </row>
    <row r="60" spans="1:5" s="123" customFormat="1">
      <c r="A60" s="96"/>
      <c r="B60" s="122">
        <v>5410</v>
      </c>
      <c r="C60" s="159"/>
      <c r="D60" s="159"/>
      <c r="E60" s="159"/>
    </row>
    <row r="61" spans="1:5" s="123" customFormat="1">
      <c r="A61" s="96"/>
      <c r="B61" s="122">
        <v>6210</v>
      </c>
      <c r="C61" s="159"/>
      <c r="D61" s="159"/>
      <c r="E61" s="159"/>
    </row>
    <row r="62" spans="1:5" s="123" customFormat="1">
      <c r="A62" s="96"/>
      <c r="B62" s="122">
        <v>7210</v>
      </c>
      <c r="C62" s="159"/>
      <c r="D62" s="159"/>
      <c r="E62" s="159"/>
    </row>
    <row r="63" spans="1:5" s="123" customFormat="1">
      <c r="A63" s="96"/>
      <c r="B63" s="122">
        <v>8210</v>
      </c>
      <c r="C63" s="159"/>
      <c r="D63" s="159"/>
      <c r="E63" s="159"/>
    </row>
    <row r="64" spans="1:5" s="123" customFormat="1">
      <c r="A64" s="138">
        <v>636</v>
      </c>
      <c r="B64" s="154" t="s">
        <v>238</v>
      </c>
      <c r="C64" s="140">
        <f>SUM(C65,C72)</f>
        <v>3269227</v>
      </c>
      <c r="D64" s="140">
        <f>SUM(D65,D72)</f>
        <v>0</v>
      </c>
      <c r="E64" s="140">
        <f>SUM(E65,E72)</f>
        <v>3269227</v>
      </c>
    </row>
    <row r="65" spans="1:5" s="123" customFormat="1">
      <c r="A65" s="139">
        <v>6361</v>
      </c>
      <c r="B65" s="97" t="s">
        <v>207</v>
      </c>
      <c r="C65" s="98">
        <f t="shared" ref="C65" si="17">SUM(C66:C71)</f>
        <v>3269227</v>
      </c>
      <c r="D65" s="98">
        <f t="shared" ref="D65:E65" si="18">SUM(D66:D71)</f>
        <v>0</v>
      </c>
      <c r="E65" s="98">
        <f t="shared" si="18"/>
        <v>3269227</v>
      </c>
    </row>
    <row r="66" spans="1:5" s="123" customFormat="1">
      <c r="A66" s="96"/>
      <c r="B66" s="122">
        <v>3210</v>
      </c>
      <c r="C66" s="159">
        <v>12247</v>
      </c>
      <c r="D66" s="159"/>
      <c r="E66" s="159">
        <v>12247</v>
      </c>
    </row>
    <row r="67" spans="1:5" s="123" customFormat="1">
      <c r="A67" s="96"/>
      <c r="B67" s="122">
        <v>4910</v>
      </c>
      <c r="C67" s="159"/>
      <c r="D67" s="159"/>
      <c r="E67" s="159"/>
    </row>
    <row r="68" spans="1:5" s="123" customFormat="1">
      <c r="A68" s="96"/>
      <c r="B68" s="122">
        <v>5410</v>
      </c>
      <c r="C68" s="159">
        <v>3256980</v>
      </c>
      <c r="D68" s="159"/>
      <c r="E68" s="159">
        <v>3256980</v>
      </c>
    </row>
    <row r="69" spans="1:5" s="123" customFormat="1">
      <c r="A69" s="96"/>
      <c r="B69" s="122">
        <v>6210</v>
      </c>
      <c r="C69" s="159"/>
      <c r="D69" s="159"/>
      <c r="E69" s="159"/>
    </row>
    <row r="70" spans="1:5" s="123" customFormat="1">
      <c r="A70" s="96"/>
      <c r="B70" s="122">
        <v>7210</v>
      </c>
      <c r="C70" s="159"/>
      <c r="D70" s="159"/>
      <c r="E70" s="159"/>
    </row>
    <row r="71" spans="1:5" s="123" customFormat="1">
      <c r="A71" s="96"/>
      <c r="B71" s="122">
        <v>8210</v>
      </c>
      <c r="C71" s="159"/>
      <c r="D71" s="159"/>
      <c r="E71" s="159"/>
    </row>
    <row r="72" spans="1:5" s="123" customFormat="1">
      <c r="A72" s="139">
        <v>6362</v>
      </c>
      <c r="B72" s="97" t="s">
        <v>208</v>
      </c>
      <c r="C72" s="98">
        <f t="shared" ref="C72" si="19">SUM(C73:C78)</f>
        <v>0</v>
      </c>
      <c r="D72" s="98">
        <f t="shared" ref="D72:E72" si="20">SUM(D73:D78)</f>
        <v>0</v>
      </c>
      <c r="E72" s="98">
        <f t="shared" si="20"/>
        <v>0</v>
      </c>
    </row>
    <row r="73" spans="1:5" s="123" customFormat="1">
      <c r="A73" s="96"/>
      <c r="B73" s="122">
        <v>3210</v>
      </c>
      <c r="C73" s="159"/>
      <c r="D73" s="159"/>
      <c r="E73" s="159"/>
    </row>
    <row r="74" spans="1:5" s="123" customFormat="1">
      <c r="A74" s="96"/>
      <c r="B74" s="122">
        <v>4910</v>
      </c>
      <c r="C74" s="159"/>
      <c r="D74" s="159"/>
      <c r="E74" s="159"/>
    </row>
    <row r="75" spans="1:5" s="123" customFormat="1">
      <c r="A75" s="96"/>
      <c r="B75" s="122">
        <v>5410</v>
      </c>
      <c r="C75" s="159"/>
      <c r="D75" s="159"/>
      <c r="E75" s="159"/>
    </row>
    <row r="76" spans="1:5" s="123" customFormat="1">
      <c r="A76" s="96"/>
      <c r="B76" s="122">
        <v>6210</v>
      </c>
      <c r="C76" s="159"/>
      <c r="D76" s="159"/>
      <c r="E76" s="159"/>
    </row>
    <row r="77" spans="1:5" s="123" customFormat="1">
      <c r="A77" s="96"/>
      <c r="B77" s="122">
        <v>7210</v>
      </c>
      <c r="C77" s="159"/>
      <c r="D77" s="159"/>
      <c r="E77" s="159"/>
    </row>
    <row r="78" spans="1:5" s="123" customFormat="1">
      <c r="A78" s="96"/>
      <c r="B78" s="122">
        <v>8210</v>
      </c>
      <c r="C78" s="159"/>
      <c r="D78" s="159"/>
      <c r="E78" s="159"/>
    </row>
    <row r="79" spans="1:5" s="123" customFormat="1">
      <c r="A79" s="138">
        <v>638</v>
      </c>
      <c r="B79" s="154" t="s">
        <v>239</v>
      </c>
      <c r="C79" s="140">
        <f>SUM(C80,C87)</f>
        <v>0</v>
      </c>
      <c r="D79" s="140">
        <f>SUM(D80,D87)</f>
        <v>0</v>
      </c>
      <c r="E79" s="140">
        <f>SUM(E80,E87)</f>
        <v>0</v>
      </c>
    </row>
    <row r="80" spans="1:5" s="123" customFormat="1">
      <c r="A80" s="139">
        <v>6381</v>
      </c>
      <c r="B80" s="97" t="s">
        <v>223</v>
      </c>
      <c r="C80" s="98">
        <f t="shared" ref="C80" si="21">SUM(C81:C86)</f>
        <v>0</v>
      </c>
      <c r="D80" s="98">
        <f t="shared" ref="D80:E80" si="22">SUM(D81:D86)</f>
        <v>0</v>
      </c>
      <c r="E80" s="98">
        <f t="shared" si="22"/>
        <v>0</v>
      </c>
    </row>
    <row r="81" spans="1:5" s="123" customFormat="1">
      <c r="A81" s="96"/>
      <c r="B81" s="122">
        <v>3210</v>
      </c>
      <c r="C81" s="159"/>
      <c r="D81" s="159"/>
      <c r="E81" s="159"/>
    </row>
    <row r="82" spans="1:5" s="123" customFormat="1">
      <c r="A82" s="96"/>
      <c r="B82" s="122">
        <v>4910</v>
      </c>
      <c r="C82" s="159"/>
      <c r="D82" s="159"/>
      <c r="E82" s="159"/>
    </row>
    <row r="83" spans="1:5" s="123" customFormat="1">
      <c r="A83" s="96"/>
      <c r="B83" s="122">
        <v>5410</v>
      </c>
      <c r="C83" s="159"/>
      <c r="D83" s="159"/>
      <c r="E83" s="159"/>
    </row>
    <row r="84" spans="1:5" s="123" customFormat="1">
      <c r="A84" s="96"/>
      <c r="B84" s="122">
        <v>6210</v>
      </c>
      <c r="C84" s="159"/>
      <c r="D84" s="159"/>
      <c r="E84" s="159"/>
    </row>
    <row r="85" spans="1:5" s="123" customFormat="1">
      <c r="A85" s="96"/>
      <c r="B85" s="122">
        <v>7210</v>
      </c>
      <c r="C85" s="159"/>
      <c r="D85" s="159"/>
      <c r="E85" s="159"/>
    </row>
    <row r="86" spans="1:5" s="123" customFormat="1">
      <c r="A86" s="96"/>
      <c r="B86" s="122">
        <v>8210</v>
      </c>
      <c r="C86" s="159"/>
      <c r="D86" s="159"/>
      <c r="E86" s="159"/>
    </row>
    <row r="87" spans="1:5" s="123" customFormat="1">
      <c r="A87" s="139">
        <v>6382</v>
      </c>
      <c r="B87" s="97" t="s">
        <v>209</v>
      </c>
      <c r="C87" s="98">
        <f t="shared" ref="C87" si="23">SUM(C88:C93)</f>
        <v>0</v>
      </c>
      <c r="D87" s="98">
        <f t="shared" ref="D87:E87" si="24">SUM(D88:D93)</f>
        <v>0</v>
      </c>
      <c r="E87" s="98">
        <f t="shared" si="24"/>
        <v>0</v>
      </c>
    </row>
    <row r="88" spans="1:5" s="123" customFormat="1">
      <c r="A88" s="96"/>
      <c r="B88" s="122">
        <v>3210</v>
      </c>
      <c r="C88" s="159"/>
      <c r="D88" s="159"/>
      <c r="E88" s="159"/>
    </row>
    <row r="89" spans="1:5" s="123" customFormat="1">
      <c r="A89" s="96"/>
      <c r="B89" s="122">
        <v>4910</v>
      </c>
      <c r="C89" s="159"/>
      <c r="D89" s="159"/>
      <c r="E89" s="159"/>
    </row>
    <row r="90" spans="1:5" s="123" customFormat="1">
      <c r="A90" s="96"/>
      <c r="B90" s="122">
        <v>5410</v>
      </c>
      <c r="C90" s="159"/>
      <c r="D90" s="159"/>
      <c r="E90" s="159"/>
    </row>
    <row r="91" spans="1:5" s="123" customFormat="1">
      <c r="A91" s="96"/>
      <c r="B91" s="122">
        <v>6210</v>
      </c>
      <c r="C91" s="159"/>
      <c r="D91" s="159"/>
      <c r="E91" s="159"/>
    </row>
    <row r="92" spans="1:5" s="123" customFormat="1">
      <c r="A92" s="96"/>
      <c r="B92" s="122">
        <v>7210</v>
      </c>
      <c r="C92" s="159"/>
      <c r="D92" s="159"/>
      <c r="E92" s="159"/>
    </row>
    <row r="93" spans="1:5" s="123" customFormat="1">
      <c r="A93" s="96"/>
      <c r="B93" s="122">
        <v>8210</v>
      </c>
      <c r="C93" s="159"/>
      <c r="D93" s="159"/>
      <c r="E93" s="159"/>
    </row>
    <row r="94" spans="1:5" s="123" customFormat="1">
      <c r="A94" s="138">
        <v>639</v>
      </c>
      <c r="B94" s="154" t="s">
        <v>4</v>
      </c>
      <c r="C94" s="140">
        <f>SUM(C95,C102,C109)</f>
        <v>0</v>
      </c>
      <c r="D94" s="140">
        <f>SUM(D95,D102,D109)</f>
        <v>0</v>
      </c>
      <c r="E94" s="140">
        <f>SUM(E95,E102,E109)</f>
        <v>0</v>
      </c>
    </row>
    <row r="95" spans="1:5" s="123" customFormat="1">
      <c r="A95" s="139">
        <v>6391</v>
      </c>
      <c r="B95" s="97" t="s">
        <v>125</v>
      </c>
      <c r="C95" s="98">
        <f t="shared" ref="C95" si="25">SUM(C96:C101)</f>
        <v>0</v>
      </c>
      <c r="D95" s="98">
        <f t="shared" ref="D95:E95" si="26">SUM(D96:D101)</f>
        <v>0</v>
      </c>
      <c r="E95" s="98">
        <f t="shared" si="26"/>
        <v>0</v>
      </c>
    </row>
    <row r="96" spans="1:5" s="123" customFormat="1">
      <c r="A96" s="96"/>
      <c r="B96" s="122">
        <v>3210</v>
      </c>
      <c r="C96" s="159"/>
      <c r="D96" s="159"/>
      <c r="E96" s="159"/>
    </row>
    <row r="97" spans="1:5" s="123" customFormat="1">
      <c r="A97" s="96"/>
      <c r="B97" s="122">
        <v>4910</v>
      </c>
      <c r="C97" s="159"/>
      <c r="D97" s="159"/>
      <c r="E97" s="159"/>
    </row>
    <row r="98" spans="1:5" s="123" customFormat="1">
      <c r="A98" s="96"/>
      <c r="B98" s="122">
        <v>5410</v>
      </c>
      <c r="C98" s="159"/>
      <c r="D98" s="159"/>
      <c r="E98" s="159"/>
    </row>
    <row r="99" spans="1:5" s="123" customFormat="1">
      <c r="A99" s="96"/>
      <c r="B99" s="122">
        <v>6210</v>
      </c>
      <c r="C99" s="159"/>
      <c r="D99" s="159"/>
      <c r="E99" s="159"/>
    </row>
    <row r="100" spans="1:5" s="123" customFormat="1">
      <c r="A100" s="96"/>
      <c r="B100" s="122">
        <v>7210</v>
      </c>
      <c r="C100" s="159"/>
      <c r="D100" s="159"/>
      <c r="E100" s="159"/>
    </row>
    <row r="101" spans="1:5" s="123" customFormat="1">
      <c r="A101" s="96"/>
      <c r="B101" s="122">
        <v>8210</v>
      </c>
      <c r="C101" s="159"/>
      <c r="D101" s="159"/>
      <c r="E101" s="159"/>
    </row>
    <row r="102" spans="1:5" s="123" customFormat="1" ht="25.5">
      <c r="A102" s="139">
        <v>6393</v>
      </c>
      <c r="B102" s="97" t="s">
        <v>178</v>
      </c>
      <c r="C102" s="98">
        <f t="shared" ref="C102" si="27">SUM(C103:C108)</f>
        <v>0</v>
      </c>
      <c r="D102" s="98">
        <f t="shared" ref="D102:E102" si="28">SUM(D103:D108)</f>
        <v>0</v>
      </c>
      <c r="E102" s="98">
        <f t="shared" si="28"/>
        <v>0</v>
      </c>
    </row>
    <row r="103" spans="1:5" s="123" customFormat="1">
      <c r="A103" s="96"/>
      <c r="B103" s="122">
        <v>3210</v>
      </c>
      <c r="C103" s="159"/>
      <c r="D103" s="159"/>
      <c r="E103" s="159"/>
    </row>
    <row r="104" spans="1:5" s="123" customFormat="1">
      <c r="A104" s="96"/>
      <c r="B104" s="122">
        <v>4910</v>
      </c>
      <c r="C104" s="159"/>
      <c r="D104" s="159"/>
      <c r="E104" s="159"/>
    </row>
    <row r="105" spans="1:5" s="123" customFormat="1">
      <c r="A105" s="96"/>
      <c r="B105" s="122">
        <v>5410</v>
      </c>
      <c r="C105" s="159"/>
      <c r="D105" s="159"/>
      <c r="E105" s="159"/>
    </row>
    <row r="106" spans="1:5" s="123" customFormat="1">
      <c r="A106" s="96"/>
      <c r="B106" s="122">
        <v>6210</v>
      </c>
      <c r="C106" s="159"/>
      <c r="D106" s="159"/>
      <c r="E106" s="159"/>
    </row>
    <row r="107" spans="1:5" s="123" customFormat="1">
      <c r="A107" s="96"/>
      <c r="B107" s="122">
        <v>7210</v>
      </c>
      <c r="C107" s="159"/>
      <c r="D107" s="159"/>
      <c r="E107" s="159"/>
    </row>
    <row r="108" spans="1:5" s="123" customFormat="1">
      <c r="A108" s="96"/>
      <c r="B108" s="122">
        <v>8210</v>
      </c>
      <c r="C108" s="159"/>
      <c r="D108" s="159"/>
      <c r="E108" s="159"/>
    </row>
    <row r="109" spans="1:5" s="123" customFormat="1" ht="25.5">
      <c r="A109" s="139">
        <v>6394</v>
      </c>
      <c r="B109" s="97" t="s">
        <v>210</v>
      </c>
      <c r="C109" s="98">
        <f t="shared" ref="C109" si="29">SUM(C110:C115)</f>
        <v>0</v>
      </c>
      <c r="D109" s="98">
        <f t="shared" ref="D109:E109" si="30">SUM(D110:D115)</f>
        <v>0</v>
      </c>
      <c r="E109" s="98">
        <f t="shared" si="30"/>
        <v>0</v>
      </c>
    </row>
    <row r="110" spans="1:5" s="123" customFormat="1">
      <c r="A110" s="96"/>
      <c r="B110" s="122">
        <v>3210</v>
      </c>
      <c r="C110" s="159"/>
      <c r="D110" s="159"/>
      <c r="E110" s="159"/>
    </row>
    <row r="111" spans="1:5" s="123" customFormat="1">
      <c r="A111" s="96"/>
      <c r="B111" s="122">
        <v>4910</v>
      </c>
      <c r="C111" s="159"/>
      <c r="D111" s="159"/>
      <c r="E111" s="159"/>
    </row>
    <row r="112" spans="1:5" s="123" customFormat="1">
      <c r="A112" s="96"/>
      <c r="B112" s="122">
        <v>5410</v>
      </c>
      <c r="C112" s="159"/>
      <c r="D112" s="159"/>
      <c r="E112" s="159"/>
    </row>
    <row r="113" spans="1:5" s="123" customFormat="1">
      <c r="A113" s="96"/>
      <c r="B113" s="122">
        <v>6210</v>
      </c>
      <c r="C113" s="159"/>
      <c r="D113" s="159"/>
      <c r="E113" s="159"/>
    </row>
    <row r="114" spans="1:5" s="123" customFormat="1">
      <c r="A114" s="96"/>
      <c r="B114" s="122">
        <v>7210</v>
      </c>
      <c r="C114" s="159"/>
      <c r="D114" s="159"/>
      <c r="E114" s="159"/>
    </row>
    <row r="115" spans="1:5" s="123" customFormat="1">
      <c r="A115" s="96"/>
      <c r="B115" s="122">
        <v>8210</v>
      </c>
      <c r="C115" s="159"/>
      <c r="D115" s="159"/>
      <c r="E115" s="159"/>
    </row>
    <row r="116" spans="1:5" s="123" customFormat="1">
      <c r="A116" s="138">
        <v>641</v>
      </c>
      <c r="B116" s="154" t="s">
        <v>240</v>
      </c>
      <c r="C116" s="140">
        <f>SUM(C117,C124,C131,C138,C145,C152,C159)</f>
        <v>0</v>
      </c>
      <c r="D116" s="140">
        <f>SUM(D117,D124,D131,D138,D145,D152,D159)</f>
        <v>0</v>
      </c>
      <c r="E116" s="140">
        <f>SUM(E117,E124,E131,E138,E145,E152,E159)</f>
        <v>0</v>
      </c>
    </row>
    <row r="117" spans="1:5" s="123" customFormat="1">
      <c r="A117" s="139">
        <v>6412</v>
      </c>
      <c r="B117" s="97" t="s">
        <v>211</v>
      </c>
      <c r="C117" s="98">
        <f t="shared" ref="C117" si="31">SUM(C118:C123)</f>
        <v>0</v>
      </c>
      <c r="D117" s="98">
        <f t="shared" ref="D117:E117" si="32">SUM(D118:D123)</f>
        <v>0</v>
      </c>
      <c r="E117" s="98">
        <f t="shared" si="32"/>
        <v>0</v>
      </c>
    </row>
    <row r="118" spans="1:5" s="123" customFormat="1">
      <c r="A118" s="96"/>
      <c r="B118" s="122">
        <v>3210</v>
      </c>
      <c r="C118" s="159"/>
      <c r="D118" s="159"/>
      <c r="E118" s="159"/>
    </row>
    <row r="119" spans="1:5" s="123" customFormat="1">
      <c r="A119" s="96"/>
      <c r="B119" s="122">
        <v>4910</v>
      </c>
      <c r="C119" s="159"/>
      <c r="D119" s="159"/>
      <c r="E119" s="159"/>
    </row>
    <row r="120" spans="1:5" s="123" customFormat="1">
      <c r="A120" s="96"/>
      <c r="B120" s="122">
        <v>5410</v>
      </c>
      <c r="C120" s="159"/>
      <c r="D120" s="159"/>
      <c r="E120" s="159"/>
    </row>
    <row r="121" spans="1:5" s="123" customFormat="1">
      <c r="A121" s="96"/>
      <c r="B121" s="122">
        <v>6210</v>
      </c>
      <c r="C121" s="159"/>
      <c r="D121" s="159"/>
      <c r="E121" s="159"/>
    </row>
    <row r="122" spans="1:5" s="123" customFormat="1">
      <c r="A122" s="96"/>
      <c r="B122" s="122">
        <v>7210</v>
      </c>
      <c r="C122" s="159"/>
      <c r="D122" s="159"/>
      <c r="E122" s="159"/>
    </row>
    <row r="123" spans="1:5" s="123" customFormat="1">
      <c r="A123" s="96"/>
      <c r="B123" s="122">
        <v>8210</v>
      </c>
      <c r="C123" s="159"/>
      <c r="D123" s="159"/>
      <c r="E123" s="159"/>
    </row>
    <row r="124" spans="1:5" s="123" customFormat="1">
      <c r="A124" s="139">
        <v>6413</v>
      </c>
      <c r="B124" s="97" t="s">
        <v>5</v>
      </c>
      <c r="C124" s="98">
        <f t="shared" ref="C124" si="33">SUM(C125:C130)</f>
        <v>0</v>
      </c>
      <c r="D124" s="98">
        <f t="shared" ref="D124:E124" si="34">SUM(D125:D130)</f>
        <v>0</v>
      </c>
      <c r="E124" s="98">
        <f t="shared" si="34"/>
        <v>0</v>
      </c>
    </row>
    <row r="125" spans="1:5" s="123" customFormat="1">
      <c r="A125" s="96"/>
      <c r="B125" s="122">
        <v>3210</v>
      </c>
      <c r="C125" s="159"/>
      <c r="D125" s="159"/>
      <c r="E125" s="159"/>
    </row>
    <row r="126" spans="1:5" s="123" customFormat="1">
      <c r="A126" s="96"/>
      <c r="B126" s="122">
        <v>4910</v>
      </c>
      <c r="C126" s="159"/>
      <c r="D126" s="159"/>
      <c r="E126" s="159"/>
    </row>
    <row r="127" spans="1:5" s="123" customFormat="1">
      <c r="A127" s="96"/>
      <c r="B127" s="122">
        <v>5410</v>
      </c>
      <c r="C127" s="159"/>
      <c r="D127" s="159"/>
      <c r="E127" s="159"/>
    </row>
    <row r="128" spans="1:5" s="123" customFormat="1">
      <c r="A128" s="96"/>
      <c r="B128" s="122">
        <v>6210</v>
      </c>
      <c r="C128" s="159"/>
      <c r="D128" s="159"/>
      <c r="E128" s="159"/>
    </row>
    <row r="129" spans="1:5" s="123" customFormat="1">
      <c r="A129" s="96"/>
      <c r="B129" s="122">
        <v>7210</v>
      </c>
      <c r="C129" s="159"/>
      <c r="D129" s="159"/>
      <c r="E129" s="159"/>
    </row>
    <row r="130" spans="1:5" s="123" customFormat="1">
      <c r="A130" s="96"/>
      <c r="B130" s="122">
        <v>8210</v>
      </c>
      <c r="C130" s="159"/>
      <c r="D130" s="159"/>
      <c r="E130" s="159"/>
    </row>
    <row r="131" spans="1:5" s="123" customFormat="1">
      <c r="A131" s="139">
        <v>6414</v>
      </c>
      <c r="B131" s="97" t="s">
        <v>6</v>
      </c>
      <c r="C131" s="98">
        <f t="shared" ref="C131" si="35">SUM(C132:C137)</f>
        <v>0</v>
      </c>
      <c r="D131" s="98">
        <f t="shared" ref="D131:E131" si="36">SUM(D132:D137)</f>
        <v>0</v>
      </c>
      <c r="E131" s="98">
        <f t="shared" si="36"/>
        <v>0</v>
      </c>
    </row>
    <row r="132" spans="1:5" s="123" customFormat="1">
      <c r="A132" s="96"/>
      <c r="B132" s="122">
        <v>3210</v>
      </c>
      <c r="C132" s="159"/>
      <c r="D132" s="159"/>
      <c r="E132" s="159"/>
    </row>
    <row r="133" spans="1:5" s="123" customFormat="1">
      <c r="A133" s="96"/>
      <c r="B133" s="122">
        <v>4910</v>
      </c>
      <c r="C133" s="159"/>
      <c r="D133" s="159"/>
      <c r="E133" s="159"/>
    </row>
    <row r="134" spans="1:5" s="123" customFormat="1">
      <c r="A134" s="96"/>
      <c r="B134" s="122">
        <v>5410</v>
      </c>
      <c r="C134" s="159"/>
      <c r="D134" s="159"/>
      <c r="E134" s="159"/>
    </row>
    <row r="135" spans="1:5" s="123" customFormat="1">
      <c r="A135" s="96"/>
      <c r="B135" s="122">
        <v>6210</v>
      </c>
      <c r="C135" s="159"/>
      <c r="D135" s="159"/>
      <c r="E135" s="159"/>
    </row>
    <row r="136" spans="1:5" s="123" customFormat="1">
      <c r="A136" s="96"/>
      <c r="B136" s="122">
        <v>7210</v>
      </c>
      <c r="C136" s="159"/>
      <c r="D136" s="159"/>
      <c r="E136" s="159"/>
    </row>
    <row r="137" spans="1:5" s="123" customFormat="1">
      <c r="A137" s="96"/>
      <c r="B137" s="122">
        <v>8210</v>
      </c>
      <c r="C137" s="159"/>
      <c r="D137" s="159"/>
      <c r="E137" s="159"/>
    </row>
    <row r="138" spans="1:5" s="123" customFormat="1">
      <c r="A138" s="139">
        <v>6415</v>
      </c>
      <c r="B138" s="97" t="s">
        <v>7</v>
      </c>
      <c r="C138" s="98">
        <f t="shared" ref="C138" si="37">SUM(C139:C144)</f>
        <v>0</v>
      </c>
      <c r="D138" s="98">
        <f t="shared" ref="D138:E138" si="38">SUM(D139:D144)</f>
        <v>0</v>
      </c>
      <c r="E138" s="98">
        <f t="shared" si="38"/>
        <v>0</v>
      </c>
    </row>
    <row r="139" spans="1:5" s="123" customFormat="1">
      <c r="A139" s="96"/>
      <c r="B139" s="122">
        <v>3210</v>
      </c>
      <c r="C139" s="159"/>
      <c r="D139" s="159"/>
      <c r="E139" s="159"/>
    </row>
    <row r="140" spans="1:5" s="123" customFormat="1">
      <c r="A140" s="96"/>
      <c r="B140" s="122">
        <v>4910</v>
      </c>
      <c r="C140" s="159"/>
      <c r="D140" s="159"/>
      <c r="E140" s="159"/>
    </row>
    <row r="141" spans="1:5" s="123" customFormat="1">
      <c r="A141" s="96"/>
      <c r="B141" s="122">
        <v>5410</v>
      </c>
      <c r="C141" s="159"/>
      <c r="D141" s="159"/>
      <c r="E141" s="159"/>
    </row>
    <row r="142" spans="1:5" s="123" customFormat="1">
      <c r="A142" s="96"/>
      <c r="B142" s="122">
        <v>6210</v>
      </c>
      <c r="C142" s="159"/>
      <c r="D142" s="159"/>
      <c r="E142" s="159"/>
    </row>
    <row r="143" spans="1:5" s="123" customFormat="1">
      <c r="A143" s="96"/>
      <c r="B143" s="122">
        <v>7210</v>
      </c>
      <c r="C143" s="159"/>
      <c r="D143" s="159"/>
      <c r="E143" s="159"/>
    </row>
    <row r="144" spans="1:5" s="123" customFormat="1">
      <c r="A144" s="96"/>
      <c r="B144" s="122">
        <v>8210</v>
      </c>
      <c r="C144" s="159"/>
      <c r="D144" s="159"/>
      <c r="E144" s="159"/>
    </row>
    <row r="145" spans="1:5" s="123" customFormat="1">
      <c r="A145" s="139">
        <v>6416</v>
      </c>
      <c r="B145" s="97" t="s">
        <v>212</v>
      </c>
      <c r="C145" s="98">
        <f t="shared" ref="C145" si="39">SUM(C146:C151)</f>
        <v>0</v>
      </c>
      <c r="D145" s="98">
        <f t="shared" ref="D145:E145" si="40">SUM(D146:D151)</f>
        <v>0</v>
      </c>
      <c r="E145" s="98">
        <f t="shared" si="40"/>
        <v>0</v>
      </c>
    </row>
    <row r="146" spans="1:5" s="123" customFormat="1">
      <c r="A146" s="96"/>
      <c r="B146" s="122">
        <v>3210</v>
      </c>
      <c r="C146" s="159"/>
      <c r="D146" s="159"/>
      <c r="E146" s="159"/>
    </row>
    <row r="147" spans="1:5" s="123" customFormat="1">
      <c r="A147" s="96"/>
      <c r="B147" s="122">
        <v>4910</v>
      </c>
      <c r="C147" s="159"/>
      <c r="D147" s="159"/>
      <c r="E147" s="159"/>
    </row>
    <row r="148" spans="1:5" s="123" customFormat="1">
      <c r="A148" s="96"/>
      <c r="B148" s="122">
        <v>5410</v>
      </c>
      <c r="C148" s="159"/>
      <c r="D148" s="159"/>
      <c r="E148" s="159"/>
    </row>
    <row r="149" spans="1:5" s="123" customFormat="1">
      <c r="A149" s="96"/>
      <c r="B149" s="122">
        <v>6210</v>
      </c>
      <c r="C149" s="159"/>
      <c r="D149" s="159"/>
      <c r="E149" s="159"/>
    </row>
    <row r="150" spans="1:5" s="123" customFormat="1">
      <c r="A150" s="96"/>
      <c r="B150" s="122">
        <v>7210</v>
      </c>
      <c r="C150" s="159"/>
      <c r="D150" s="159"/>
      <c r="E150" s="159"/>
    </row>
    <row r="151" spans="1:5" s="123" customFormat="1">
      <c r="A151" s="96"/>
      <c r="B151" s="122">
        <v>8210</v>
      </c>
      <c r="C151" s="159"/>
      <c r="D151" s="159"/>
      <c r="E151" s="159"/>
    </row>
    <row r="152" spans="1:5" s="123" customFormat="1" ht="25.5">
      <c r="A152" s="139">
        <v>6417</v>
      </c>
      <c r="B152" s="97" t="s">
        <v>8</v>
      </c>
      <c r="C152" s="98">
        <f t="shared" ref="C152" si="41">SUM(C153:C158)</f>
        <v>0</v>
      </c>
      <c r="D152" s="98">
        <f t="shared" ref="D152:E152" si="42">SUM(D153:D158)</f>
        <v>0</v>
      </c>
      <c r="E152" s="98">
        <f t="shared" si="42"/>
        <v>0</v>
      </c>
    </row>
    <row r="153" spans="1:5" s="123" customFormat="1">
      <c r="A153" s="96"/>
      <c r="B153" s="122">
        <v>3210</v>
      </c>
      <c r="C153" s="159"/>
      <c r="D153" s="159"/>
      <c r="E153" s="159"/>
    </row>
    <row r="154" spans="1:5" s="123" customFormat="1">
      <c r="A154" s="96"/>
      <c r="B154" s="122">
        <v>4910</v>
      </c>
      <c r="C154" s="159"/>
      <c r="D154" s="159"/>
      <c r="E154" s="159"/>
    </row>
    <row r="155" spans="1:5" s="123" customFormat="1">
      <c r="A155" s="96"/>
      <c r="B155" s="122">
        <v>5410</v>
      </c>
      <c r="C155" s="159"/>
      <c r="D155" s="159"/>
      <c r="E155" s="159"/>
    </row>
    <row r="156" spans="1:5" s="123" customFormat="1">
      <c r="A156" s="96"/>
      <c r="B156" s="122">
        <v>6210</v>
      </c>
      <c r="C156" s="159"/>
      <c r="D156" s="159"/>
      <c r="E156" s="159"/>
    </row>
    <row r="157" spans="1:5" s="123" customFormat="1">
      <c r="A157" s="96"/>
      <c r="B157" s="122">
        <v>7210</v>
      </c>
      <c r="C157" s="159"/>
      <c r="D157" s="159"/>
      <c r="E157" s="159"/>
    </row>
    <row r="158" spans="1:5" s="123" customFormat="1">
      <c r="A158" s="96"/>
      <c r="B158" s="122">
        <v>8210</v>
      </c>
      <c r="C158" s="159"/>
      <c r="D158" s="159"/>
      <c r="E158" s="159"/>
    </row>
    <row r="159" spans="1:5" s="123" customFormat="1">
      <c r="A159" s="139">
        <v>6419</v>
      </c>
      <c r="B159" s="97" t="s">
        <v>213</v>
      </c>
      <c r="C159" s="98">
        <f t="shared" ref="C159" si="43">SUM(C160:C165)</f>
        <v>0</v>
      </c>
      <c r="D159" s="98">
        <f t="shared" ref="D159:E159" si="44">SUM(D160:D165)</f>
        <v>0</v>
      </c>
      <c r="E159" s="98">
        <f t="shared" si="44"/>
        <v>0</v>
      </c>
    </row>
    <row r="160" spans="1:5" s="123" customFormat="1">
      <c r="A160" s="96"/>
      <c r="B160" s="122">
        <v>3210</v>
      </c>
      <c r="C160" s="159"/>
      <c r="D160" s="159"/>
      <c r="E160" s="159"/>
    </row>
    <row r="161" spans="1:5" s="123" customFormat="1">
      <c r="A161" s="96"/>
      <c r="B161" s="122">
        <v>4910</v>
      </c>
      <c r="C161" s="159"/>
      <c r="D161" s="159"/>
      <c r="E161" s="159"/>
    </row>
    <row r="162" spans="1:5" s="123" customFormat="1">
      <c r="A162" s="96"/>
      <c r="B162" s="122">
        <v>5410</v>
      </c>
      <c r="C162" s="159"/>
      <c r="D162" s="159"/>
      <c r="E162" s="159"/>
    </row>
    <row r="163" spans="1:5" s="123" customFormat="1">
      <c r="A163" s="96"/>
      <c r="B163" s="122">
        <v>6210</v>
      </c>
      <c r="C163" s="159"/>
      <c r="D163" s="159"/>
      <c r="E163" s="159"/>
    </row>
    <row r="164" spans="1:5" s="123" customFormat="1">
      <c r="A164" s="96"/>
      <c r="B164" s="122">
        <v>7210</v>
      </c>
      <c r="C164" s="159"/>
      <c r="D164" s="159"/>
      <c r="E164" s="159"/>
    </row>
    <row r="165" spans="1:5" s="123" customFormat="1">
      <c r="A165" s="96"/>
      <c r="B165" s="122">
        <v>8210</v>
      </c>
      <c r="C165" s="159"/>
      <c r="D165" s="159"/>
      <c r="E165" s="159"/>
    </row>
    <row r="166" spans="1:5" s="123" customFormat="1">
      <c r="A166" s="138">
        <v>642</v>
      </c>
      <c r="B166" s="154" t="s">
        <v>241</v>
      </c>
      <c r="C166" s="140">
        <f>SUM(C167,C174,C181,C188,C195)</f>
        <v>0</v>
      </c>
      <c r="D166" s="140">
        <f>SUM(D167,D174,D181,D188,D195)</f>
        <v>0</v>
      </c>
      <c r="E166" s="140">
        <f>SUM(E167,E174,E181,E188,E195)</f>
        <v>0</v>
      </c>
    </row>
    <row r="167" spans="1:5" s="123" customFormat="1">
      <c r="A167" s="139">
        <v>6421</v>
      </c>
      <c r="B167" s="97" t="s">
        <v>9</v>
      </c>
      <c r="C167" s="98">
        <f t="shared" ref="C167" si="45">SUM(C168:C173)</f>
        <v>0</v>
      </c>
      <c r="D167" s="98">
        <f t="shared" ref="D167:E167" si="46">SUM(D168:D173)</f>
        <v>0</v>
      </c>
      <c r="E167" s="98">
        <f t="shared" si="46"/>
        <v>0</v>
      </c>
    </row>
    <row r="168" spans="1:5" s="123" customFormat="1">
      <c r="A168" s="96"/>
      <c r="B168" s="122">
        <v>3210</v>
      </c>
      <c r="C168" s="159"/>
      <c r="D168" s="159"/>
      <c r="E168" s="159"/>
    </row>
    <row r="169" spans="1:5" s="123" customFormat="1">
      <c r="A169" s="96"/>
      <c r="B169" s="122">
        <v>4910</v>
      </c>
      <c r="C169" s="159"/>
      <c r="D169" s="159"/>
      <c r="E169" s="159"/>
    </row>
    <row r="170" spans="1:5" s="123" customFormat="1">
      <c r="A170" s="96"/>
      <c r="B170" s="122">
        <v>5410</v>
      </c>
      <c r="C170" s="159"/>
      <c r="D170" s="159"/>
      <c r="E170" s="159"/>
    </row>
    <row r="171" spans="1:5" s="123" customFormat="1">
      <c r="A171" s="96"/>
      <c r="B171" s="122">
        <v>6210</v>
      </c>
      <c r="C171" s="159"/>
      <c r="D171" s="159"/>
      <c r="E171" s="159"/>
    </row>
    <row r="172" spans="1:5" s="123" customFormat="1">
      <c r="A172" s="96"/>
      <c r="B172" s="122">
        <v>7210</v>
      </c>
      <c r="C172" s="159"/>
      <c r="D172" s="159"/>
      <c r="E172" s="159"/>
    </row>
    <row r="173" spans="1:5" s="123" customFormat="1">
      <c r="A173" s="96"/>
      <c r="B173" s="122">
        <v>8210</v>
      </c>
      <c r="C173" s="159"/>
      <c r="D173" s="159"/>
      <c r="E173" s="159"/>
    </row>
    <row r="174" spans="1:5" s="123" customFormat="1">
      <c r="A174" s="139">
        <v>6422</v>
      </c>
      <c r="B174" s="97" t="s">
        <v>10</v>
      </c>
      <c r="C174" s="98">
        <f t="shared" ref="C174" si="47">SUM(C175:C180)</f>
        <v>0</v>
      </c>
      <c r="D174" s="98">
        <f t="shared" ref="D174:E174" si="48">SUM(D175:D180)</f>
        <v>0</v>
      </c>
      <c r="E174" s="98">
        <f t="shared" si="48"/>
        <v>0</v>
      </c>
    </row>
    <row r="175" spans="1:5" s="123" customFormat="1">
      <c r="A175" s="96"/>
      <c r="B175" s="122">
        <v>3210</v>
      </c>
      <c r="C175" s="159"/>
      <c r="D175" s="159"/>
      <c r="E175" s="159"/>
    </row>
    <row r="176" spans="1:5" s="123" customFormat="1">
      <c r="A176" s="96"/>
      <c r="B176" s="122">
        <v>4910</v>
      </c>
      <c r="C176" s="159"/>
      <c r="D176" s="159"/>
      <c r="E176" s="159"/>
    </row>
    <row r="177" spans="1:5" s="123" customFormat="1">
      <c r="A177" s="96"/>
      <c r="B177" s="122">
        <v>5410</v>
      </c>
      <c r="C177" s="159"/>
      <c r="D177" s="159"/>
      <c r="E177" s="159"/>
    </row>
    <row r="178" spans="1:5" s="123" customFormat="1">
      <c r="A178" s="96"/>
      <c r="B178" s="122">
        <v>6210</v>
      </c>
      <c r="C178" s="159"/>
      <c r="D178" s="159"/>
      <c r="E178" s="159"/>
    </row>
    <row r="179" spans="1:5" s="123" customFormat="1">
      <c r="A179" s="96"/>
      <c r="B179" s="122">
        <v>7210</v>
      </c>
      <c r="C179" s="159"/>
      <c r="D179" s="159"/>
      <c r="E179" s="159"/>
    </row>
    <row r="180" spans="1:5" s="123" customFormat="1">
      <c r="A180" s="96"/>
      <c r="B180" s="122">
        <v>8210</v>
      </c>
      <c r="C180" s="159"/>
      <c r="D180" s="159"/>
      <c r="E180" s="159"/>
    </row>
    <row r="181" spans="1:5" s="123" customFormat="1">
      <c r="A181" s="139">
        <v>6423</v>
      </c>
      <c r="B181" s="97" t="s">
        <v>11</v>
      </c>
      <c r="C181" s="98">
        <f t="shared" ref="C181" si="49">SUM(C182:C187)</f>
        <v>0</v>
      </c>
      <c r="D181" s="98">
        <f t="shared" ref="D181:E181" si="50">SUM(D182:D187)</f>
        <v>0</v>
      </c>
      <c r="E181" s="98">
        <f t="shared" si="50"/>
        <v>0</v>
      </c>
    </row>
    <row r="182" spans="1:5" s="123" customFormat="1">
      <c r="A182" s="96"/>
      <c r="B182" s="122">
        <v>3210</v>
      </c>
      <c r="C182" s="159"/>
      <c r="D182" s="159"/>
      <c r="E182" s="159"/>
    </row>
    <row r="183" spans="1:5" s="123" customFormat="1">
      <c r="A183" s="96"/>
      <c r="B183" s="122">
        <v>4910</v>
      </c>
      <c r="C183" s="159"/>
      <c r="D183" s="159"/>
      <c r="E183" s="159"/>
    </row>
    <row r="184" spans="1:5" s="123" customFormat="1">
      <c r="A184" s="96"/>
      <c r="B184" s="122">
        <v>5410</v>
      </c>
      <c r="C184" s="159"/>
      <c r="D184" s="159"/>
      <c r="E184" s="159"/>
    </row>
    <row r="185" spans="1:5" s="123" customFormat="1">
      <c r="A185" s="96"/>
      <c r="B185" s="122">
        <v>6210</v>
      </c>
      <c r="C185" s="159"/>
      <c r="D185" s="159"/>
      <c r="E185" s="159"/>
    </row>
    <row r="186" spans="1:5" s="123" customFormat="1">
      <c r="A186" s="96"/>
      <c r="B186" s="122">
        <v>7210</v>
      </c>
      <c r="C186" s="159"/>
      <c r="D186" s="159"/>
      <c r="E186" s="159"/>
    </row>
    <row r="187" spans="1:5" s="123" customFormat="1">
      <c r="A187" s="96"/>
      <c r="B187" s="122">
        <v>8210</v>
      </c>
      <c r="C187" s="159"/>
      <c r="D187" s="159"/>
      <c r="E187" s="159"/>
    </row>
    <row r="188" spans="1:5" s="123" customFormat="1">
      <c r="A188" s="139">
        <v>6425</v>
      </c>
      <c r="B188" s="100" t="s">
        <v>12</v>
      </c>
      <c r="C188" s="98">
        <f t="shared" ref="C188" si="51">SUM(C189:C194)</f>
        <v>0</v>
      </c>
      <c r="D188" s="98">
        <f t="shared" ref="D188:E188" si="52">SUM(D189:D194)</f>
        <v>0</v>
      </c>
      <c r="E188" s="98">
        <f t="shared" si="52"/>
        <v>0</v>
      </c>
    </row>
    <row r="189" spans="1:5" s="123" customFormat="1">
      <c r="A189" s="96"/>
      <c r="B189" s="122">
        <v>3210</v>
      </c>
      <c r="C189" s="159"/>
      <c r="D189" s="159"/>
      <c r="E189" s="159"/>
    </row>
    <row r="190" spans="1:5" s="123" customFormat="1">
      <c r="A190" s="96"/>
      <c r="B190" s="122">
        <v>4910</v>
      </c>
      <c r="C190" s="159"/>
      <c r="D190" s="159"/>
      <c r="E190" s="159"/>
    </row>
    <row r="191" spans="1:5" s="123" customFormat="1">
      <c r="A191" s="96"/>
      <c r="B191" s="122">
        <v>5410</v>
      </c>
      <c r="C191" s="159"/>
      <c r="D191" s="159"/>
      <c r="E191" s="159"/>
    </row>
    <row r="192" spans="1:5" s="123" customFormat="1">
      <c r="A192" s="96"/>
      <c r="B192" s="122">
        <v>6210</v>
      </c>
      <c r="C192" s="159"/>
      <c r="D192" s="159"/>
      <c r="E192" s="159"/>
    </row>
    <row r="193" spans="1:5" s="123" customFormat="1">
      <c r="A193" s="96"/>
      <c r="B193" s="122">
        <v>7210</v>
      </c>
      <c r="C193" s="159"/>
      <c r="D193" s="159"/>
      <c r="E193" s="159"/>
    </row>
    <row r="194" spans="1:5" s="123" customFormat="1">
      <c r="A194" s="96"/>
      <c r="B194" s="122">
        <v>8210</v>
      </c>
      <c r="C194" s="159"/>
      <c r="D194" s="159"/>
      <c r="E194" s="159"/>
    </row>
    <row r="195" spans="1:5" s="123" customFormat="1">
      <c r="A195" s="139">
        <v>6429</v>
      </c>
      <c r="B195" s="97" t="s">
        <v>13</v>
      </c>
      <c r="C195" s="98">
        <f t="shared" ref="C195" si="53">SUM(C196:C201)</f>
        <v>0</v>
      </c>
      <c r="D195" s="98">
        <f t="shared" ref="D195:E195" si="54">SUM(D196:D201)</f>
        <v>0</v>
      </c>
      <c r="E195" s="98">
        <f t="shared" si="54"/>
        <v>0</v>
      </c>
    </row>
    <row r="196" spans="1:5" s="123" customFormat="1">
      <c r="A196" s="96"/>
      <c r="B196" s="122">
        <v>3210</v>
      </c>
      <c r="C196" s="159"/>
      <c r="D196" s="159"/>
      <c r="E196" s="159"/>
    </row>
    <row r="197" spans="1:5" s="123" customFormat="1">
      <c r="A197" s="96"/>
      <c r="B197" s="122">
        <v>4910</v>
      </c>
      <c r="C197" s="159"/>
      <c r="D197" s="159"/>
      <c r="E197" s="159"/>
    </row>
    <row r="198" spans="1:5" s="123" customFormat="1">
      <c r="A198" s="96"/>
      <c r="B198" s="122">
        <v>5410</v>
      </c>
      <c r="C198" s="159"/>
      <c r="D198" s="159"/>
      <c r="E198" s="159"/>
    </row>
    <row r="199" spans="1:5" s="123" customFormat="1">
      <c r="A199" s="96"/>
      <c r="B199" s="122">
        <v>6210</v>
      </c>
      <c r="C199" s="159"/>
      <c r="D199" s="159"/>
      <c r="E199" s="159"/>
    </row>
    <row r="200" spans="1:5" s="123" customFormat="1">
      <c r="A200" s="96"/>
      <c r="B200" s="122">
        <v>7210</v>
      </c>
      <c r="C200" s="159"/>
      <c r="D200" s="159"/>
      <c r="E200" s="159"/>
    </row>
    <row r="201" spans="1:5" s="123" customFormat="1">
      <c r="A201" s="96"/>
      <c r="B201" s="122">
        <v>8210</v>
      </c>
      <c r="C201" s="159"/>
      <c r="D201" s="159"/>
      <c r="E201" s="159"/>
    </row>
    <row r="202" spans="1:5" s="123" customFormat="1">
      <c r="A202" s="138">
        <v>643</v>
      </c>
      <c r="B202" s="154" t="s">
        <v>242</v>
      </c>
      <c r="C202" s="140">
        <f>SUM(C203)</f>
        <v>0</v>
      </c>
      <c r="D202" s="140">
        <f>SUM(D203)</f>
        <v>0</v>
      </c>
      <c r="E202" s="140">
        <f>SUM(E203)</f>
        <v>0</v>
      </c>
    </row>
    <row r="203" spans="1:5" s="123" customFormat="1" ht="25.5">
      <c r="A203" s="139">
        <v>6435</v>
      </c>
      <c r="B203" s="97" t="s">
        <v>14</v>
      </c>
      <c r="C203" s="98">
        <f t="shared" ref="C203" si="55">SUM(C204:C209)</f>
        <v>0</v>
      </c>
      <c r="D203" s="98">
        <f t="shared" ref="D203:E203" si="56">SUM(D204:D209)</f>
        <v>0</v>
      </c>
      <c r="E203" s="98">
        <f t="shared" si="56"/>
        <v>0</v>
      </c>
    </row>
    <row r="204" spans="1:5" s="123" customFormat="1">
      <c r="A204" s="96"/>
      <c r="B204" s="122">
        <v>3210</v>
      </c>
      <c r="C204" s="159"/>
      <c r="D204" s="159"/>
      <c r="E204" s="159"/>
    </row>
    <row r="205" spans="1:5" s="123" customFormat="1">
      <c r="A205" s="96"/>
      <c r="B205" s="122">
        <v>4910</v>
      </c>
      <c r="C205" s="159"/>
      <c r="D205" s="159"/>
      <c r="E205" s="159"/>
    </row>
    <row r="206" spans="1:5" s="123" customFormat="1">
      <c r="A206" s="96"/>
      <c r="B206" s="122">
        <v>5410</v>
      </c>
      <c r="C206" s="159"/>
      <c r="D206" s="159"/>
      <c r="E206" s="159"/>
    </row>
    <row r="207" spans="1:5" s="123" customFormat="1">
      <c r="A207" s="96"/>
      <c r="B207" s="122">
        <v>6210</v>
      </c>
      <c r="C207" s="159"/>
      <c r="D207" s="159"/>
      <c r="E207" s="159"/>
    </row>
    <row r="208" spans="1:5" s="123" customFormat="1">
      <c r="A208" s="96"/>
      <c r="B208" s="122">
        <v>7210</v>
      </c>
      <c r="C208" s="159"/>
      <c r="D208" s="159"/>
      <c r="E208" s="159"/>
    </row>
    <row r="209" spans="1:5" s="123" customFormat="1">
      <c r="A209" s="96"/>
      <c r="B209" s="122">
        <v>8210</v>
      </c>
      <c r="C209" s="159"/>
      <c r="D209" s="159"/>
      <c r="E209" s="159"/>
    </row>
    <row r="210" spans="1:5" s="123" customFormat="1">
      <c r="A210" s="138">
        <v>651</v>
      </c>
      <c r="B210" s="154" t="s">
        <v>243</v>
      </c>
      <c r="C210" s="140">
        <f t="shared" ref="C210:E210" si="57">SUM(C211)</f>
        <v>0</v>
      </c>
      <c r="D210" s="140">
        <f t="shared" si="57"/>
        <v>0</v>
      </c>
      <c r="E210" s="140">
        <f t="shared" si="57"/>
        <v>0</v>
      </c>
    </row>
    <row r="211" spans="1:5" s="123" customFormat="1">
      <c r="A211" s="141">
        <v>6514</v>
      </c>
      <c r="B211" s="101" t="s">
        <v>15</v>
      </c>
      <c r="C211" s="98">
        <f t="shared" ref="C211" si="58">SUM(C212:C217)</f>
        <v>0</v>
      </c>
      <c r="D211" s="98">
        <f t="shared" ref="D211:E211" si="59">SUM(D212:D217)</f>
        <v>0</v>
      </c>
      <c r="E211" s="98">
        <f t="shared" si="59"/>
        <v>0</v>
      </c>
    </row>
    <row r="212" spans="1:5" s="123" customFormat="1">
      <c r="A212" s="96"/>
      <c r="B212" s="122">
        <v>3210</v>
      </c>
      <c r="C212" s="159"/>
      <c r="D212" s="159"/>
      <c r="E212" s="159"/>
    </row>
    <row r="213" spans="1:5" s="123" customFormat="1">
      <c r="A213" s="96"/>
      <c r="B213" s="122">
        <v>4910</v>
      </c>
      <c r="C213" s="159"/>
      <c r="D213" s="159"/>
      <c r="E213" s="159"/>
    </row>
    <row r="214" spans="1:5" s="123" customFormat="1">
      <c r="A214" s="96"/>
      <c r="B214" s="122">
        <v>5410</v>
      </c>
      <c r="C214" s="159"/>
      <c r="D214" s="159"/>
      <c r="E214" s="159"/>
    </row>
    <row r="215" spans="1:5" s="123" customFormat="1">
      <c r="A215" s="96"/>
      <c r="B215" s="122">
        <v>6210</v>
      </c>
      <c r="C215" s="159"/>
      <c r="D215" s="159"/>
      <c r="E215" s="159"/>
    </row>
    <row r="216" spans="1:5" s="123" customFormat="1">
      <c r="A216" s="96"/>
      <c r="B216" s="122">
        <v>7210</v>
      </c>
      <c r="C216" s="159"/>
      <c r="D216" s="159"/>
      <c r="E216" s="159"/>
    </row>
    <row r="217" spans="1:5" s="123" customFormat="1">
      <c r="A217" s="96"/>
      <c r="B217" s="122">
        <v>8210</v>
      </c>
      <c r="C217" s="159"/>
      <c r="D217" s="159"/>
      <c r="E217" s="159"/>
    </row>
    <row r="218" spans="1:5" s="123" customFormat="1">
      <c r="A218" s="138">
        <v>652</v>
      </c>
      <c r="B218" s="154" t="s">
        <v>244</v>
      </c>
      <c r="C218" s="140">
        <f>SUM(C219)</f>
        <v>10000</v>
      </c>
      <c r="D218" s="140">
        <f t="shared" ref="D218:E218" si="60">SUM(D219)</f>
        <v>0</v>
      </c>
      <c r="E218" s="140">
        <f t="shared" si="60"/>
        <v>10000</v>
      </c>
    </row>
    <row r="219" spans="1:5" s="123" customFormat="1">
      <c r="A219" s="139">
        <v>6526</v>
      </c>
      <c r="B219" s="97" t="s">
        <v>16</v>
      </c>
      <c r="C219" s="98">
        <f t="shared" ref="C219" si="61">SUM(C220:C225)</f>
        <v>10000</v>
      </c>
      <c r="D219" s="98">
        <f t="shared" ref="D219:E219" si="62">SUM(D220:D225)</f>
        <v>0</v>
      </c>
      <c r="E219" s="98">
        <f t="shared" si="62"/>
        <v>10000</v>
      </c>
    </row>
    <row r="220" spans="1:5" s="123" customFormat="1">
      <c r="A220" s="96"/>
      <c r="B220" s="122">
        <v>3210</v>
      </c>
      <c r="C220" s="159">
        <v>10000</v>
      </c>
      <c r="D220" s="159">
        <v>0</v>
      </c>
      <c r="E220" s="159">
        <v>10000</v>
      </c>
    </row>
    <row r="221" spans="1:5" s="123" customFormat="1">
      <c r="A221" s="96"/>
      <c r="B221" s="122">
        <v>4910</v>
      </c>
      <c r="C221" s="159"/>
      <c r="D221" s="159"/>
      <c r="E221" s="159"/>
    </row>
    <row r="222" spans="1:5" s="123" customFormat="1">
      <c r="A222" s="96"/>
      <c r="B222" s="122">
        <v>5410</v>
      </c>
      <c r="C222" s="159"/>
      <c r="D222" s="159"/>
      <c r="E222" s="159"/>
    </row>
    <row r="223" spans="1:5" s="123" customFormat="1">
      <c r="A223" s="96"/>
      <c r="B223" s="122">
        <v>6210</v>
      </c>
      <c r="C223" s="159"/>
      <c r="D223" s="159"/>
      <c r="E223" s="159"/>
    </row>
    <row r="224" spans="1:5" s="123" customFormat="1">
      <c r="A224" s="96"/>
      <c r="B224" s="122">
        <v>7210</v>
      </c>
      <c r="C224" s="159"/>
      <c r="D224" s="159"/>
      <c r="E224" s="159"/>
    </row>
    <row r="225" spans="1:5" s="123" customFormat="1">
      <c r="A225" s="96"/>
      <c r="B225" s="122">
        <v>8210</v>
      </c>
      <c r="C225" s="159"/>
      <c r="D225" s="159"/>
      <c r="E225" s="159"/>
    </row>
    <row r="226" spans="1:5" s="123" customFormat="1">
      <c r="A226" s="138">
        <v>661</v>
      </c>
      <c r="B226" s="154" t="s">
        <v>245</v>
      </c>
      <c r="C226" s="140">
        <f>SUM(C227,C234)</f>
        <v>2000</v>
      </c>
      <c r="D226" s="140">
        <f>SUM(D227,D234)</f>
        <v>0</v>
      </c>
      <c r="E226" s="140">
        <f>SUM(E227,E234)</f>
        <v>2000</v>
      </c>
    </row>
    <row r="227" spans="1:5" s="123" customFormat="1">
      <c r="A227" s="139">
        <v>6614</v>
      </c>
      <c r="B227" s="97" t="s">
        <v>17</v>
      </c>
      <c r="C227" s="98">
        <f t="shared" ref="C227" si="63">SUM(C228:C233)</f>
        <v>2000</v>
      </c>
      <c r="D227" s="98">
        <f t="shared" ref="D227:E227" si="64">SUM(D228:D233)</f>
        <v>0</v>
      </c>
      <c r="E227" s="98">
        <f t="shared" si="64"/>
        <v>2000</v>
      </c>
    </row>
    <row r="228" spans="1:5" s="123" customFormat="1">
      <c r="A228" s="96"/>
      <c r="B228" s="122">
        <v>3210</v>
      </c>
      <c r="C228" s="159">
        <v>2000</v>
      </c>
      <c r="D228" s="159">
        <v>0</v>
      </c>
      <c r="E228" s="159">
        <v>2000</v>
      </c>
    </row>
    <row r="229" spans="1:5" s="123" customFormat="1">
      <c r="A229" s="96"/>
      <c r="B229" s="122">
        <v>4910</v>
      </c>
      <c r="C229" s="159"/>
      <c r="D229" s="159"/>
      <c r="E229" s="159"/>
    </row>
    <row r="230" spans="1:5" s="123" customFormat="1">
      <c r="A230" s="96"/>
      <c r="B230" s="122">
        <v>5410</v>
      </c>
      <c r="C230" s="159"/>
      <c r="D230" s="159"/>
      <c r="E230" s="159"/>
    </row>
    <row r="231" spans="1:5" s="123" customFormat="1">
      <c r="A231" s="96"/>
      <c r="B231" s="122">
        <v>6210</v>
      </c>
      <c r="C231" s="159"/>
      <c r="D231" s="159"/>
      <c r="E231" s="159"/>
    </row>
    <row r="232" spans="1:5" s="123" customFormat="1">
      <c r="A232" s="96"/>
      <c r="B232" s="122">
        <v>7210</v>
      </c>
      <c r="C232" s="159"/>
      <c r="D232" s="159"/>
      <c r="E232" s="159"/>
    </row>
    <row r="233" spans="1:5" s="123" customFormat="1">
      <c r="A233" s="96"/>
      <c r="B233" s="122">
        <v>8210</v>
      </c>
      <c r="C233" s="159"/>
      <c r="D233" s="159"/>
      <c r="E233" s="159"/>
    </row>
    <row r="234" spans="1:5" s="123" customFormat="1">
      <c r="A234" s="141">
        <v>6615</v>
      </c>
      <c r="B234" s="101" t="s">
        <v>18</v>
      </c>
      <c r="C234" s="98">
        <f t="shared" ref="C234" si="65">SUM(C235:C240)</f>
        <v>0</v>
      </c>
      <c r="D234" s="98">
        <f t="shared" ref="D234:E234" si="66">SUM(D235:D240)</f>
        <v>0</v>
      </c>
      <c r="E234" s="98">
        <f t="shared" si="66"/>
        <v>0</v>
      </c>
    </row>
    <row r="235" spans="1:5" s="123" customFormat="1">
      <c r="A235" s="96"/>
      <c r="B235" s="122">
        <v>3210</v>
      </c>
      <c r="C235" s="159"/>
      <c r="D235" s="159"/>
      <c r="E235" s="159"/>
    </row>
    <row r="236" spans="1:5" s="123" customFormat="1">
      <c r="A236" s="96"/>
      <c r="B236" s="122">
        <v>4910</v>
      </c>
      <c r="C236" s="159"/>
      <c r="D236" s="159"/>
      <c r="E236" s="159"/>
    </row>
    <row r="237" spans="1:5" s="123" customFormat="1">
      <c r="A237" s="96"/>
      <c r="B237" s="122">
        <v>5410</v>
      </c>
      <c r="C237" s="159"/>
      <c r="D237" s="159"/>
      <c r="E237" s="159"/>
    </row>
    <row r="238" spans="1:5" s="123" customFormat="1">
      <c r="A238" s="96"/>
      <c r="B238" s="122">
        <v>6210</v>
      </c>
      <c r="C238" s="159"/>
      <c r="D238" s="159"/>
      <c r="E238" s="159"/>
    </row>
    <row r="239" spans="1:5" s="123" customFormat="1">
      <c r="A239" s="96"/>
      <c r="B239" s="122">
        <v>7210</v>
      </c>
      <c r="C239" s="159"/>
      <c r="D239" s="159"/>
      <c r="E239" s="159"/>
    </row>
    <row r="240" spans="1:5" s="123" customFormat="1">
      <c r="A240" s="96"/>
      <c r="B240" s="122">
        <v>8210</v>
      </c>
      <c r="C240" s="159"/>
      <c r="D240" s="159"/>
      <c r="E240" s="159"/>
    </row>
    <row r="241" spans="1:5" s="123" customFormat="1">
      <c r="A241" s="138">
        <v>663</v>
      </c>
      <c r="B241" s="154" t="s">
        <v>246</v>
      </c>
      <c r="C241" s="140">
        <f>SUM(C242,C249)</f>
        <v>0</v>
      </c>
      <c r="D241" s="140">
        <f>SUM(D242,D249)</f>
        <v>0</v>
      </c>
      <c r="E241" s="140">
        <f>SUM(E242,E249)</f>
        <v>0</v>
      </c>
    </row>
    <row r="242" spans="1:5" s="123" customFormat="1">
      <c r="A242" s="139">
        <v>6631</v>
      </c>
      <c r="B242" s="100" t="s">
        <v>60</v>
      </c>
      <c r="C242" s="98">
        <f t="shared" ref="C242" si="67">SUM(C243:C248)</f>
        <v>0</v>
      </c>
      <c r="D242" s="98">
        <f t="shared" ref="D242:E242" si="68">SUM(D243:D248)</f>
        <v>0</v>
      </c>
      <c r="E242" s="98">
        <f t="shared" si="68"/>
        <v>0</v>
      </c>
    </row>
    <row r="243" spans="1:5" s="123" customFormat="1">
      <c r="A243" s="96"/>
      <c r="B243" s="122">
        <v>3210</v>
      </c>
      <c r="C243" s="159"/>
      <c r="D243" s="159"/>
      <c r="E243" s="159"/>
    </row>
    <row r="244" spans="1:5" s="123" customFormat="1">
      <c r="A244" s="96"/>
      <c r="B244" s="122">
        <v>4910</v>
      </c>
      <c r="C244" s="159"/>
      <c r="D244" s="159"/>
      <c r="E244" s="159"/>
    </row>
    <row r="245" spans="1:5" s="123" customFormat="1">
      <c r="A245" s="96"/>
      <c r="B245" s="122">
        <v>5410</v>
      </c>
      <c r="C245" s="159"/>
      <c r="D245" s="159"/>
      <c r="E245" s="159"/>
    </row>
    <row r="246" spans="1:5" s="123" customFormat="1">
      <c r="A246" s="96"/>
      <c r="B246" s="122">
        <v>6210</v>
      </c>
      <c r="C246" s="159"/>
      <c r="D246" s="159"/>
      <c r="E246" s="159"/>
    </row>
    <row r="247" spans="1:5" s="123" customFormat="1">
      <c r="A247" s="96"/>
      <c r="B247" s="122">
        <v>7210</v>
      </c>
      <c r="C247" s="159"/>
      <c r="D247" s="159"/>
      <c r="E247" s="159"/>
    </row>
    <row r="248" spans="1:5" s="123" customFormat="1">
      <c r="A248" s="96"/>
      <c r="B248" s="122">
        <v>8210</v>
      </c>
      <c r="C248" s="159"/>
      <c r="D248" s="159"/>
      <c r="E248" s="159"/>
    </row>
    <row r="249" spans="1:5" s="123" customFormat="1">
      <c r="A249" s="139">
        <v>6632</v>
      </c>
      <c r="B249" s="97" t="s">
        <v>100</v>
      </c>
      <c r="C249" s="98">
        <f t="shared" ref="C249" si="69">SUM(C250:C255)</f>
        <v>0</v>
      </c>
      <c r="D249" s="98">
        <f t="shared" ref="D249:E249" si="70">SUM(D250:D255)</f>
        <v>0</v>
      </c>
      <c r="E249" s="98">
        <f t="shared" si="70"/>
        <v>0</v>
      </c>
    </row>
    <row r="250" spans="1:5" s="123" customFormat="1">
      <c r="A250" s="96"/>
      <c r="B250" s="122">
        <v>3210</v>
      </c>
      <c r="C250" s="159"/>
      <c r="D250" s="159"/>
      <c r="E250" s="159"/>
    </row>
    <row r="251" spans="1:5" s="123" customFormat="1">
      <c r="A251" s="96"/>
      <c r="B251" s="122">
        <v>4910</v>
      </c>
      <c r="C251" s="159"/>
      <c r="D251" s="159"/>
      <c r="E251" s="159"/>
    </row>
    <row r="252" spans="1:5" s="123" customFormat="1">
      <c r="A252" s="96"/>
      <c r="B252" s="122">
        <v>5410</v>
      </c>
      <c r="C252" s="159"/>
      <c r="D252" s="159"/>
      <c r="E252" s="159"/>
    </row>
    <row r="253" spans="1:5" s="123" customFormat="1">
      <c r="A253" s="96"/>
      <c r="B253" s="122">
        <v>6210</v>
      </c>
      <c r="C253" s="159"/>
      <c r="D253" s="159"/>
      <c r="E253" s="159"/>
    </row>
    <row r="254" spans="1:5" s="123" customFormat="1">
      <c r="A254" s="96"/>
      <c r="B254" s="122">
        <v>7210</v>
      </c>
      <c r="C254" s="159"/>
      <c r="D254" s="159"/>
      <c r="E254" s="159"/>
    </row>
    <row r="255" spans="1:5" s="123" customFormat="1">
      <c r="A255" s="96"/>
      <c r="B255" s="122">
        <v>8210</v>
      </c>
      <c r="C255" s="159"/>
      <c r="D255" s="159"/>
      <c r="E255" s="159"/>
    </row>
    <row r="256" spans="1:5" s="123" customFormat="1" ht="25.5">
      <c r="A256" s="138">
        <v>671</v>
      </c>
      <c r="B256" s="154" t="s">
        <v>247</v>
      </c>
      <c r="C256" s="140">
        <f>SUM(C257,C264)</f>
        <v>489724</v>
      </c>
      <c r="D256" s="140">
        <f>SUM(D257,D264)</f>
        <v>300</v>
      </c>
      <c r="E256" s="140">
        <f>SUM(E257,E264)</f>
        <v>490024</v>
      </c>
    </row>
    <row r="257" spans="1:6" s="123" customFormat="1">
      <c r="A257" s="88">
        <v>6711</v>
      </c>
      <c r="B257" s="89" t="s">
        <v>219</v>
      </c>
      <c r="C257" s="98">
        <f t="shared" ref="C257" si="71">SUM(C258:C263)</f>
        <v>489524</v>
      </c>
      <c r="D257" s="98">
        <f t="shared" ref="D257:E257" si="72">SUM(D258:D263)</f>
        <v>300</v>
      </c>
      <c r="E257" s="98">
        <f t="shared" si="72"/>
        <v>489824</v>
      </c>
    </row>
    <row r="258" spans="1:6" s="123" customFormat="1">
      <c r="A258" s="96"/>
      <c r="B258" s="88">
        <v>11</v>
      </c>
      <c r="C258" s="159">
        <v>85700</v>
      </c>
      <c r="D258" s="159">
        <v>0</v>
      </c>
      <c r="E258" s="159">
        <v>85700</v>
      </c>
    </row>
    <row r="259" spans="1:6" s="123" customFormat="1">
      <c r="A259" s="96"/>
      <c r="B259" s="130">
        <v>12</v>
      </c>
      <c r="C259" s="159">
        <v>400124</v>
      </c>
      <c r="D259" s="159">
        <v>0</v>
      </c>
      <c r="E259" s="159">
        <v>400124</v>
      </c>
      <c r="F259" s="231" t="s">
        <v>312</v>
      </c>
    </row>
    <row r="260" spans="1:6" s="123" customFormat="1">
      <c r="A260" s="96"/>
      <c r="B260" s="130">
        <v>5103</v>
      </c>
      <c r="C260" s="159"/>
      <c r="D260" s="159"/>
      <c r="E260" s="159"/>
      <c r="F260" s="231" t="s">
        <v>313</v>
      </c>
    </row>
    <row r="261" spans="1:6" s="123" customFormat="1">
      <c r="A261" s="96"/>
      <c r="B261" s="130">
        <v>526</v>
      </c>
      <c r="C261" s="159"/>
      <c r="D261" s="159"/>
      <c r="E261" s="159"/>
      <c r="F261" s="231" t="s">
        <v>313</v>
      </c>
    </row>
    <row r="262" spans="1:6" s="123" customFormat="1">
      <c r="A262" s="96"/>
      <c r="B262" s="130">
        <v>527</v>
      </c>
      <c r="C262" s="159"/>
      <c r="D262" s="159"/>
      <c r="E262" s="159"/>
      <c r="F262" s="231" t="s">
        <v>314</v>
      </c>
    </row>
    <row r="263" spans="1:6" s="123" customFormat="1">
      <c r="A263" s="96"/>
      <c r="B263" s="130">
        <v>5212</v>
      </c>
      <c r="C263" s="159">
        <v>3700</v>
      </c>
      <c r="D263" s="159">
        <v>300</v>
      </c>
      <c r="E263" s="159">
        <v>4000</v>
      </c>
      <c r="F263" s="231" t="s">
        <v>315</v>
      </c>
    </row>
    <row r="264" spans="1:6" s="123" customFormat="1" ht="25.5">
      <c r="A264" s="88">
        <v>6712</v>
      </c>
      <c r="B264" s="89" t="s">
        <v>220</v>
      </c>
      <c r="C264" s="98">
        <f t="shared" ref="C264" si="73">SUM(C265:C270)</f>
        <v>200</v>
      </c>
      <c r="D264" s="98">
        <f t="shared" ref="D264:E264" si="74">SUM(D265:D270)</f>
        <v>0</v>
      </c>
      <c r="E264" s="98">
        <f t="shared" si="74"/>
        <v>200</v>
      </c>
    </row>
    <row r="265" spans="1:6" s="123" customFormat="1">
      <c r="A265" s="96"/>
      <c r="B265" s="88">
        <v>11</v>
      </c>
      <c r="C265" s="159">
        <v>200</v>
      </c>
      <c r="D265" s="159">
        <v>0</v>
      </c>
      <c r="E265" s="159">
        <v>200</v>
      </c>
    </row>
    <row r="266" spans="1:6" s="123" customFormat="1">
      <c r="A266" s="96"/>
      <c r="B266" s="130">
        <v>12</v>
      </c>
      <c r="C266" s="159"/>
      <c r="D266" s="159"/>
      <c r="E266" s="159"/>
      <c r="F266" s="231" t="s">
        <v>312</v>
      </c>
    </row>
    <row r="267" spans="1:6" s="123" customFormat="1">
      <c r="A267" s="96"/>
      <c r="B267" s="130">
        <v>5103</v>
      </c>
      <c r="C267" s="159"/>
      <c r="D267" s="159"/>
      <c r="E267" s="159"/>
      <c r="F267" s="231" t="s">
        <v>313</v>
      </c>
    </row>
    <row r="268" spans="1:6" s="123" customFormat="1">
      <c r="A268" s="96"/>
      <c r="B268" s="130">
        <v>526</v>
      </c>
      <c r="C268" s="159"/>
      <c r="D268" s="159"/>
      <c r="E268" s="159"/>
      <c r="F268" s="231" t="s">
        <v>313</v>
      </c>
    </row>
    <row r="269" spans="1:6" s="123" customFormat="1">
      <c r="A269" s="96"/>
      <c r="B269" s="130">
        <v>527</v>
      </c>
      <c r="C269" s="159"/>
      <c r="D269" s="159"/>
      <c r="E269" s="159"/>
      <c r="F269" s="231" t="s">
        <v>314</v>
      </c>
    </row>
    <row r="270" spans="1:6" s="123" customFormat="1">
      <c r="A270" s="96"/>
      <c r="B270" s="130">
        <v>5212</v>
      </c>
      <c r="C270" s="159"/>
      <c r="D270" s="159"/>
      <c r="E270" s="159"/>
      <c r="F270" s="231" t="s">
        <v>315</v>
      </c>
    </row>
    <row r="271" spans="1:6" s="123" customFormat="1">
      <c r="A271" s="138">
        <v>681</v>
      </c>
      <c r="B271" s="154" t="s">
        <v>248</v>
      </c>
      <c r="C271" s="140">
        <f>SUM(C272,C279)</f>
        <v>0</v>
      </c>
      <c r="D271" s="140">
        <f>SUM(D272,D279)</f>
        <v>0</v>
      </c>
      <c r="E271" s="140">
        <f>SUM(E272,E279)</f>
        <v>0</v>
      </c>
    </row>
    <row r="272" spans="1:6" s="123" customFormat="1">
      <c r="A272" s="139">
        <v>6813</v>
      </c>
      <c r="B272" s="97" t="s">
        <v>19</v>
      </c>
      <c r="C272" s="98">
        <f t="shared" ref="C272" si="75">SUM(C273:C278)</f>
        <v>0</v>
      </c>
      <c r="D272" s="98">
        <f t="shared" ref="D272:E272" si="76">SUM(D273:D278)</f>
        <v>0</v>
      </c>
      <c r="E272" s="98">
        <f t="shared" si="76"/>
        <v>0</v>
      </c>
    </row>
    <row r="273" spans="1:5" s="123" customFormat="1">
      <c r="A273" s="96"/>
      <c r="B273" s="122">
        <v>3210</v>
      </c>
      <c r="C273" s="159"/>
      <c r="D273" s="159"/>
      <c r="E273" s="159"/>
    </row>
    <row r="274" spans="1:5" s="123" customFormat="1">
      <c r="A274" s="96"/>
      <c r="B274" s="122">
        <v>4910</v>
      </c>
      <c r="C274" s="159"/>
      <c r="D274" s="159"/>
      <c r="E274" s="159"/>
    </row>
    <row r="275" spans="1:5" s="123" customFormat="1">
      <c r="A275" s="96"/>
      <c r="B275" s="122">
        <v>5410</v>
      </c>
      <c r="C275" s="159"/>
      <c r="D275" s="159"/>
      <c r="E275" s="159"/>
    </row>
    <row r="276" spans="1:5" s="123" customFormat="1">
      <c r="A276" s="96"/>
      <c r="B276" s="122">
        <v>6210</v>
      </c>
      <c r="C276" s="159"/>
      <c r="D276" s="159"/>
      <c r="E276" s="159"/>
    </row>
    <row r="277" spans="1:5" s="123" customFormat="1">
      <c r="A277" s="96"/>
      <c r="B277" s="122">
        <v>7210</v>
      </c>
      <c r="C277" s="159"/>
      <c r="D277" s="159"/>
      <c r="E277" s="159"/>
    </row>
    <row r="278" spans="1:5" s="123" customFormat="1">
      <c r="A278" s="96"/>
      <c r="B278" s="122">
        <v>8210</v>
      </c>
      <c r="C278" s="159"/>
      <c r="D278" s="159"/>
      <c r="E278" s="159"/>
    </row>
    <row r="279" spans="1:5" s="123" customFormat="1">
      <c r="A279" s="139">
        <v>6819</v>
      </c>
      <c r="B279" s="97" t="s">
        <v>20</v>
      </c>
      <c r="C279" s="98">
        <f t="shared" ref="C279" si="77">SUM(C280:C285)</f>
        <v>0</v>
      </c>
      <c r="D279" s="98">
        <f t="shared" ref="D279:E279" si="78">SUM(D280:D285)</f>
        <v>0</v>
      </c>
      <c r="E279" s="98">
        <f t="shared" si="78"/>
        <v>0</v>
      </c>
    </row>
    <row r="280" spans="1:5" s="123" customFormat="1">
      <c r="A280" s="96"/>
      <c r="B280" s="122">
        <v>3210</v>
      </c>
      <c r="C280" s="159"/>
      <c r="D280" s="159"/>
      <c r="E280" s="159"/>
    </row>
    <row r="281" spans="1:5" s="123" customFormat="1">
      <c r="A281" s="96"/>
      <c r="B281" s="122">
        <v>4910</v>
      </c>
      <c r="C281" s="159"/>
      <c r="D281" s="159"/>
      <c r="E281" s="159"/>
    </row>
    <row r="282" spans="1:5" s="123" customFormat="1">
      <c r="A282" s="96"/>
      <c r="B282" s="122">
        <v>5410</v>
      </c>
      <c r="C282" s="159"/>
      <c r="D282" s="159"/>
      <c r="E282" s="159"/>
    </row>
    <row r="283" spans="1:5" s="123" customFormat="1">
      <c r="A283" s="96"/>
      <c r="B283" s="122">
        <v>6210</v>
      </c>
      <c r="C283" s="159"/>
      <c r="D283" s="159"/>
      <c r="E283" s="159"/>
    </row>
    <row r="284" spans="1:5" s="123" customFormat="1">
      <c r="A284" s="96"/>
      <c r="B284" s="122">
        <v>7210</v>
      </c>
      <c r="C284" s="159"/>
      <c r="D284" s="159"/>
      <c r="E284" s="159"/>
    </row>
    <row r="285" spans="1:5" s="123" customFormat="1">
      <c r="A285" s="96"/>
      <c r="B285" s="122">
        <v>8210</v>
      </c>
      <c r="C285" s="159"/>
      <c r="D285" s="159"/>
      <c r="E285" s="159"/>
    </row>
    <row r="286" spans="1:5" s="123" customFormat="1">
      <c r="A286" s="138">
        <v>683</v>
      </c>
      <c r="B286" s="154" t="s">
        <v>21</v>
      </c>
      <c r="C286" s="140">
        <f>SUM(C287)</f>
        <v>0</v>
      </c>
      <c r="D286" s="140">
        <f>SUM(D287)</f>
        <v>0</v>
      </c>
      <c r="E286" s="140">
        <f>SUM(E287)</f>
        <v>0</v>
      </c>
    </row>
    <row r="287" spans="1:5" s="123" customFormat="1">
      <c r="A287" s="139">
        <v>6831</v>
      </c>
      <c r="B287" s="97" t="s">
        <v>21</v>
      </c>
      <c r="C287" s="98">
        <f t="shared" ref="C287" si="79">SUM(C288:C293)</f>
        <v>0</v>
      </c>
      <c r="D287" s="98">
        <f t="shared" ref="D287:E287" si="80">SUM(D288:D293)</f>
        <v>0</v>
      </c>
      <c r="E287" s="98">
        <f t="shared" si="80"/>
        <v>0</v>
      </c>
    </row>
    <row r="288" spans="1:5" s="123" customFormat="1">
      <c r="A288" s="96"/>
      <c r="B288" s="122">
        <v>3210</v>
      </c>
      <c r="C288" s="159"/>
      <c r="D288" s="159"/>
      <c r="E288" s="159"/>
    </row>
    <row r="289" spans="1:5" s="123" customFormat="1">
      <c r="A289" s="96"/>
      <c r="B289" s="122">
        <v>4910</v>
      </c>
      <c r="C289" s="159"/>
      <c r="D289" s="159"/>
      <c r="E289" s="159"/>
    </row>
    <row r="290" spans="1:5" s="123" customFormat="1">
      <c r="A290" s="96"/>
      <c r="B290" s="122">
        <v>5410</v>
      </c>
      <c r="C290" s="159"/>
      <c r="D290" s="159"/>
      <c r="E290" s="159"/>
    </row>
    <row r="291" spans="1:5" s="123" customFormat="1">
      <c r="A291" s="96"/>
      <c r="B291" s="122">
        <v>6210</v>
      </c>
      <c r="C291" s="159"/>
      <c r="D291" s="159"/>
      <c r="E291" s="159"/>
    </row>
    <row r="292" spans="1:5" s="123" customFormat="1">
      <c r="A292" s="96"/>
      <c r="B292" s="122">
        <v>7210</v>
      </c>
      <c r="C292" s="159"/>
      <c r="D292" s="159"/>
      <c r="E292" s="159"/>
    </row>
    <row r="293" spans="1:5" s="123" customFormat="1">
      <c r="A293" s="96"/>
      <c r="B293" s="122">
        <v>8210</v>
      </c>
      <c r="C293" s="159"/>
      <c r="D293" s="159"/>
      <c r="E293" s="159"/>
    </row>
    <row r="294" spans="1:5" s="123" customFormat="1">
      <c r="A294" s="135">
        <v>7</v>
      </c>
      <c r="B294" s="153" t="s">
        <v>249</v>
      </c>
      <c r="C294" s="137">
        <f>SUM(C295,C303,C325,C354)</f>
        <v>0</v>
      </c>
      <c r="D294" s="137">
        <f>SUM(D295,D303,D325,D354)</f>
        <v>0</v>
      </c>
      <c r="E294" s="137">
        <f>SUM(E295,E303,E325,E354)</f>
        <v>0</v>
      </c>
    </row>
    <row r="295" spans="1:5" s="123" customFormat="1">
      <c r="A295" s="138">
        <v>711</v>
      </c>
      <c r="B295" s="154" t="s">
        <v>22</v>
      </c>
      <c r="C295" s="140">
        <f>SUM(C296)</f>
        <v>0</v>
      </c>
      <c r="D295" s="140">
        <f>SUM(D296)</f>
        <v>0</v>
      </c>
      <c r="E295" s="140">
        <f>SUM(E296)</f>
        <v>0</v>
      </c>
    </row>
    <row r="296" spans="1:5" s="123" customFormat="1">
      <c r="A296" s="139">
        <v>7111</v>
      </c>
      <c r="B296" s="97" t="s">
        <v>22</v>
      </c>
      <c r="C296" s="98">
        <f t="shared" ref="C296" si="81">SUM(C297:C302)</f>
        <v>0</v>
      </c>
      <c r="D296" s="98">
        <f t="shared" ref="D296:E296" si="82">SUM(D297:D302)</f>
        <v>0</v>
      </c>
      <c r="E296" s="98">
        <f t="shared" si="82"/>
        <v>0</v>
      </c>
    </row>
    <row r="297" spans="1:5" s="123" customFormat="1">
      <c r="A297" s="96"/>
      <c r="B297" s="122">
        <v>3210</v>
      </c>
      <c r="C297" s="159"/>
      <c r="D297" s="159"/>
      <c r="E297" s="159"/>
    </row>
    <row r="298" spans="1:5" s="123" customFormat="1">
      <c r="A298" s="96"/>
      <c r="B298" s="122">
        <v>4910</v>
      </c>
      <c r="C298" s="159"/>
      <c r="D298" s="159"/>
      <c r="E298" s="159"/>
    </row>
    <row r="299" spans="1:5" s="123" customFormat="1">
      <c r="A299" s="96"/>
      <c r="B299" s="122">
        <v>5410</v>
      </c>
      <c r="C299" s="159"/>
      <c r="D299" s="159"/>
      <c r="E299" s="159"/>
    </row>
    <row r="300" spans="1:5" s="123" customFormat="1">
      <c r="A300" s="96"/>
      <c r="B300" s="122">
        <v>6210</v>
      </c>
      <c r="C300" s="159"/>
      <c r="D300" s="159"/>
      <c r="E300" s="159"/>
    </row>
    <row r="301" spans="1:5" s="123" customFormat="1">
      <c r="A301" s="96"/>
      <c r="B301" s="122">
        <v>7210</v>
      </c>
      <c r="C301" s="159"/>
      <c r="D301" s="159"/>
      <c r="E301" s="159"/>
    </row>
    <row r="302" spans="1:5" s="123" customFormat="1">
      <c r="A302" s="96"/>
      <c r="B302" s="122">
        <v>8210</v>
      </c>
      <c r="C302" s="159"/>
      <c r="D302" s="159"/>
      <c r="E302" s="159"/>
    </row>
    <row r="303" spans="1:5" s="123" customFormat="1">
      <c r="A303" s="138">
        <v>721</v>
      </c>
      <c r="B303" s="154" t="s">
        <v>250</v>
      </c>
      <c r="C303" s="140">
        <f>SUM(C304,C311,C318)</f>
        <v>0</v>
      </c>
      <c r="D303" s="140">
        <f>SUM(D304,D311,D318)</f>
        <v>0</v>
      </c>
      <c r="E303" s="140">
        <f>SUM(E304,E311,E318)</f>
        <v>0</v>
      </c>
    </row>
    <row r="304" spans="1:5" s="123" customFormat="1">
      <c r="A304" s="139">
        <v>7211</v>
      </c>
      <c r="B304" s="101" t="s">
        <v>214</v>
      </c>
      <c r="C304" s="98">
        <f t="shared" ref="C304" si="83">SUM(C305:C310)</f>
        <v>0</v>
      </c>
      <c r="D304" s="98">
        <f t="shared" ref="D304:E304" si="84">SUM(D305:D310)</f>
        <v>0</v>
      </c>
      <c r="E304" s="98">
        <f t="shared" si="84"/>
        <v>0</v>
      </c>
    </row>
    <row r="305" spans="1:5" s="123" customFormat="1">
      <c r="A305" s="96"/>
      <c r="B305" s="122">
        <v>3210</v>
      </c>
      <c r="C305" s="159"/>
      <c r="D305" s="159"/>
      <c r="E305" s="159"/>
    </row>
    <row r="306" spans="1:5" s="123" customFormat="1">
      <c r="A306" s="96"/>
      <c r="B306" s="122">
        <v>4910</v>
      </c>
      <c r="C306" s="159"/>
      <c r="D306" s="159"/>
      <c r="E306" s="159"/>
    </row>
    <row r="307" spans="1:5" s="123" customFormat="1">
      <c r="A307" s="96"/>
      <c r="B307" s="122">
        <v>5410</v>
      </c>
      <c r="C307" s="159"/>
      <c r="D307" s="159"/>
      <c r="E307" s="159"/>
    </row>
    <row r="308" spans="1:5" s="123" customFormat="1">
      <c r="A308" s="96"/>
      <c r="B308" s="122">
        <v>6210</v>
      </c>
      <c r="C308" s="159"/>
      <c r="D308" s="159"/>
      <c r="E308" s="159"/>
    </row>
    <row r="309" spans="1:5" s="123" customFormat="1">
      <c r="A309" s="96"/>
      <c r="B309" s="122">
        <v>7210</v>
      </c>
      <c r="C309" s="159"/>
      <c r="D309" s="159"/>
      <c r="E309" s="159"/>
    </row>
    <row r="310" spans="1:5" s="123" customFormat="1">
      <c r="A310" s="96"/>
      <c r="B310" s="122">
        <v>8210</v>
      </c>
      <c r="C310" s="159"/>
      <c r="D310" s="159"/>
      <c r="E310" s="159"/>
    </row>
    <row r="311" spans="1:5" s="123" customFormat="1">
      <c r="A311" s="139">
        <v>7212</v>
      </c>
      <c r="B311" s="102" t="s">
        <v>141</v>
      </c>
      <c r="C311" s="98">
        <f t="shared" ref="C311" si="85">SUM(C312:C317)</f>
        <v>0</v>
      </c>
      <c r="D311" s="98">
        <f t="shared" ref="D311:E311" si="86">SUM(D312:D317)</f>
        <v>0</v>
      </c>
      <c r="E311" s="98">
        <f t="shared" si="86"/>
        <v>0</v>
      </c>
    </row>
    <row r="312" spans="1:5" s="123" customFormat="1">
      <c r="A312" s="96"/>
      <c r="B312" s="122">
        <v>3210</v>
      </c>
      <c r="C312" s="159"/>
      <c r="D312" s="159"/>
      <c r="E312" s="159"/>
    </row>
    <row r="313" spans="1:5" s="123" customFormat="1">
      <c r="A313" s="96"/>
      <c r="B313" s="122">
        <v>4910</v>
      </c>
      <c r="C313" s="159"/>
      <c r="D313" s="159"/>
      <c r="E313" s="159"/>
    </row>
    <row r="314" spans="1:5" s="123" customFormat="1">
      <c r="A314" s="96"/>
      <c r="B314" s="122">
        <v>5410</v>
      </c>
      <c r="C314" s="159"/>
      <c r="D314" s="159"/>
      <c r="E314" s="159"/>
    </row>
    <row r="315" spans="1:5" s="123" customFormat="1">
      <c r="A315" s="96"/>
      <c r="B315" s="122">
        <v>6210</v>
      </c>
      <c r="C315" s="159"/>
      <c r="D315" s="159"/>
      <c r="E315" s="159"/>
    </row>
    <row r="316" spans="1:5" s="123" customFormat="1">
      <c r="A316" s="96"/>
      <c r="B316" s="122">
        <v>7210</v>
      </c>
      <c r="C316" s="159"/>
      <c r="D316" s="159"/>
      <c r="E316" s="159"/>
    </row>
    <row r="317" spans="1:5" s="123" customFormat="1">
      <c r="A317" s="96"/>
      <c r="B317" s="122">
        <v>8210</v>
      </c>
      <c r="C317" s="159"/>
      <c r="D317" s="159"/>
      <c r="E317" s="159"/>
    </row>
    <row r="318" spans="1:5" s="123" customFormat="1">
      <c r="A318" s="139">
        <v>7214</v>
      </c>
      <c r="B318" s="101" t="s">
        <v>114</v>
      </c>
      <c r="C318" s="98">
        <f t="shared" ref="C318" si="87">SUM(C319:C324)</f>
        <v>0</v>
      </c>
      <c r="D318" s="98">
        <f t="shared" ref="D318:E318" si="88">SUM(D319:D324)</f>
        <v>0</v>
      </c>
      <c r="E318" s="98">
        <f t="shared" si="88"/>
        <v>0</v>
      </c>
    </row>
    <row r="319" spans="1:5" s="123" customFormat="1">
      <c r="A319" s="96"/>
      <c r="B319" s="122">
        <v>3210</v>
      </c>
      <c r="C319" s="159"/>
      <c r="D319" s="159"/>
      <c r="E319" s="159"/>
    </row>
    <row r="320" spans="1:5" s="123" customFormat="1">
      <c r="A320" s="96"/>
      <c r="B320" s="122">
        <v>4910</v>
      </c>
      <c r="C320" s="159"/>
      <c r="D320" s="159"/>
      <c r="E320" s="159"/>
    </row>
    <row r="321" spans="1:5" s="123" customFormat="1">
      <c r="A321" s="96"/>
      <c r="B321" s="122">
        <v>5410</v>
      </c>
      <c r="C321" s="159"/>
      <c r="D321" s="159"/>
      <c r="E321" s="159"/>
    </row>
    <row r="322" spans="1:5" s="123" customFormat="1">
      <c r="A322" s="96"/>
      <c r="B322" s="122">
        <v>6210</v>
      </c>
      <c r="C322" s="159"/>
      <c r="D322" s="159"/>
      <c r="E322" s="159"/>
    </row>
    <row r="323" spans="1:5" s="123" customFormat="1">
      <c r="A323" s="96"/>
      <c r="B323" s="122">
        <v>7210</v>
      </c>
      <c r="C323" s="159"/>
      <c r="D323" s="159"/>
      <c r="E323" s="159"/>
    </row>
    <row r="324" spans="1:5" s="123" customFormat="1">
      <c r="A324" s="96"/>
      <c r="B324" s="122">
        <v>8210</v>
      </c>
      <c r="C324" s="159"/>
      <c r="D324" s="159"/>
      <c r="E324" s="159"/>
    </row>
    <row r="325" spans="1:5" s="123" customFormat="1">
      <c r="A325" s="138">
        <v>722</v>
      </c>
      <c r="B325" s="154" t="s">
        <v>251</v>
      </c>
      <c r="C325" s="140">
        <f>SUM(C326,C333,C340,C347)</f>
        <v>0</v>
      </c>
      <c r="D325" s="140">
        <f>SUM(D326,D333,D340,D347)</f>
        <v>0</v>
      </c>
      <c r="E325" s="140">
        <f>SUM(E326,E333,E340,E347)</f>
        <v>0</v>
      </c>
    </row>
    <row r="326" spans="1:5" s="123" customFormat="1">
      <c r="A326" s="139">
        <v>7221</v>
      </c>
      <c r="B326" s="101" t="s">
        <v>67</v>
      </c>
      <c r="C326" s="98">
        <f t="shared" ref="C326" si="89">SUM(C327:C332)</f>
        <v>0</v>
      </c>
      <c r="D326" s="98">
        <f t="shared" ref="D326:E326" si="90">SUM(D327:D332)</f>
        <v>0</v>
      </c>
      <c r="E326" s="98">
        <f t="shared" si="90"/>
        <v>0</v>
      </c>
    </row>
    <row r="327" spans="1:5" s="123" customFormat="1">
      <c r="A327" s="96"/>
      <c r="B327" s="122">
        <v>3210</v>
      </c>
      <c r="C327" s="159"/>
      <c r="D327" s="159"/>
      <c r="E327" s="159"/>
    </row>
    <row r="328" spans="1:5" s="123" customFormat="1">
      <c r="A328" s="96"/>
      <c r="B328" s="122">
        <v>4910</v>
      </c>
      <c r="C328" s="159"/>
      <c r="D328" s="159"/>
      <c r="E328" s="159"/>
    </row>
    <row r="329" spans="1:5" s="123" customFormat="1">
      <c r="A329" s="96"/>
      <c r="B329" s="122">
        <v>5410</v>
      </c>
      <c r="C329" s="159"/>
      <c r="D329" s="159"/>
      <c r="E329" s="159"/>
    </row>
    <row r="330" spans="1:5" s="123" customFormat="1">
      <c r="A330" s="96"/>
      <c r="B330" s="122">
        <v>6210</v>
      </c>
      <c r="C330" s="159"/>
      <c r="D330" s="159"/>
      <c r="E330" s="159"/>
    </row>
    <row r="331" spans="1:5" s="123" customFormat="1">
      <c r="A331" s="96"/>
      <c r="B331" s="122">
        <v>7210</v>
      </c>
      <c r="C331" s="159"/>
      <c r="D331" s="159"/>
      <c r="E331" s="159"/>
    </row>
    <row r="332" spans="1:5" s="123" customFormat="1">
      <c r="A332" s="96"/>
      <c r="B332" s="122">
        <v>8210</v>
      </c>
      <c r="C332" s="159"/>
      <c r="D332" s="159"/>
      <c r="E332" s="159"/>
    </row>
    <row r="333" spans="1:5" s="123" customFormat="1">
      <c r="A333" s="139">
        <v>7224</v>
      </c>
      <c r="B333" s="101" t="s">
        <v>115</v>
      </c>
      <c r="C333" s="98">
        <f t="shared" ref="C333" si="91">SUM(C334:C339)</f>
        <v>0</v>
      </c>
      <c r="D333" s="98">
        <f t="shared" ref="D333:E333" si="92">SUM(D334:D339)</f>
        <v>0</v>
      </c>
      <c r="E333" s="98">
        <f t="shared" si="92"/>
        <v>0</v>
      </c>
    </row>
    <row r="334" spans="1:5" s="123" customFormat="1">
      <c r="A334" s="96"/>
      <c r="B334" s="122">
        <v>3210</v>
      </c>
      <c r="C334" s="159"/>
      <c r="D334" s="159"/>
      <c r="E334" s="159"/>
    </row>
    <row r="335" spans="1:5" s="123" customFormat="1">
      <c r="A335" s="96"/>
      <c r="B335" s="122">
        <v>4910</v>
      </c>
      <c r="C335" s="159"/>
      <c r="D335" s="159"/>
      <c r="E335" s="159"/>
    </row>
    <row r="336" spans="1:5" s="123" customFormat="1">
      <c r="A336" s="96"/>
      <c r="B336" s="122">
        <v>5410</v>
      </c>
      <c r="C336" s="159"/>
      <c r="D336" s="159"/>
      <c r="E336" s="159"/>
    </row>
    <row r="337" spans="1:5" s="123" customFormat="1">
      <c r="A337" s="96"/>
      <c r="B337" s="122">
        <v>6210</v>
      </c>
      <c r="C337" s="159"/>
      <c r="D337" s="159"/>
      <c r="E337" s="159"/>
    </row>
    <row r="338" spans="1:5" s="123" customFormat="1">
      <c r="A338" s="96"/>
      <c r="B338" s="122">
        <v>7210</v>
      </c>
      <c r="C338" s="159"/>
      <c r="D338" s="159"/>
      <c r="E338" s="159"/>
    </row>
    <row r="339" spans="1:5" s="123" customFormat="1">
      <c r="A339" s="96"/>
      <c r="B339" s="122">
        <v>8210</v>
      </c>
      <c r="C339" s="159"/>
      <c r="D339" s="159"/>
      <c r="E339" s="159"/>
    </row>
    <row r="340" spans="1:5" s="123" customFormat="1">
      <c r="A340" s="139">
        <v>7225</v>
      </c>
      <c r="B340" s="101" t="s">
        <v>101</v>
      </c>
      <c r="C340" s="98">
        <f t="shared" ref="C340" si="93">SUM(C341:C346)</f>
        <v>0</v>
      </c>
      <c r="D340" s="98">
        <f t="shared" ref="D340:E340" si="94">SUM(D341:D346)</f>
        <v>0</v>
      </c>
      <c r="E340" s="98">
        <f t="shared" si="94"/>
        <v>0</v>
      </c>
    </row>
    <row r="341" spans="1:5" s="123" customFormat="1">
      <c r="A341" s="96"/>
      <c r="B341" s="122">
        <v>3210</v>
      </c>
      <c r="C341" s="159"/>
      <c r="D341" s="159"/>
      <c r="E341" s="159"/>
    </row>
    <row r="342" spans="1:5" s="123" customFormat="1">
      <c r="A342" s="96"/>
      <c r="B342" s="122">
        <v>4910</v>
      </c>
      <c r="C342" s="159"/>
      <c r="D342" s="159"/>
      <c r="E342" s="159"/>
    </row>
    <row r="343" spans="1:5" s="123" customFormat="1">
      <c r="A343" s="96"/>
      <c r="B343" s="122">
        <v>5410</v>
      </c>
      <c r="C343" s="159"/>
      <c r="D343" s="159"/>
      <c r="E343" s="159"/>
    </row>
    <row r="344" spans="1:5" s="123" customFormat="1">
      <c r="A344" s="96"/>
      <c r="B344" s="122">
        <v>6210</v>
      </c>
      <c r="C344" s="159"/>
      <c r="D344" s="159"/>
      <c r="E344" s="159"/>
    </row>
    <row r="345" spans="1:5" s="123" customFormat="1">
      <c r="A345" s="96"/>
      <c r="B345" s="122">
        <v>7210</v>
      </c>
      <c r="C345" s="159"/>
      <c r="D345" s="159"/>
      <c r="E345" s="159"/>
    </row>
    <row r="346" spans="1:5" s="123" customFormat="1">
      <c r="A346" s="96"/>
      <c r="B346" s="122">
        <v>8210</v>
      </c>
      <c r="C346" s="159"/>
      <c r="D346" s="159"/>
      <c r="E346" s="159"/>
    </row>
    <row r="347" spans="1:5" s="123" customFormat="1">
      <c r="A347" s="139">
        <v>7227</v>
      </c>
      <c r="B347" s="101" t="s">
        <v>96</v>
      </c>
      <c r="C347" s="98">
        <f t="shared" ref="C347" si="95">SUM(C348:C353)</f>
        <v>0</v>
      </c>
      <c r="D347" s="98">
        <f t="shared" ref="D347:E347" si="96">SUM(D348:D353)</f>
        <v>0</v>
      </c>
      <c r="E347" s="98">
        <f t="shared" si="96"/>
        <v>0</v>
      </c>
    </row>
    <row r="348" spans="1:5" s="123" customFormat="1">
      <c r="A348" s="96"/>
      <c r="B348" s="122">
        <v>3210</v>
      </c>
      <c r="C348" s="159"/>
      <c r="D348" s="159"/>
      <c r="E348" s="159"/>
    </row>
    <row r="349" spans="1:5" s="123" customFormat="1">
      <c r="A349" s="96"/>
      <c r="B349" s="122">
        <v>4910</v>
      </c>
      <c r="C349" s="159"/>
      <c r="D349" s="159"/>
      <c r="E349" s="159"/>
    </row>
    <row r="350" spans="1:5" s="123" customFormat="1">
      <c r="A350" s="96"/>
      <c r="B350" s="122">
        <v>5410</v>
      </c>
      <c r="C350" s="159"/>
      <c r="D350" s="159"/>
      <c r="E350" s="159"/>
    </row>
    <row r="351" spans="1:5" s="123" customFormat="1">
      <c r="A351" s="96"/>
      <c r="B351" s="122">
        <v>6210</v>
      </c>
      <c r="C351" s="159"/>
      <c r="D351" s="159"/>
      <c r="E351" s="159"/>
    </row>
    <row r="352" spans="1:5" s="123" customFormat="1">
      <c r="A352" s="96"/>
      <c r="B352" s="122">
        <v>7210</v>
      </c>
      <c r="C352" s="159"/>
      <c r="D352" s="159"/>
      <c r="E352" s="159"/>
    </row>
    <row r="353" spans="1:5" s="123" customFormat="1">
      <c r="A353" s="96"/>
      <c r="B353" s="122">
        <v>8210</v>
      </c>
      <c r="C353" s="159"/>
      <c r="D353" s="159"/>
      <c r="E353" s="159"/>
    </row>
    <row r="354" spans="1:5" s="123" customFormat="1">
      <c r="A354" s="138">
        <v>723</v>
      </c>
      <c r="B354" s="154" t="s">
        <v>252</v>
      </c>
      <c r="C354" s="140">
        <f>SUM(C355)</f>
        <v>0</v>
      </c>
      <c r="D354" s="140">
        <f>SUM(D355)</f>
        <v>0</v>
      </c>
      <c r="E354" s="140">
        <f>SUM(E355)</f>
        <v>0</v>
      </c>
    </row>
    <row r="355" spans="1:5" s="123" customFormat="1">
      <c r="A355" s="139">
        <v>7231</v>
      </c>
      <c r="B355" s="101" t="s">
        <v>146</v>
      </c>
      <c r="C355" s="98">
        <f t="shared" ref="C355" si="97">SUM(C356:C361)</f>
        <v>0</v>
      </c>
      <c r="D355" s="98">
        <f t="shared" ref="D355:E355" si="98">SUM(D356:D361)</f>
        <v>0</v>
      </c>
      <c r="E355" s="98">
        <f t="shared" si="98"/>
        <v>0</v>
      </c>
    </row>
    <row r="356" spans="1:5" s="123" customFormat="1">
      <c r="A356" s="96"/>
      <c r="B356" s="122">
        <v>3210</v>
      </c>
      <c r="C356" s="159"/>
      <c r="D356" s="159"/>
      <c r="E356" s="159"/>
    </row>
    <row r="357" spans="1:5" s="123" customFormat="1">
      <c r="A357" s="96"/>
      <c r="B357" s="122">
        <v>4910</v>
      </c>
      <c r="C357" s="159"/>
      <c r="D357" s="159"/>
      <c r="E357" s="159"/>
    </row>
    <row r="358" spans="1:5" s="123" customFormat="1">
      <c r="A358" s="96"/>
      <c r="B358" s="122">
        <v>5410</v>
      </c>
      <c r="C358" s="159"/>
      <c r="D358" s="159"/>
      <c r="E358" s="159"/>
    </row>
    <row r="359" spans="1:5" s="123" customFormat="1">
      <c r="A359" s="96"/>
      <c r="B359" s="122">
        <v>6210</v>
      </c>
      <c r="C359" s="159"/>
      <c r="D359" s="159"/>
      <c r="E359" s="159"/>
    </row>
    <row r="360" spans="1:5" s="123" customFormat="1">
      <c r="A360" s="96"/>
      <c r="B360" s="122">
        <v>7210</v>
      </c>
      <c r="C360" s="159"/>
      <c r="D360" s="159"/>
      <c r="E360" s="159"/>
    </row>
    <row r="361" spans="1:5" s="123" customFormat="1">
      <c r="A361" s="96"/>
      <c r="B361" s="122">
        <v>8210</v>
      </c>
      <c r="C361" s="159"/>
      <c r="D361" s="159"/>
      <c r="E361" s="159"/>
    </row>
    <row r="362" spans="1:5" s="123" customFormat="1">
      <c r="A362" s="135">
        <v>8</v>
      </c>
      <c r="B362" s="153" t="s">
        <v>253</v>
      </c>
      <c r="C362" s="137">
        <f>SUM(C363,C371,C379,C387,C395)</f>
        <v>0</v>
      </c>
      <c r="D362" s="137">
        <f>SUM(D363,D371,D379,D387,D395)</f>
        <v>0</v>
      </c>
      <c r="E362" s="137">
        <f>SUM(E363,E371,E379,E387,E395)</f>
        <v>0</v>
      </c>
    </row>
    <row r="363" spans="1:5" s="123" customFormat="1" ht="25.5">
      <c r="A363" s="138">
        <v>812</v>
      </c>
      <c r="B363" s="154" t="s">
        <v>254</v>
      </c>
      <c r="C363" s="140">
        <f>SUM(C364)</f>
        <v>0</v>
      </c>
      <c r="D363" s="140">
        <f>SUM(D364)</f>
        <v>0</v>
      </c>
      <c r="E363" s="140">
        <f>SUM(E364)</f>
        <v>0</v>
      </c>
    </row>
    <row r="364" spans="1:5" s="123" customFormat="1" ht="25.5">
      <c r="A364" s="139">
        <v>8121</v>
      </c>
      <c r="B364" s="101" t="s">
        <v>23</v>
      </c>
      <c r="C364" s="98">
        <f t="shared" ref="C364" si="99">SUM(C365:C370)</f>
        <v>0</v>
      </c>
      <c r="D364" s="98">
        <f t="shared" ref="D364:E364" si="100">SUM(D365:D370)</f>
        <v>0</v>
      </c>
      <c r="E364" s="98">
        <f t="shared" si="100"/>
        <v>0</v>
      </c>
    </row>
    <row r="365" spans="1:5" s="123" customFormat="1">
      <c r="A365" s="96"/>
      <c r="B365" s="122">
        <v>3210</v>
      </c>
      <c r="C365" s="159"/>
      <c r="D365" s="159"/>
      <c r="E365" s="159"/>
    </row>
    <row r="366" spans="1:5" s="123" customFormat="1">
      <c r="A366" s="96"/>
      <c r="B366" s="122">
        <v>4910</v>
      </c>
      <c r="C366" s="159"/>
      <c r="D366" s="159"/>
      <c r="E366" s="159"/>
    </row>
    <row r="367" spans="1:5" s="123" customFormat="1">
      <c r="A367" s="96"/>
      <c r="B367" s="122">
        <v>5410</v>
      </c>
      <c r="C367" s="159"/>
      <c r="D367" s="159"/>
      <c r="E367" s="159"/>
    </row>
    <row r="368" spans="1:5" s="123" customFormat="1">
      <c r="A368" s="96"/>
      <c r="B368" s="122">
        <v>6210</v>
      </c>
      <c r="C368" s="159"/>
      <c r="D368" s="159"/>
      <c r="E368" s="159"/>
    </row>
    <row r="369" spans="1:5" s="123" customFormat="1">
      <c r="A369" s="96"/>
      <c r="B369" s="122">
        <v>7210</v>
      </c>
      <c r="C369" s="159"/>
      <c r="D369" s="159"/>
      <c r="E369" s="159"/>
    </row>
    <row r="370" spans="1:5" s="123" customFormat="1">
      <c r="A370" s="96"/>
      <c r="B370" s="122">
        <v>8210</v>
      </c>
      <c r="C370" s="159"/>
      <c r="D370" s="159"/>
      <c r="E370" s="159"/>
    </row>
    <row r="371" spans="1:5" s="123" customFormat="1" ht="25.5">
      <c r="A371" s="138">
        <v>815</v>
      </c>
      <c r="B371" s="154" t="s">
        <v>255</v>
      </c>
      <c r="C371" s="140">
        <f>SUM(C372)</f>
        <v>0</v>
      </c>
      <c r="D371" s="140">
        <f>SUM(D372)</f>
        <v>0</v>
      </c>
      <c r="E371" s="140">
        <f>SUM(E372)</f>
        <v>0</v>
      </c>
    </row>
    <row r="372" spans="1:5" s="123" customFormat="1">
      <c r="A372" s="139">
        <v>8153</v>
      </c>
      <c r="B372" s="101" t="s">
        <v>24</v>
      </c>
      <c r="C372" s="98">
        <f t="shared" ref="C372" si="101">SUM(C373:C378)</f>
        <v>0</v>
      </c>
      <c r="D372" s="98">
        <f t="shared" ref="D372:E372" si="102">SUM(D373:D378)</f>
        <v>0</v>
      </c>
      <c r="E372" s="98">
        <f t="shared" si="102"/>
        <v>0</v>
      </c>
    </row>
    <row r="373" spans="1:5" s="123" customFormat="1">
      <c r="A373" s="96"/>
      <c r="B373" s="122">
        <v>3210</v>
      </c>
      <c r="C373" s="159"/>
      <c r="D373" s="159"/>
      <c r="E373" s="159"/>
    </row>
    <row r="374" spans="1:5" s="123" customFormat="1">
      <c r="A374" s="96"/>
      <c r="B374" s="122">
        <v>4910</v>
      </c>
      <c r="C374" s="159"/>
      <c r="D374" s="159"/>
      <c r="E374" s="159"/>
    </row>
    <row r="375" spans="1:5" s="123" customFormat="1">
      <c r="A375" s="96"/>
      <c r="B375" s="122">
        <v>5410</v>
      </c>
      <c r="C375" s="159"/>
      <c r="D375" s="159"/>
      <c r="E375" s="159"/>
    </row>
    <row r="376" spans="1:5" s="123" customFormat="1">
      <c r="A376" s="96"/>
      <c r="B376" s="122">
        <v>6210</v>
      </c>
      <c r="C376" s="159"/>
      <c r="D376" s="159"/>
      <c r="E376" s="159"/>
    </row>
    <row r="377" spans="1:5" s="123" customFormat="1">
      <c r="A377" s="96"/>
      <c r="B377" s="122">
        <v>7210</v>
      </c>
      <c r="C377" s="159"/>
      <c r="D377" s="159"/>
      <c r="E377" s="159"/>
    </row>
    <row r="378" spans="1:5" s="123" customFormat="1">
      <c r="A378" s="96"/>
      <c r="B378" s="122">
        <v>8210</v>
      </c>
      <c r="C378" s="159"/>
      <c r="D378" s="159"/>
      <c r="E378" s="159"/>
    </row>
    <row r="379" spans="1:5" s="123" customFormat="1" ht="25.5">
      <c r="A379" s="138">
        <v>834</v>
      </c>
      <c r="B379" s="154" t="s">
        <v>256</v>
      </c>
      <c r="C379" s="140">
        <f>SUM(C380)</f>
        <v>0</v>
      </c>
      <c r="D379" s="140">
        <f>SUM(D380)</f>
        <v>0</v>
      </c>
      <c r="E379" s="140">
        <f>SUM(E380)</f>
        <v>0</v>
      </c>
    </row>
    <row r="380" spans="1:5" s="123" customFormat="1">
      <c r="A380" s="139">
        <v>8341</v>
      </c>
      <c r="B380" s="101" t="s">
        <v>25</v>
      </c>
      <c r="C380" s="98">
        <f t="shared" ref="C380" si="103">SUM(C381:C386)</f>
        <v>0</v>
      </c>
      <c r="D380" s="98">
        <f t="shared" ref="D380:E380" si="104">SUM(D381:D386)</f>
        <v>0</v>
      </c>
      <c r="E380" s="98">
        <f t="shared" si="104"/>
        <v>0</v>
      </c>
    </row>
    <row r="381" spans="1:5" s="123" customFormat="1">
      <c r="A381" s="96"/>
      <c r="B381" s="122">
        <v>3210</v>
      </c>
      <c r="C381" s="159"/>
      <c r="D381" s="159"/>
      <c r="E381" s="159"/>
    </row>
    <row r="382" spans="1:5" s="123" customFormat="1">
      <c r="A382" s="96"/>
      <c r="B382" s="122">
        <v>4910</v>
      </c>
      <c r="C382" s="159"/>
      <c r="D382" s="159"/>
      <c r="E382" s="159"/>
    </row>
    <row r="383" spans="1:5" s="123" customFormat="1">
      <c r="A383" s="96"/>
      <c r="B383" s="122">
        <v>5410</v>
      </c>
      <c r="C383" s="159"/>
      <c r="D383" s="159"/>
      <c r="E383" s="159"/>
    </row>
    <row r="384" spans="1:5" s="123" customFormat="1">
      <c r="A384" s="96"/>
      <c r="B384" s="122">
        <v>6210</v>
      </c>
      <c r="C384" s="159"/>
      <c r="D384" s="159"/>
      <c r="E384" s="159"/>
    </row>
    <row r="385" spans="1:5" s="123" customFormat="1">
      <c r="A385" s="96"/>
      <c r="B385" s="122">
        <v>7210</v>
      </c>
      <c r="C385" s="159"/>
      <c r="D385" s="159"/>
      <c r="E385" s="159"/>
    </row>
    <row r="386" spans="1:5" s="123" customFormat="1">
      <c r="A386" s="96"/>
      <c r="B386" s="122">
        <v>8210</v>
      </c>
      <c r="C386" s="159"/>
      <c r="D386" s="159"/>
      <c r="E386" s="159"/>
    </row>
    <row r="387" spans="1:5" s="123" customFormat="1" ht="25.5">
      <c r="A387" s="138">
        <v>844</v>
      </c>
      <c r="B387" s="154" t="s">
        <v>257</v>
      </c>
      <c r="C387" s="140">
        <f>SUM(C388)</f>
        <v>0</v>
      </c>
      <c r="D387" s="140">
        <f>SUM(D388)</f>
        <v>0</v>
      </c>
      <c r="E387" s="140">
        <f>SUM(E388)</f>
        <v>0</v>
      </c>
    </row>
    <row r="388" spans="1:5" s="123" customFormat="1">
      <c r="A388" s="139">
        <v>8443</v>
      </c>
      <c r="B388" s="101" t="s">
        <v>26</v>
      </c>
      <c r="C388" s="98">
        <f t="shared" ref="C388" si="105">SUM(C389:C394)</f>
        <v>0</v>
      </c>
      <c r="D388" s="98">
        <f t="shared" ref="D388:E388" si="106">SUM(D389:D394)</f>
        <v>0</v>
      </c>
      <c r="E388" s="98">
        <f t="shared" si="106"/>
        <v>0</v>
      </c>
    </row>
    <row r="389" spans="1:5" s="123" customFormat="1">
      <c r="A389" s="96"/>
      <c r="B389" s="122">
        <v>3210</v>
      </c>
      <c r="C389" s="159"/>
      <c r="D389" s="159"/>
      <c r="E389" s="159"/>
    </row>
    <row r="390" spans="1:5" s="123" customFormat="1">
      <c r="A390" s="96"/>
      <c r="B390" s="122">
        <v>4910</v>
      </c>
      <c r="C390" s="159"/>
      <c r="D390" s="159"/>
      <c r="E390" s="159"/>
    </row>
    <row r="391" spans="1:5" s="123" customFormat="1">
      <c r="A391" s="96"/>
      <c r="B391" s="122">
        <v>5410</v>
      </c>
      <c r="C391" s="159"/>
      <c r="D391" s="159"/>
      <c r="E391" s="159"/>
    </row>
    <row r="392" spans="1:5" s="123" customFormat="1">
      <c r="A392" s="96"/>
      <c r="B392" s="122">
        <v>6210</v>
      </c>
      <c r="C392" s="159"/>
      <c r="D392" s="159"/>
      <c r="E392" s="159"/>
    </row>
    <row r="393" spans="1:5" s="123" customFormat="1">
      <c r="A393" s="96"/>
      <c r="B393" s="122">
        <v>7210</v>
      </c>
      <c r="C393" s="159"/>
      <c r="D393" s="159"/>
      <c r="E393" s="159"/>
    </row>
    <row r="394" spans="1:5" s="123" customFormat="1">
      <c r="A394" s="96"/>
      <c r="B394" s="122">
        <v>8210</v>
      </c>
      <c r="C394" s="159"/>
      <c r="D394" s="159"/>
      <c r="E394" s="159"/>
    </row>
    <row r="395" spans="1:5" s="123" customFormat="1">
      <c r="A395" s="138">
        <v>845</v>
      </c>
      <c r="B395" s="154" t="s">
        <v>258</v>
      </c>
      <c r="C395" s="140">
        <f>SUM(C396)</f>
        <v>0</v>
      </c>
      <c r="D395" s="140">
        <f>SUM(D396)</f>
        <v>0</v>
      </c>
      <c r="E395" s="140">
        <f>SUM(E396)</f>
        <v>0</v>
      </c>
    </row>
    <row r="396" spans="1:5" s="123" customFormat="1">
      <c r="A396" s="139">
        <v>8453</v>
      </c>
      <c r="B396" s="101" t="s">
        <v>224</v>
      </c>
      <c r="C396" s="98">
        <f t="shared" ref="C396" si="107">SUM(C397:C402)</f>
        <v>0</v>
      </c>
      <c r="D396" s="98">
        <f t="shared" ref="D396:E396" si="108">SUM(D397:D402)</f>
        <v>0</v>
      </c>
      <c r="E396" s="98">
        <f t="shared" si="108"/>
        <v>0</v>
      </c>
    </row>
    <row r="397" spans="1:5" s="123" customFormat="1">
      <c r="A397" s="96"/>
      <c r="B397" s="122">
        <v>3210</v>
      </c>
      <c r="C397" s="159"/>
      <c r="D397" s="159"/>
      <c r="E397" s="159"/>
    </row>
    <row r="398" spans="1:5" s="123" customFormat="1">
      <c r="A398" s="96"/>
      <c r="B398" s="122">
        <v>4910</v>
      </c>
      <c r="C398" s="159"/>
      <c r="D398" s="159"/>
      <c r="E398" s="159"/>
    </row>
    <row r="399" spans="1:5" s="123" customFormat="1">
      <c r="A399" s="96"/>
      <c r="B399" s="122">
        <v>5410</v>
      </c>
      <c r="C399" s="159"/>
      <c r="D399" s="159"/>
      <c r="E399" s="159"/>
    </row>
    <row r="400" spans="1:5" s="123" customFormat="1">
      <c r="A400" s="96"/>
      <c r="B400" s="122">
        <v>6210</v>
      </c>
      <c r="C400" s="159"/>
      <c r="D400" s="159"/>
      <c r="E400" s="159"/>
    </row>
    <row r="401" spans="1:5" s="123" customFormat="1">
      <c r="A401" s="96"/>
      <c r="B401" s="122">
        <v>7210</v>
      </c>
      <c r="C401" s="159"/>
      <c r="D401" s="159"/>
      <c r="E401" s="159"/>
    </row>
    <row r="402" spans="1:5" s="123" customFormat="1">
      <c r="A402" s="96"/>
      <c r="B402" s="122">
        <v>8210</v>
      </c>
      <c r="C402" s="159"/>
      <c r="D402" s="159"/>
      <c r="E402" s="159"/>
    </row>
    <row r="403" spans="1:5" s="123" customFormat="1">
      <c r="A403" s="135">
        <v>9</v>
      </c>
      <c r="B403" s="153" t="s">
        <v>259</v>
      </c>
      <c r="C403" s="137">
        <f>SUM(C404)</f>
        <v>0</v>
      </c>
      <c r="D403" s="137">
        <f>SUM(D404)</f>
        <v>0</v>
      </c>
      <c r="E403" s="137">
        <f>SUM(E404)</f>
        <v>0</v>
      </c>
    </row>
    <row r="404" spans="1:5" s="123" customFormat="1">
      <c r="A404" s="138">
        <v>922</v>
      </c>
      <c r="B404" s="154" t="s">
        <v>260</v>
      </c>
      <c r="C404" s="140">
        <f>SUM(C405,C412)</f>
        <v>0</v>
      </c>
      <c r="D404" s="140">
        <f>SUM(D405,D412)</f>
        <v>0</v>
      </c>
      <c r="E404" s="140">
        <f>SUM(E405,E412)</f>
        <v>0</v>
      </c>
    </row>
    <row r="405" spans="1:5" s="123" customFormat="1">
      <c r="A405" s="139">
        <v>9221</v>
      </c>
      <c r="B405" s="101" t="s">
        <v>216</v>
      </c>
      <c r="C405" s="98">
        <f t="shared" ref="C405" si="109">SUM(C406:C411)</f>
        <v>0</v>
      </c>
      <c r="D405" s="98">
        <f t="shared" ref="D405:E405" si="110">SUM(D406:D411)</f>
        <v>0</v>
      </c>
      <c r="E405" s="98">
        <f t="shared" si="110"/>
        <v>0</v>
      </c>
    </row>
    <row r="406" spans="1:5" s="123" customFormat="1">
      <c r="A406" s="96"/>
      <c r="B406" s="122">
        <v>3210</v>
      </c>
      <c r="C406" s="159"/>
      <c r="D406" s="159"/>
      <c r="E406" s="159"/>
    </row>
    <row r="407" spans="1:5" s="123" customFormat="1">
      <c r="A407" s="96"/>
      <c r="B407" s="122">
        <v>4910</v>
      </c>
      <c r="C407" s="159"/>
      <c r="D407" s="159"/>
      <c r="E407" s="159"/>
    </row>
    <row r="408" spans="1:5" s="123" customFormat="1">
      <c r="A408" s="96"/>
      <c r="B408" s="122">
        <v>5410</v>
      </c>
      <c r="C408" s="159"/>
      <c r="D408" s="159"/>
      <c r="E408" s="159"/>
    </row>
    <row r="409" spans="1:5" s="123" customFormat="1">
      <c r="A409" s="96"/>
      <c r="B409" s="122">
        <v>6210</v>
      </c>
      <c r="C409" s="159"/>
      <c r="D409" s="159"/>
      <c r="E409" s="159"/>
    </row>
    <row r="410" spans="1:5" s="123" customFormat="1">
      <c r="A410" s="96"/>
      <c r="B410" s="122">
        <v>7210</v>
      </c>
      <c r="C410" s="159"/>
      <c r="D410" s="159"/>
      <c r="E410" s="159"/>
    </row>
    <row r="411" spans="1:5" s="123" customFormat="1">
      <c r="A411" s="96"/>
      <c r="B411" s="122">
        <v>8210</v>
      </c>
      <c r="C411" s="159"/>
      <c r="D411" s="159"/>
      <c r="E411" s="159"/>
    </row>
    <row r="412" spans="1:5" s="123" customFormat="1">
      <c r="A412" s="139">
        <v>9222</v>
      </c>
      <c r="B412" s="101" t="s">
        <v>217</v>
      </c>
      <c r="C412" s="98">
        <f t="shared" ref="C412" si="111">SUM(C413:C418)</f>
        <v>0</v>
      </c>
      <c r="D412" s="98">
        <f t="shared" ref="D412:E412" si="112">SUM(D413:D418)</f>
        <v>0</v>
      </c>
      <c r="E412" s="98">
        <f t="shared" si="112"/>
        <v>0</v>
      </c>
    </row>
    <row r="413" spans="1:5" s="123" customFormat="1">
      <c r="A413" s="96"/>
      <c r="B413" s="122">
        <v>3210</v>
      </c>
      <c r="C413" s="159"/>
      <c r="D413" s="159"/>
      <c r="E413" s="159"/>
    </row>
    <row r="414" spans="1:5" s="123" customFormat="1">
      <c r="A414" s="96"/>
      <c r="B414" s="122">
        <v>4910</v>
      </c>
      <c r="C414" s="159"/>
      <c r="D414" s="159"/>
      <c r="E414" s="159"/>
    </row>
    <row r="415" spans="1:5" s="123" customFormat="1">
      <c r="A415" s="96"/>
      <c r="B415" s="122">
        <v>5410</v>
      </c>
      <c r="C415" s="159"/>
      <c r="D415" s="159"/>
      <c r="E415" s="159"/>
    </row>
    <row r="416" spans="1:5" s="123" customFormat="1">
      <c r="A416" s="96"/>
      <c r="B416" s="122">
        <v>6210</v>
      </c>
      <c r="C416" s="159"/>
      <c r="D416" s="159"/>
      <c r="E416" s="159"/>
    </row>
    <row r="417" spans="1:5" s="123" customFormat="1">
      <c r="A417" s="96"/>
      <c r="B417" s="122">
        <v>7210</v>
      </c>
      <c r="C417" s="159"/>
      <c r="D417" s="159"/>
      <c r="E417" s="159"/>
    </row>
    <row r="418" spans="1:5" s="123" customFormat="1">
      <c r="A418" s="96"/>
      <c r="B418" s="122">
        <v>8210</v>
      </c>
      <c r="C418" s="159"/>
      <c r="D418" s="159"/>
      <c r="E418" s="159"/>
    </row>
    <row r="419" spans="1:5" s="123" customFormat="1">
      <c r="A419" s="103"/>
      <c r="B419" s="104" t="s">
        <v>218</v>
      </c>
      <c r="C419" s="142">
        <f>SUM(C412,C405,C396,C388,C380,C372,C364,C355,C347,C340,C333,C326,C318,C311,C304,C296,C287,C279,C272,C264,C257,C249,C242,C234,C227,C219,C211)+SUM(C203,C195,C188,C181,C174,C167,C159,C152,C145,C138,C131,C124,C117,C109,C102,C95,C87,C80,C72,C65,C57,C50,C42,C35,C21,C13,C6)</f>
        <v>3770951</v>
      </c>
      <c r="D419" s="142">
        <f>SUM(D412,D405,D396,D388,D380,D372,D364,D355,D347,D340,D333,D326,D318,D311,D304,D296,D287,D279,D272,D264,D257,D249,D242,D234,D227,D219,D211)+SUM(D203,D195,D188,D181,D174,D167,D159,D152,D145,D138,D131,D124,D117,D109,D102,D95,D87,D80,D72,D65,D57,D50,D42,D35,D21,D13,D6)</f>
        <v>300</v>
      </c>
      <c r="E419" s="142">
        <f>SUM(E412,E405,E396,E388,E380,E372,E364,E355,E347,E340,E333,E326,E318,E311,E304,E296,E287,E279,E272,E264,E257,E249,E242,E234,E227,E219,E211)+SUM(E203,E195,E188,E181,E174,E167,E159,E152,E145,E138,E131,E124,E117,E109,E102,E95,E87,E80,E72,E65,E57,E50,E42,E35,E21,E13,E6)</f>
        <v>3771251</v>
      </c>
    </row>
    <row r="420" spans="1:5" s="123" customFormat="1">
      <c r="A420" s="85"/>
      <c r="B420" s="86" t="s">
        <v>228</v>
      </c>
      <c r="C420" s="95">
        <f>SUMIF($A$4:$A$418,"&gt;1000",C$4:C$418)-C419</f>
        <v>0</v>
      </c>
      <c r="D420" s="95">
        <f>SUMIF($A$4:$A$418,"&gt;1000",D$4:D$418)-D419</f>
        <v>0</v>
      </c>
      <c r="E420" s="95">
        <f>SUMIF($A$4:$A$418,"&gt;1000",E$4:E$418)-E419</f>
        <v>0</v>
      </c>
    </row>
    <row r="421" spans="1:5" s="123" customFormat="1">
      <c r="A421" s="85"/>
      <c r="B421" s="86"/>
      <c r="C421" s="95"/>
      <c r="D421" s="95"/>
      <c r="E421" s="95"/>
    </row>
    <row r="422" spans="1:5" s="123" customFormat="1">
      <c r="A422" s="85"/>
      <c r="B422" s="143" t="s">
        <v>229</v>
      </c>
      <c r="C422" s="144">
        <f>C4</f>
        <v>3770951</v>
      </c>
      <c r="D422" s="144">
        <f>D4</f>
        <v>300</v>
      </c>
      <c r="E422" s="144">
        <f>E4</f>
        <v>3771251</v>
      </c>
    </row>
    <row r="423" spans="1:5" s="123" customFormat="1">
      <c r="A423" s="85"/>
      <c r="B423" s="143" t="s">
        <v>230</v>
      </c>
      <c r="C423" s="144">
        <f>C294</f>
        <v>0</v>
      </c>
      <c r="D423" s="144">
        <f>D294</f>
        <v>0</v>
      </c>
      <c r="E423" s="144">
        <f>E294</f>
        <v>0</v>
      </c>
    </row>
    <row r="424" spans="1:5" s="124" customFormat="1">
      <c r="A424" s="85"/>
      <c r="B424" s="143" t="s">
        <v>231</v>
      </c>
      <c r="C424" s="144">
        <f>C362</f>
        <v>0</v>
      </c>
      <c r="D424" s="144">
        <f>D362</f>
        <v>0</v>
      </c>
      <c r="E424" s="144">
        <f>E362</f>
        <v>0</v>
      </c>
    </row>
    <row r="425" spans="1:5" s="92" customFormat="1">
      <c r="A425" s="85"/>
      <c r="B425" s="143" t="s">
        <v>232</v>
      </c>
      <c r="C425" s="144">
        <f t="shared" ref="C425" si="113">C403</f>
        <v>0</v>
      </c>
      <c r="D425" s="144">
        <f t="shared" ref="D425:E425" si="114">D403</f>
        <v>0</v>
      </c>
      <c r="E425" s="144">
        <f t="shared" si="114"/>
        <v>0</v>
      </c>
    </row>
    <row r="426" spans="1:5" s="133" customFormat="1" ht="12.75">
      <c r="A426" s="85"/>
      <c r="B426" s="145" t="s">
        <v>233</v>
      </c>
      <c r="C426" s="146">
        <f t="shared" ref="C426:E426" si="115">SUM(C422:C425)</f>
        <v>3770951</v>
      </c>
      <c r="D426" s="146">
        <f t="shared" si="115"/>
        <v>300</v>
      </c>
      <c r="E426" s="146">
        <f t="shared" si="115"/>
        <v>3771251</v>
      </c>
    </row>
    <row r="427" spans="1:5" s="92" customFormat="1">
      <c r="A427" s="85"/>
      <c r="B427" s="143" t="s">
        <v>228</v>
      </c>
      <c r="C427" s="144">
        <f t="shared" ref="C427:E427" si="116">C426-C419</f>
        <v>0</v>
      </c>
      <c r="D427" s="144">
        <f t="shared" si="116"/>
        <v>0</v>
      </c>
      <c r="E427" s="144">
        <f t="shared" si="116"/>
        <v>0</v>
      </c>
    </row>
    <row r="428" spans="1:5">
      <c r="A428" s="85"/>
      <c r="B428" s="86"/>
      <c r="C428" s="95"/>
      <c r="D428" s="95"/>
      <c r="E428" s="95"/>
    </row>
    <row r="429" spans="1:5" ht="22.5">
      <c r="A429" s="132"/>
      <c r="B429" s="131" t="s">
        <v>225</v>
      </c>
      <c r="C429" s="126" t="s">
        <v>222</v>
      </c>
      <c r="D429" s="126" t="s">
        <v>222</v>
      </c>
      <c r="E429" s="126" t="s">
        <v>222</v>
      </c>
    </row>
    <row r="430" spans="1:5">
      <c r="A430" s="87"/>
      <c r="B430" s="120">
        <v>11</v>
      </c>
      <c r="C430" s="121">
        <f t="shared" ref="C430:E441" si="117">SUMIF($B$6:$B$419,$B430,C$6:C$419)</f>
        <v>85900</v>
      </c>
      <c r="D430" s="121">
        <f t="shared" si="117"/>
        <v>0</v>
      </c>
      <c r="E430" s="121">
        <f t="shared" si="117"/>
        <v>85900</v>
      </c>
    </row>
    <row r="431" spans="1:5">
      <c r="B431" s="118">
        <v>12</v>
      </c>
      <c r="C431" s="121">
        <f t="shared" si="117"/>
        <v>400124</v>
      </c>
      <c r="D431" s="121">
        <f t="shared" si="117"/>
        <v>0</v>
      </c>
      <c r="E431" s="121">
        <f t="shared" si="117"/>
        <v>400124</v>
      </c>
    </row>
    <row r="432" spans="1:5">
      <c r="B432" s="118">
        <v>5103</v>
      </c>
      <c r="C432" s="121">
        <f t="shared" si="117"/>
        <v>0</v>
      </c>
      <c r="D432" s="121">
        <f t="shared" si="117"/>
        <v>0</v>
      </c>
      <c r="E432" s="121">
        <f t="shared" si="117"/>
        <v>0</v>
      </c>
    </row>
    <row r="433" spans="1:5">
      <c r="B433" s="118">
        <v>526</v>
      </c>
      <c r="C433" s="121">
        <f t="shared" si="117"/>
        <v>0</v>
      </c>
      <c r="D433" s="121">
        <f t="shared" si="117"/>
        <v>0</v>
      </c>
      <c r="E433" s="121">
        <f t="shared" si="117"/>
        <v>0</v>
      </c>
    </row>
    <row r="434" spans="1:5">
      <c r="B434" s="118">
        <v>527</v>
      </c>
      <c r="C434" s="121">
        <f t="shared" si="117"/>
        <v>0</v>
      </c>
      <c r="D434" s="121">
        <f t="shared" si="117"/>
        <v>0</v>
      </c>
      <c r="E434" s="121">
        <f t="shared" si="117"/>
        <v>0</v>
      </c>
    </row>
    <row r="435" spans="1:5">
      <c r="B435" s="118">
        <v>5212</v>
      </c>
      <c r="C435" s="121">
        <f t="shared" si="117"/>
        <v>3700</v>
      </c>
      <c r="D435" s="121">
        <f t="shared" si="117"/>
        <v>300</v>
      </c>
      <c r="E435" s="121">
        <f t="shared" si="117"/>
        <v>4000</v>
      </c>
    </row>
    <row r="436" spans="1:5">
      <c r="B436" s="122">
        <v>3210</v>
      </c>
      <c r="C436" s="121">
        <f t="shared" si="117"/>
        <v>24247</v>
      </c>
      <c r="D436" s="121">
        <f t="shared" si="117"/>
        <v>0</v>
      </c>
      <c r="E436" s="121">
        <f t="shared" si="117"/>
        <v>24247</v>
      </c>
    </row>
    <row r="437" spans="1:5">
      <c r="B437" s="122">
        <v>4910</v>
      </c>
      <c r="C437" s="121">
        <f t="shared" si="117"/>
        <v>0</v>
      </c>
      <c r="D437" s="121">
        <f t="shared" si="117"/>
        <v>0</v>
      </c>
      <c r="E437" s="121">
        <f t="shared" si="117"/>
        <v>0</v>
      </c>
    </row>
    <row r="438" spans="1:5">
      <c r="B438" s="122">
        <v>5410</v>
      </c>
      <c r="C438" s="121">
        <f t="shared" si="117"/>
        <v>3256980</v>
      </c>
      <c r="D438" s="121">
        <f t="shared" si="117"/>
        <v>0</v>
      </c>
      <c r="E438" s="121">
        <f t="shared" si="117"/>
        <v>3256980</v>
      </c>
    </row>
    <row r="439" spans="1:5" s="92" customFormat="1" ht="32.25" customHeight="1">
      <c r="A439" s="84"/>
      <c r="B439" s="122">
        <v>6210</v>
      </c>
      <c r="C439" s="121">
        <f t="shared" si="117"/>
        <v>0</v>
      </c>
      <c r="D439" s="121">
        <f t="shared" si="117"/>
        <v>0</v>
      </c>
      <c r="E439" s="121">
        <f t="shared" si="117"/>
        <v>0</v>
      </c>
    </row>
    <row r="440" spans="1:5">
      <c r="B440" s="122">
        <v>7210</v>
      </c>
      <c r="C440" s="121">
        <f t="shared" si="117"/>
        <v>0</v>
      </c>
      <c r="D440" s="121">
        <f t="shared" si="117"/>
        <v>0</v>
      </c>
      <c r="E440" s="121">
        <f t="shared" si="117"/>
        <v>0</v>
      </c>
    </row>
    <row r="441" spans="1:5">
      <c r="B441" s="122">
        <v>8210</v>
      </c>
      <c r="C441" s="121">
        <f t="shared" si="117"/>
        <v>0</v>
      </c>
      <c r="D441" s="121">
        <f t="shared" si="117"/>
        <v>0</v>
      </c>
      <c r="E441" s="121">
        <f t="shared" si="117"/>
        <v>0</v>
      </c>
    </row>
    <row r="442" spans="1:5">
      <c r="A442" s="147"/>
      <c r="B442" s="148" t="s">
        <v>233</v>
      </c>
      <c r="C442" s="149">
        <f t="shared" ref="C442:E442" si="118">SUM(C430:C441)</f>
        <v>3770951</v>
      </c>
      <c r="D442" s="149">
        <f t="shared" si="118"/>
        <v>300</v>
      </c>
      <c r="E442" s="149">
        <f t="shared" si="118"/>
        <v>3771251</v>
      </c>
    </row>
    <row r="443" spans="1:5">
      <c r="A443" s="85"/>
      <c r="B443" s="136"/>
      <c r="C443" s="121"/>
      <c r="D443" s="121"/>
      <c r="E443" s="121"/>
    </row>
    <row r="444" spans="1:5" ht="22.5">
      <c r="A444" s="85"/>
      <c r="B444" s="134" t="s">
        <v>226</v>
      </c>
      <c r="C444" s="150" t="s">
        <v>227</v>
      </c>
      <c r="D444" s="150" t="s">
        <v>227</v>
      </c>
      <c r="E444" s="150" t="s">
        <v>227</v>
      </c>
    </row>
    <row r="445" spans="1:5">
      <c r="B445" s="120">
        <v>11</v>
      </c>
      <c r="C445" s="119">
        <f>C430-'POSEBNI DIO-rashodi'!L866</f>
        <v>0</v>
      </c>
      <c r="D445" s="119">
        <f>D430-'POSEBNI DIO-rashodi'!M866</f>
        <v>0</v>
      </c>
      <c r="E445" s="119">
        <f>E430-'POSEBNI DIO-rashodi'!N866</f>
        <v>0</v>
      </c>
    </row>
    <row r="446" spans="1:5">
      <c r="B446" s="118">
        <v>12</v>
      </c>
      <c r="C446" s="119">
        <f>C431-'POSEBNI DIO-rashodi'!L867</f>
        <v>0</v>
      </c>
      <c r="D446" s="119">
        <f>D431-'POSEBNI DIO-rashodi'!M867</f>
        <v>0</v>
      </c>
      <c r="E446" s="119">
        <f>E431-'POSEBNI DIO-rashodi'!N867</f>
        <v>0</v>
      </c>
    </row>
    <row r="447" spans="1:5">
      <c r="B447" s="118">
        <v>5103</v>
      </c>
      <c r="C447" s="119">
        <f>C432-'POSEBNI DIO-rashodi'!L868</f>
        <v>0</v>
      </c>
      <c r="D447" s="119">
        <f>D432-'POSEBNI DIO-rashodi'!M868</f>
        <v>0</v>
      </c>
      <c r="E447" s="119">
        <f>E432-'POSEBNI DIO-rashodi'!N868</f>
        <v>0</v>
      </c>
    </row>
    <row r="448" spans="1:5">
      <c r="B448" s="118">
        <v>526</v>
      </c>
      <c r="C448" s="119">
        <f>C433-'POSEBNI DIO-rashodi'!L869</f>
        <v>0</v>
      </c>
      <c r="D448" s="119">
        <f>D433-'POSEBNI DIO-rashodi'!M869</f>
        <v>0</v>
      </c>
      <c r="E448" s="119">
        <f>E433-'POSEBNI DIO-rashodi'!N869</f>
        <v>0</v>
      </c>
    </row>
    <row r="449" spans="1:5">
      <c r="B449" s="118">
        <v>527</v>
      </c>
      <c r="C449" s="119">
        <f>C434-'POSEBNI DIO-rashodi'!L870</f>
        <v>0</v>
      </c>
      <c r="D449" s="119">
        <f>D434-'POSEBNI DIO-rashodi'!M870</f>
        <v>0</v>
      </c>
      <c r="E449" s="119">
        <f>E434-'POSEBNI DIO-rashodi'!N870</f>
        <v>0</v>
      </c>
    </row>
    <row r="450" spans="1:5">
      <c r="B450" s="118">
        <v>5212</v>
      </c>
      <c r="C450" s="119">
        <f>C435-'POSEBNI DIO-rashodi'!L871</f>
        <v>0</v>
      </c>
      <c r="D450" s="119">
        <f>D435-'POSEBNI DIO-rashodi'!M871</f>
        <v>0</v>
      </c>
      <c r="E450" s="119">
        <f>E435-'POSEBNI DIO-rashodi'!N871</f>
        <v>0</v>
      </c>
    </row>
    <row r="451" spans="1:5">
      <c r="B451" s="122">
        <v>3210</v>
      </c>
      <c r="C451" s="119">
        <f>C436-'POSEBNI DIO-rashodi'!L872</f>
        <v>0</v>
      </c>
      <c r="D451" s="119">
        <f>D436-'POSEBNI DIO-rashodi'!M872</f>
        <v>0</v>
      </c>
      <c r="E451" s="119">
        <f>E436-'POSEBNI DIO-rashodi'!N872</f>
        <v>0</v>
      </c>
    </row>
    <row r="452" spans="1:5">
      <c r="B452" s="122">
        <v>4910</v>
      </c>
      <c r="C452" s="119">
        <f>C437-'POSEBNI DIO-rashodi'!L873</f>
        <v>0</v>
      </c>
      <c r="D452" s="119">
        <f>D437-'POSEBNI DIO-rashodi'!M873</f>
        <v>0</v>
      </c>
      <c r="E452" s="119">
        <f>E437-'POSEBNI DIO-rashodi'!N873</f>
        <v>0</v>
      </c>
    </row>
    <row r="453" spans="1:5">
      <c r="B453" s="122">
        <v>5410</v>
      </c>
      <c r="C453" s="119">
        <f>C438-'POSEBNI DIO-rashodi'!L874</f>
        <v>0</v>
      </c>
      <c r="D453" s="119">
        <f>D438-'POSEBNI DIO-rashodi'!M874</f>
        <v>0</v>
      </c>
      <c r="E453" s="119">
        <f>E438-'POSEBNI DIO-rashodi'!N874</f>
        <v>0</v>
      </c>
    </row>
    <row r="454" spans="1:5">
      <c r="B454" s="122">
        <v>6210</v>
      </c>
      <c r="C454" s="119">
        <f>C439-'POSEBNI DIO-rashodi'!L875</f>
        <v>0</v>
      </c>
      <c r="D454" s="119">
        <f>D439-'POSEBNI DIO-rashodi'!M875</f>
        <v>0</v>
      </c>
      <c r="E454" s="119">
        <f>E439-'POSEBNI DIO-rashodi'!N875</f>
        <v>0</v>
      </c>
    </row>
    <row r="455" spans="1:5">
      <c r="B455" s="122">
        <v>7210</v>
      </c>
      <c r="C455" s="119">
        <f>C440-'POSEBNI DIO-rashodi'!L876</f>
        <v>0</v>
      </c>
      <c r="D455" s="119">
        <f>D440-'POSEBNI DIO-rashodi'!M876</f>
        <v>0</v>
      </c>
      <c r="E455" s="119">
        <f>E440-'POSEBNI DIO-rashodi'!N876</f>
        <v>0</v>
      </c>
    </row>
    <row r="456" spans="1:5">
      <c r="B456" s="122">
        <v>8210</v>
      </c>
      <c r="C456" s="119">
        <f>C441-'POSEBNI DIO-rashodi'!L877</f>
        <v>0</v>
      </c>
      <c r="D456" s="119">
        <f>D441-'POSEBNI DIO-rashodi'!M877</f>
        <v>0</v>
      </c>
      <c r="E456" s="119">
        <f>E441-'POSEBNI DIO-rashodi'!N877</f>
        <v>0</v>
      </c>
    </row>
    <row r="457" spans="1:5">
      <c r="A457" s="147"/>
      <c r="B457" s="148" t="s">
        <v>233</v>
      </c>
      <c r="C457" s="149">
        <f>SUM(C445:C456)</f>
        <v>0</v>
      </c>
      <c r="D457" s="149">
        <f>SUM(D445:D456)</f>
        <v>0</v>
      </c>
      <c r="E457" s="149">
        <f>SUM(E445:E456)</f>
        <v>0</v>
      </c>
    </row>
    <row r="458" spans="1:5" s="163" customFormat="1">
      <c r="A458" s="160"/>
      <c r="B458" s="161"/>
      <c r="C458" s="162"/>
      <c r="D458" s="162"/>
      <c r="E458" s="162"/>
    </row>
    <row r="459" spans="1:5" s="163" customFormat="1">
      <c r="A459" s="160"/>
      <c r="B459" s="161"/>
      <c r="C459" s="162"/>
      <c r="D459" s="162"/>
      <c r="E459" s="162"/>
    </row>
    <row r="460" spans="1:5" s="163" customFormat="1">
      <c r="A460" s="160"/>
      <c r="B460" s="161"/>
      <c r="C460" s="162"/>
      <c r="D460" s="162"/>
      <c r="E460" s="162"/>
    </row>
    <row r="461" spans="1:5" s="163" customFormat="1">
      <c r="A461" s="160"/>
      <c r="B461" s="161"/>
      <c r="C461" s="162"/>
      <c r="D461" s="162"/>
      <c r="E461" s="162"/>
    </row>
    <row r="462" spans="1:5" s="163" customFormat="1">
      <c r="A462" s="160"/>
      <c r="B462" s="161"/>
      <c r="C462" s="162"/>
      <c r="D462" s="162"/>
      <c r="E462" s="162"/>
    </row>
    <row r="463" spans="1:5" s="163" customFormat="1">
      <c r="A463" s="160"/>
      <c r="B463" s="161"/>
      <c r="C463" s="162"/>
      <c r="D463" s="162"/>
      <c r="E463" s="162"/>
    </row>
    <row r="464" spans="1:5" s="163" customFormat="1">
      <c r="A464" s="160"/>
      <c r="B464" s="161"/>
      <c r="C464" s="162"/>
      <c r="D464" s="162"/>
      <c r="E464" s="162"/>
    </row>
    <row r="465" spans="1:5" s="163" customFormat="1">
      <c r="A465" s="160"/>
      <c r="B465" s="161"/>
      <c r="C465" s="162"/>
      <c r="D465" s="162"/>
      <c r="E465" s="162"/>
    </row>
    <row r="466" spans="1:5" s="163" customFormat="1">
      <c r="A466" s="160"/>
      <c r="B466" s="161"/>
      <c r="C466" s="162"/>
      <c r="D466" s="162"/>
      <c r="E466" s="162"/>
    </row>
    <row r="467" spans="1:5" s="163" customFormat="1">
      <c r="A467" s="160"/>
      <c r="B467" s="161"/>
      <c r="C467" s="162"/>
      <c r="D467" s="162"/>
      <c r="E467" s="162"/>
    </row>
    <row r="468" spans="1:5" s="163" customFormat="1">
      <c r="A468" s="160"/>
      <c r="B468" s="161"/>
      <c r="C468" s="162"/>
      <c r="D468" s="162"/>
      <c r="E468" s="162"/>
    </row>
    <row r="469" spans="1:5" s="163" customFormat="1">
      <c r="A469" s="160"/>
      <c r="B469" s="161"/>
      <c r="C469" s="162"/>
      <c r="D469" s="162"/>
      <c r="E469" s="162"/>
    </row>
    <row r="470" spans="1:5" s="163" customFormat="1">
      <c r="A470" s="160"/>
      <c r="B470" s="161"/>
      <c r="C470" s="162"/>
      <c r="D470" s="162"/>
      <c r="E470" s="162"/>
    </row>
    <row r="471" spans="1:5" s="163" customFormat="1">
      <c r="A471" s="160"/>
      <c r="B471" s="161"/>
      <c r="C471" s="162"/>
      <c r="D471" s="162"/>
      <c r="E471" s="162"/>
    </row>
    <row r="472" spans="1:5" s="163" customFormat="1">
      <c r="A472" s="160"/>
      <c r="B472" s="161"/>
      <c r="C472" s="162"/>
      <c r="D472" s="162"/>
      <c r="E472" s="162"/>
    </row>
    <row r="473" spans="1:5" s="163" customFormat="1">
      <c r="A473" s="160"/>
      <c r="B473" s="161"/>
      <c r="C473" s="162"/>
      <c r="D473" s="162"/>
      <c r="E473" s="162"/>
    </row>
    <row r="474" spans="1:5" s="163" customFormat="1">
      <c r="A474" s="160"/>
      <c r="B474" s="161"/>
      <c r="C474" s="162"/>
      <c r="D474" s="162"/>
      <c r="E474" s="162"/>
    </row>
    <row r="475" spans="1:5" s="163" customFormat="1">
      <c r="A475" s="160"/>
      <c r="B475" s="161"/>
      <c r="C475" s="162"/>
      <c r="D475" s="162"/>
      <c r="E475" s="162"/>
    </row>
    <row r="476" spans="1:5" s="163" customFormat="1">
      <c r="A476" s="160"/>
      <c r="B476" s="161"/>
      <c r="C476" s="162"/>
      <c r="D476" s="162"/>
      <c r="E476" s="162"/>
    </row>
    <row r="477" spans="1:5" s="163" customFormat="1">
      <c r="A477" s="160"/>
      <c r="B477" s="161"/>
      <c r="C477" s="162"/>
      <c r="D477" s="162"/>
      <c r="E477" s="162"/>
    </row>
    <row r="478" spans="1:5" s="163" customFormat="1">
      <c r="A478" s="160"/>
      <c r="B478" s="161"/>
      <c r="C478" s="162"/>
      <c r="D478" s="162"/>
      <c r="E478" s="162"/>
    </row>
    <row r="479" spans="1:5" s="163" customFormat="1">
      <c r="A479" s="160"/>
      <c r="B479" s="161"/>
      <c r="C479" s="162"/>
      <c r="D479" s="162"/>
      <c r="E479" s="162"/>
    </row>
    <row r="480" spans="1:5" s="163" customFormat="1">
      <c r="A480" s="160"/>
      <c r="B480" s="161"/>
      <c r="C480" s="162"/>
      <c r="D480" s="162"/>
      <c r="E480" s="162"/>
    </row>
    <row r="481" spans="1:5" s="163" customFormat="1">
      <c r="A481" s="160"/>
      <c r="B481" s="161"/>
      <c r="C481" s="162"/>
      <c r="D481" s="162"/>
      <c r="E481" s="162"/>
    </row>
    <row r="482" spans="1:5" s="163" customFormat="1">
      <c r="A482" s="160"/>
      <c r="B482" s="161"/>
      <c r="C482" s="162"/>
      <c r="D482" s="162"/>
      <c r="E482" s="162"/>
    </row>
    <row r="483" spans="1:5" s="163" customFormat="1">
      <c r="A483" s="160"/>
      <c r="B483" s="161"/>
      <c r="C483" s="162"/>
      <c r="D483" s="162"/>
      <c r="E483" s="162"/>
    </row>
    <row r="484" spans="1:5" s="163" customFormat="1">
      <c r="A484" s="160"/>
      <c r="B484" s="161"/>
      <c r="C484" s="162"/>
      <c r="D484" s="162"/>
      <c r="E484" s="162"/>
    </row>
    <row r="485" spans="1:5" s="163" customFormat="1">
      <c r="A485" s="160"/>
      <c r="B485" s="161"/>
      <c r="C485" s="162"/>
      <c r="D485" s="162"/>
      <c r="E485" s="162"/>
    </row>
    <row r="486" spans="1:5" s="163" customFormat="1">
      <c r="A486" s="160"/>
      <c r="B486" s="161"/>
      <c r="C486" s="162"/>
      <c r="D486" s="162"/>
      <c r="E486" s="162"/>
    </row>
    <row r="487" spans="1:5" s="163" customFormat="1">
      <c r="A487" s="160"/>
      <c r="B487" s="161"/>
      <c r="C487" s="162"/>
      <c r="D487" s="162"/>
      <c r="E487" s="162"/>
    </row>
    <row r="488" spans="1:5" s="163" customFormat="1">
      <c r="A488" s="160"/>
      <c r="B488" s="161"/>
      <c r="C488" s="162"/>
      <c r="D488" s="162"/>
      <c r="E488" s="162"/>
    </row>
    <row r="489" spans="1:5" s="163" customFormat="1">
      <c r="A489" s="160"/>
      <c r="B489" s="161"/>
      <c r="C489" s="162"/>
      <c r="D489" s="162"/>
      <c r="E489" s="162"/>
    </row>
    <row r="490" spans="1:5" s="163" customFormat="1">
      <c r="A490" s="160"/>
      <c r="B490" s="161"/>
      <c r="C490" s="162"/>
      <c r="D490" s="162"/>
      <c r="E490" s="162"/>
    </row>
    <row r="491" spans="1:5" s="163" customFormat="1">
      <c r="A491" s="160"/>
      <c r="B491" s="161"/>
      <c r="C491" s="162"/>
      <c r="D491" s="162"/>
      <c r="E491" s="162"/>
    </row>
    <row r="492" spans="1:5" s="163" customFormat="1">
      <c r="A492" s="160"/>
      <c r="B492" s="161"/>
      <c r="C492" s="162"/>
      <c r="D492" s="162"/>
      <c r="E492" s="162"/>
    </row>
    <row r="493" spans="1:5" s="163" customFormat="1">
      <c r="A493" s="160"/>
      <c r="B493" s="161"/>
      <c r="C493" s="162"/>
      <c r="D493" s="162"/>
      <c r="E493" s="162"/>
    </row>
    <row r="494" spans="1:5" s="163" customFormat="1">
      <c r="A494" s="160"/>
      <c r="B494" s="161"/>
      <c r="C494" s="162"/>
      <c r="D494" s="162"/>
      <c r="E494" s="162"/>
    </row>
    <row r="495" spans="1:5" s="163" customFormat="1">
      <c r="A495" s="160"/>
      <c r="B495" s="161"/>
      <c r="C495" s="162"/>
      <c r="D495" s="162"/>
      <c r="E495" s="162"/>
    </row>
    <row r="496" spans="1:5" s="163" customFormat="1">
      <c r="A496" s="160"/>
      <c r="B496" s="161"/>
      <c r="C496" s="162"/>
      <c r="D496" s="162"/>
      <c r="E496" s="162"/>
    </row>
    <row r="497" spans="1:5" s="163" customFormat="1">
      <c r="A497" s="160"/>
      <c r="B497" s="161"/>
      <c r="C497" s="162"/>
      <c r="D497" s="162"/>
      <c r="E497" s="162"/>
    </row>
    <row r="498" spans="1:5" s="163" customFormat="1">
      <c r="A498" s="160"/>
      <c r="B498" s="161"/>
      <c r="C498" s="162"/>
      <c r="D498" s="162"/>
      <c r="E498" s="162"/>
    </row>
    <row r="499" spans="1:5" s="163" customFormat="1">
      <c r="A499" s="160"/>
      <c r="B499" s="161"/>
      <c r="C499" s="162"/>
      <c r="D499" s="162"/>
      <c r="E499" s="162"/>
    </row>
    <row r="500" spans="1:5" s="163" customFormat="1">
      <c r="A500" s="160"/>
      <c r="B500" s="161"/>
      <c r="C500" s="162"/>
      <c r="D500" s="162"/>
      <c r="E500" s="162"/>
    </row>
    <row r="501" spans="1:5" s="163" customFormat="1">
      <c r="A501" s="160"/>
      <c r="B501" s="161"/>
      <c r="C501" s="162"/>
      <c r="D501" s="162"/>
      <c r="E501" s="162"/>
    </row>
    <row r="502" spans="1:5" s="163" customFormat="1">
      <c r="A502" s="160"/>
      <c r="B502" s="161"/>
      <c r="C502" s="162"/>
      <c r="D502" s="162"/>
      <c r="E502" s="162"/>
    </row>
    <row r="503" spans="1:5" s="163" customFormat="1">
      <c r="A503" s="160"/>
      <c r="B503" s="161"/>
      <c r="C503" s="162"/>
      <c r="D503" s="162"/>
      <c r="E503" s="162"/>
    </row>
    <row r="504" spans="1:5" s="163" customFormat="1">
      <c r="A504" s="160"/>
      <c r="B504" s="161"/>
      <c r="C504" s="162"/>
      <c r="D504" s="162"/>
      <c r="E504" s="162"/>
    </row>
    <row r="505" spans="1:5" s="163" customFormat="1">
      <c r="A505" s="160"/>
      <c r="B505" s="161"/>
      <c r="C505" s="162"/>
      <c r="D505" s="162"/>
      <c r="E505" s="162"/>
    </row>
    <row r="506" spans="1:5" s="163" customFormat="1">
      <c r="A506" s="160"/>
      <c r="B506" s="161"/>
      <c r="C506" s="162"/>
      <c r="D506" s="162"/>
      <c r="E506" s="162"/>
    </row>
    <row r="507" spans="1:5" s="163" customFormat="1">
      <c r="A507" s="160"/>
      <c r="B507" s="161"/>
      <c r="C507" s="162"/>
      <c r="D507" s="162"/>
      <c r="E507" s="162"/>
    </row>
    <row r="508" spans="1:5" s="163" customFormat="1">
      <c r="A508" s="160"/>
      <c r="B508" s="161"/>
      <c r="C508" s="162"/>
      <c r="D508" s="162"/>
      <c r="E508" s="162"/>
    </row>
    <row r="509" spans="1:5" s="163" customFormat="1">
      <c r="A509" s="160"/>
      <c r="B509" s="161"/>
      <c r="C509" s="162"/>
      <c r="D509" s="162"/>
      <c r="E509" s="162"/>
    </row>
    <row r="510" spans="1:5" s="163" customFormat="1">
      <c r="A510" s="160"/>
      <c r="B510" s="161"/>
      <c r="C510" s="162"/>
      <c r="D510" s="162"/>
      <c r="E510" s="162"/>
    </row>
    <row r="511" spans="1:5" s="163" customFormat="1">
      <c r="A511" s="160"/>
      <c r="B511" s="161"/>
      <c r="C511" s="162"/>
      <c r="D511" s="162"/>
      <c r="E511" s="162"/>
    </row>
    <row r="512" spans="1:5" s="163" customFormat="1">
      <c r="A512" s="160"/>
      <c r="B512" s="161"/>
      <c r="C512" s="162"/>
      <c r="D512" s="162"/>
      <c r="E512" s="162"/>
    </row>
    <row r="513" spans="1:5" s="163" customFormat="1">
      <c r="A513" s="160"/>
      <c r="B513" s="161"/>
      <c r="C513" s="162"/>
      <c r="D513" s="162"/>
      <c r="E513" s="162"/>
    </row>
    <row r="514" spans="1:5" s="163" customFormat="1">
      <c r="A514" s="160"/>
      <c r="B514" s="161"/>
      <c r="C514" s="162"/>
      <c r="D514" s="162"/>
      <c r="E514" s="162"/>
    </row>
    <row r="515" spans="1:5" s="163" customFormat="1">
      <c r="A515" s="160"/>
      <c r="B515" s="161"/>
      <c r="C515" s="162"/>
      <c r="D515" s="162"/>
      <c r="E515" s="162"/>
    </row>
    <row r="516" spans="1:5" s="163" customFormat="1">
      <c r="A516" s="160"/>
      <c r="B516" s="161"/>
      <c r="C516" s="162"/>
      <c r="D516" s="162"/>
      <c r="E516" s="162"/>
    </row>
    <row r="517" spans="1:5" s="163" customFormat="1">
      <c r="A517" s="160"/>
      <c r="B517" s="161"/>
      <c r="C517" s="162"/>
      <c r="D517" s="162"/>
      <c r="E517" s="162"/>
    </row>
    <row r="518" spans="1:5" s="163" customFormat="1">
      <c r="A518" s="160"/>
      <c r="B518" s="161"/>
      <c r="C518" s="162"/>
      <c r="D518" s="162"/>
      <c r="E518" s="162"/>
    </row>
    <row r="519" spans="1:5" s="163" customFormat="1">
      <c r="A519" s="160"/>
      <c r="B519" s="161"/>
      <c r="C519" s="162"/>
      <c r="D519" s="162"/>
      <c r="E519" s="162"/>
    </row>
    <row r="520" spans="1:5" s="163" customFormat="1">
      <c r="A520" s="160"/>
      <c r="B520" s="161"/>
      <c r="C520" s="162"/>
      <c r="D520" s="162"/>
      <c r="E520" s="162"/>
    </row>
    <row r="521" spans="1:5" s="163" customFormat="1">
      <c r="A521" s="160"/>
      <c r="B521" s="161"/>
      <c r="C521" s="162"/>
      <c r="D521" s="162"/>
      <c r="E521" s="162"/>
    </row>
    <row r="522" spans="1:5" s="163" customFormat="1">
      <c r="A522" s="160"/>
      <c r="B522" s="161"/>
      <c r="C522" s="162"/>
      <c r="D522" s="162"/>
      <c r="E522" s="162"/>
    </row>
    <row r="523" spans="1:5" s="163" customFormat="1">
      <c r="A523" s="160"/>
      <c r="B523" s="161"/>
      <c r="C523" s="162"/>
      <c r="D523" s="162"/>
      <c r="E523" s="162"/>
    </row>
    <row r="524" spans="1:5" s="163" customFormat="1">
      <c r="A524" s="160"/>
      <c r="B524" s="161"/>
      <c r="C524" s="162"/>
      <c r="D524" s="162"/>
      <c r="E524" s="162"/>
    </row>
    <row r="525" spans="1:5" s="163" customFormat="1">
      <c r="A525" s="160"/>
      <c r="B525" s="161"/>
      <c r="C525" s="162"/>
      <c r="D525" s="162"/>
      <c r="E525" s="162"/>
    </row>
    <row r="526" spans="1:5" s="163" customFormat="1">
      <c r="A526" s="160"/>
      <c r="B526" s="161"/>
      <c r="C526" s="162"/>
      <c r="D526" s="162"/>
      <c r="E526" s="162"/>
    </row>
    <row r="527" spans="1:5" s="163" customFormat="1">
      <c r="A527" s="160"/>
      <c r="B527" s="161"/>
      <c r="C527" s="162"/>
      <c r="D527" s="162"/>
      <c r="E527" s="162"/>
    </row>
    <row r="528" spans="1:5" s="163" customFormat="1">
      <c r="A528" s="160"/>
      <c r="B528" s="161"/>
      <c r="C528" s="162"/>
      <c r="D528" s="162"/>
      <c r="E528" s="162"/>
    </row>
    <row r="529" spans="1:5" s="163" customFormat="1">
      <c r="A529" s="160"/>
      <c r="B529" s="161"/>
      <c r="C529" s="162"/>
      <c r="D529" s="162"/>
      <c r="E529" s="162"/>
    </row>
    <row r="530" spans="1:5" s="163" customFormat="1">
      <c r="A530" s="160"/>
      <c r="B530" s="161"/>
      <c r="C530" s="162"/>
      <c r="D530" s="162"/>
      <c r="E530" s="162"/>
    </row>
    <row r="531" spans="1:5" s="163" customFormat="1">
      <c r="A531" s="160"/>
      <c r="B531" s="161"/>
      <c r="C531" s="162"/>
      <c r="D531" s="162"/>
      <c r="E531" s="162"/>
    </row>
    <row r="532" spans="1:5" s="163" customFormat="1">
      <c r="A532" s="160"/>
      <c r="B532" s="161"/>
      <c r="C532" s="162"/>
      <c r="D532" s="162"/>
      <c r="E532" s="162"/>
    </row>
    <row r="533" spans="1:5" s="163" customFormat="1">
      <c r="A533" s="160"/>
      <c r="B533" s="161"/>
      <c r="C533" s="162"/>
      <c r="D533" s="162"/>
      <c r="E533" s="162"/>
    </row>
    <row r="534" spans="1:5" s="163" customFormat="1">
      <c r="A534" s="160"/>
      <c r="B534" s="161"/>
      <c r="C534" s="162"/>
      <c r="D534" s="162"/>
      <c r="E534" s="162"/>
    </row>
    <row r="535" spans="1:5" s="163" customFormat="1">
      <c r="A535" s="160"/>
      <c r="B535" s="161"/>
      <c r="C535" s="162"/>
      <c r="D535" s="162"/>
      <c r="E535" s="162"/>
    </row>
    <row r="536" spans="1:5" s="163" customFormat="1">
      <c r="A536" s="160"/>
      <c r="B536" s="161"/>
      <c r="C536" s="162"/>
      <c r="D536" s="162"/>
      <c r="E536" s="162"/>
    </row>
    <row r="537" spans="1:5" s="163" customFormat="1">
      <c r="A537" s="160"/>
      <c r="B537" s="161"/>
      <c r="C537" s="162"/>
      <c r="D537" s="162"/>
      <c r="E537" s="162"/>
    </row>
    <row r="538" spans="1:5" s="163" customFormat="1">
      <c r="A538" s="160"/>
      <c r="B538" s="161"/>
      <c r="C538" s="162"/>
      <c r="D538" s="162"/>
      <c r="E538" s="162"/>
    </row>
    <row r="539" spans="1:5" s="163" customFormat="1">
      <c r="A539" s="160"/>
      <c r="B539" s="161"/>
      <c r="C539" s="162"/>
      <c r="D539" s="162"/>
      <c r="E539" s="162"/>
    </row>
    <row r="540" spans="1:5" s="163" customFormat="1">
      <c r="A540" s="160"/>
      <c r="B540" s="161"/>
      <c r="C540" s="162"/>
      <c r="D540" s="162"/>
      <c r="E540" s="162"/>
    </row>
    <row r="541" spans="1:5" s="163" customFormat="1">
      <c r="A541" s="160"/>
      <c r="B541" s="161"/>
      <c r="C541" s="162"/>
      <c r="D541" s="162"/>
      <c r="E541" s="162"/>
    </row>
    <row r="542" spans="1:5" s="163" customFormat="1">
      <c r="A542" s="160"/>
      <c r="B542" s="161"/>
      <c r="C542" s="162"/>
      <c r="D542" s="162"/>
      <c r="E542" s="162"/>
    </row>
    <row r="543" spans="1:5" s="163" customFormat="1">
      <c r="A543" s="160"/>
      <c r="B543" s="161"/>
      <c r="C543" s="162"/>
      <c r="D543" s="162"/>
      <c r="E543" s="162"/>
    </row>
    <row r="544" spans="1:5" s="163" customFormat="1">
      <c r="A544" s="160"/>
      <c r="B544" s="161"/>
      <c r="C544" s="162"/>
      <c r="D544" s="162"/>
      <c r="E544" s="162"/>
    </row>
    <row r="545" spans="1:5" s="163" customFormat="1">
      <c r="A545" s="160"/>
      <c r="B545" s="161"/>
      <c r="C545" s="162"/>
      <c r="D545" s="162"/>
      <c r="E545" s="162"/>
    </row>
    <row r="546" spans="1:5" s="163" customFormat="1">
      <c r="A546" s="160"/>
      <c r="B546" s="161"/>
      <c r="C546" s="162"/>
      <c r="D546" s="162"/>
      <c r="E546" s="162"/>
    </row>
    <row r="547" spans="1:5" s="163" customFormat="1">
      <c r="A547" s="160"/>
      <c r="B547" s="161"/>
      <c r="C547" s="162"/>
      <c r="D547" s="162"/>
      <c r="E547" s="162"/>
    </row>
    <row r="548" spans="1:5" s="163" customFormat="1">
      <c r="A548" s="160"/>
      <c r="B548" s="161"/>
      <c r="C548" s="162"/>
      <c r="D548" s="162"/>
      <c r="E548" s="162"/>
    </row>
    <row r="549" spans="1:5" s="163" customFormat="1">
      <c r="A549" s="160"/>
      <c r="B549" s="161"/>
      <c r="C549" s="162"/>
      <c r="D549" s="162"/>
      <c r="E549" s="162"/>
    </row>
    <row r="550" spans="1:5" s="163" customFormat="1">
      <c r="A550" s="160"/>
      <c r="B550" s="161"/>
      <c r="C550" s="162"/>
      <c r="D550" s="162"/>
      <c r="E550" s="162"/>
    </row>
    <row r="551" spans="1:5" s="163" customFormat="1">
      <c r="A551" s="160"/>
      <c r="B551" s="161"/>
      <c r="C551" s="162"/>
      <c r="D551" s="162"/>
      <c r="E551" s="162"/>
    </row>
    <row r="552" spans="1:5" s="163" customFormat="1">
      <c r="A552" s="160"/>
      <c r="B552" s="161"/>
      <c r="C552" s="162"/>
      <c r="D552" s="162"/>
      <c r="E552" s="162"/>
    </row>
    <row r="553" spans="1:5" s="163" customFormat="1">
      <c r="A553" s="160"/>
      <c r="B553" s="161"/>
      <c r="C553" s="162"/>
      <c r="D553" s="162"/>
      <c r="E553" s="162"/>
    </row>
    <row r="554" spans="1:5" s="163" customFormat="1">
      <c r="A554" s="160"/>
      <c r="B554" s="161"/>
      <c r="C554" s="162"/>
      <c r="D554" s="162"/>
      <c r="E554" s="162"/>
    </row>
    <row r="555" spans="1:5" s="163" customFormat="1">
      <c r="A555" s="160"/>
      <c r="B555" s="161"/>
      <c r="C555" s="162"/>
      <c r="D555" s="162"/>
      <c r="E555" s="162"/>
    </row>
    <row r="556" spans="1:5" s="163" customFormat="1">
      <c r="A556" s="160"/>
      <c r="B556" s="161"/>
      <c r="C556" s="162"/>
      <c r="D556" s="162"/>
      <c r="E556" s="162"/>
    </row>
    <row r="557" spans="1:5" s="163" customFormat="1">
      <c r="A557" s="160"/>
      <c r="B557" s="161"/>
      <c r="C557" s="162"/>
      <c r="D557" s="162"/>
      <c r="E557" s="162"/>
    </row>
    <row r="558" spans="1:5" s="163" customFormat="1">
      <c r="A558" s="160"/>
      <c r="B558" s="161"/>
      <c r="C558" s="162"/>
      <c r="D558" s="162"/>
      <c r="E558" s="162"/>
    </row>
    <row r="559" spans="1:5" s="163" customFormat="1">
      <c r="A559" s="160"/>
      <c r="B559" s="161"/>
      <c r="C559" s="162"/>
      <c r="D559" s="162"/>
      <c r="E559" s="162"/>
    </row>
    <row r="560" spans="1:5" s="163" customFormat="1">
      <c r="A560" s="160"/>
      <c r="B560" s="161"/>
      <c r="C560" s="162"/>
      <c r="D560" s="162"/>
      <c r="E560" s="162"/>
    </row>
    <row r="561" spans="1:5" s="163" customFormat="1">
      <c r="A561" s="160"/>
      <c r="B561" s="161"/>
      <c r="C561" s="162"/>
      <c r="D561" s="162"/>
      <c r="E561" s="162"/>
    </row>
    <row r="562" spans="1:5" s="163" customFormat="1">
      <c r="A562" s="160"/>
      <c r="B562" s="161"/>
      <c r="C562" s="162"/>
      <c r="D562" s="162"/>
      <c r="E562" s="162"/>
    </row>
    <row r="563" spans="1:5" s="163" customFormat="1">
      <c r="A563" s="160"/>
      <c r="B563" s="161"/>
      <c r="C563" s="162"/>
      <c r="D563" s="162"/>
      <c r="E563" s="162"/>
    </row>
    <row r="564" spans="1:5" s="163" customFormat="1">
      <c r="A564" s="160"/>
      <c r="B564" s="161"/>
      <c r="C564" s="162"/>
      <c r="D564" s="162"/>
      <c r="E564" s="162"/>
    </row>
    <row r="565" spans="1:5" s="163" customFormat="1">
      <c r="A565" s="160"/>
      <c r="B565" s="161"/>
      <c r="C565" s="162"/>
      <c r="D565" s="162"/>
      <c r="E565" s="162"/>
    </row>
    <row r="566" spans="1:5" s="163" customFormat="1">
      <c r="A566" s="160"/>
      <c r="B566" s="161"/>
      <c r="C566" s="162"/>
      <c r="D566" s="162"/>
      <c r="E566" s="162"/>
    </row>
    <row r="567" spans="1:5" s="163" customFormat="1">
      <c r="A567" s="160"/>
      <c r="B567" s="161"/>
      <c r="C567" s="162"/>
      <c r="D567" s="162"/>
      <c r="E567" s="162"/>
    </row>
    <row r="568" spans="1:5" s="163" customFormat="1">
      <c r="A568" s="160"/>
      <c r="B568" s="161"/>
      <c r="C568" s="162"/>
      <c r="D568" s="162"/>
      <c r="E568" s="162"/>
    </row>
    <row r="569" spans="1:5" s="163" customFormat="1">
      <c r="A569" s="160"/>
      <c r="B569" s="161"/>
      <c r="C569" s="162"/>
      <c r="D569" s="162"/>
      <c r="E569" s="162"/>
    </row>
    <row r="570" spans="1:5" s="163" customFormat="1">
      <c r="A570" s="160"/>
      <c r="B570" s="161"/>
      <c r="C570" s="162"/>
      <c r="D570" s="162"/>
      <c r="E570" s="162"/>
    </row>
    <row r="571" spans="1:5" s="163" customFormat="1">
      <c r="A571" s="160"/>
      <c r="B571" s="161"/>
      <c r="C571" s="162"/>
      <c r="D571" s="162"/>
      <c r="E571" s="162"/>
    </row>
    <row r="572" spans="1:5" s="163" customFormat="1">
      <c r="A572" s="160"/>
      <c r="B572" s="161"/>
      <c r="C572" s="162"/>
      <c r="D572" s="162"/>
      <c r="E572" s="162"/>
    </row>
    <row r="573" spans="1:5" s="163" customFormat="1">
      <c r="A573" s="160"/>
      <c r="B573" s="161"/>
      <c r="C573" s="162"/>
      <c r="D573" s="162"/>
      <c r="E573" s="162"/>
    </row>
    <row r="574" spans="1:5" s="163" customFormat="1">
      <c r="A574" s="160"/>
      <c r="B574" s="161"/>
      <c r="C574" s="162"/>
      <c r="D574" s="162"/>
      <c r="E574" s="162"/>
    </row>
    <row r="575" spans="1:5" s="163" customFormat="1">
      <c r="A575" s="160"/>
      <c r="B575" s="161"/>
      <c r="C575" s="162"/>
      <c r="D575" s="162"/>
      <c r="E575" s="162"/>
    </row>
    <row r="576" spans="1:5" s="163" customFormat="1">
      <c r="A576" s="160"/>
      <c r="B576" s="161"/>
      <c r="C576" s="162"/>
      <c r="D576" s="162"/>
      <c r="E576" s="162"/>
    </row>
    <row r="577" spans="1:5" s="163" customFormat="1">
      <c r="A577" s="160"/>
      <c r="B577" s="161"/>
      <c r="C577" s="162"/>
      <c r="D577" s="162"/>
      <c r="E577" s="162"/>
    </row>
    <row r="578" spans="1:5" s="163" customFormat="1">
      <c r="A578" s="160"/>
      <c r="B578" s="161"/>
      <c r="C578" s="162"/>
      <c r="D578" s="162"/>
      <c r="E578" s="162"/>
    </row>
    <row r="579" spans="1:5" s="163" customFormat="1">
      <c r="A579" s="160"/>
      <c r="B579" s="161"/>
      <c r="C579" s="162"/>
      <c r="D579" s="162"/>
      <c r="E579" s="162"/>
    </row>
    <row r="580" spans="1:5" s="163" customFormat="1">
      <c r="A580" s="160"/>
      <c r="B580" s="161"/>
      <c r="C580" s="162"/>
      <c r="D580" s="162"/>
      <c r="E580" s="162"/>
    </row>
    <row r="581" spans="1:5" s="163" customFormat="1">
      <c r="A581" s="160"/>
      <c r="B581" s="161"/>
      <c r="C581" s="162"/>
      <c r="D581" s="162"/>
      <c r="E581" s="162"/>
    </row>
    <row r="582" spans="1:5" s="163" customFormat="1">
      <c r="A582" s="160"/>
      <c r="B582" s="161"/>
      <c r="C582" s="162"/>
      <c r="D582" s="162"/>
      <c r="E582" s="162"/>
    </row>
    <row r="583" spans="1:5" s="163" customFormat="1">
      <c r="A583" s="160"/>
      <c r="B583" s="161"/>
      <c r="C583" s="162"/>
      <c r="D583" s="162"/>
      <c r="E583" s="162"/>
    </row>
    <row r="584" spans="1:5" s="163" customFormat="1">
      <c r="A584" s="160"/>
      <c r="B584" s="161"/>
      <c r="C584" s="162"/>
      <c r="D584" s="162"/>
      <c r="E584" s="162"/>
    </row>
    <row r="585" spans="1:5" s="163" customFormat="1">
      <c r="A585" s="160"/>
      <c r="B585" s="161"/>
      <c r="C585" s="162"/>
      <c r="D585" s="162"/>
      <c r="E585" s="162"/>
    </row>
    <row r="586" spans="1:5" s="163" customFormat="1">
      <c r="A586" s="160"/>
      <c r="B586" s="161"/>
      <c r="C586" s="162"/>
      <c r="D586" s="162"/>
      <c r="E586" s="162"/>
    </row>
    <row r="587" spans="1:5" s="163" customFormat="1">
      <c r="A587" s="160"/>
      <c r="B587" s="161"/>
      <c r="C587" s="162"/>
      <c r="D587" s="162"/>
      <c r="E587" s="162"/>
    </row>
    <row r="588" spans="1:5" s="163" customFormat="1">
      <c r="A588" s="160"/>
      <c r="B588" s="161"/>
      <c r="C588" s="162"/>
      <c r="D588" s="162"/>
      <c r="E588" s="162"/>
    </row>
    <row r="589" spans="1:5" s="163" customFormat="1">
      <c r="A589" s="160"/>
      <c r="B589" s="161"/>
      <c r="C589" s="162"/>
      <c r="D589" s="162"/>
      <c r="E589" s="162"/>
    </row>
    <row r="590" spans="1:5" s="163" customFormat="1">
      <c r="A590" s="160"/>
      <c r="B590" s="161"/>
      <c r="C590" s="162"/>
      <c r="D590" s="162"/>
      <c r="E590" s="162"/>
    </row>
    <row r="591" spans="1:5" s="163" customFormat="1">
      <c r="A591" s="160"/>
      <c r="B591" s="161"/>
      <c r="C591" s="162"/>
      <c r="D591" s="162"/>
      <c r="E591" s="162"/>
    </row>
    <row r="592" spans="1:5" s="163" customFormat="1">
      <c r="A592" s="160"/>
      <c r="B592" s="161"/>
      <c r="C592" s="162"/>
      <c r="D592" s="162"/>
      <c r="E592" s="162"/>
    </row>
    <row r="593" spans="1:5" s="163" customFormat="1">
      <c r="A593" s="160"/>
      <c r="B593" s="161"/>
      <c r="C593" s="162"/>
      <c r="D593" s="162"/>
      <c r="E593" s="162"/>
    </row>
    <row r="594" spans="1:5" s="163" customFormat="1">
      <c r="A594" s="160"/>
      <c r="B594" s="161"/>
      <c r="C594" s="162"/>
      <c r="D594" s="162"/>
      <c r="E594" s="162"/>
    </row>
    <row r="595" spans="1:5" s="163" customFormat="1">
      <c r="A595" s="160"/>
      <c r="B595" s="161"/>
      <c r="C595" s="162"/>
      <c r="D595" s="162"/>
      <c r="E595" s="162"/>
    </row>
    <row r="596" spans="1:5" s="163" customFormat="1">
      <c r="A596" s="160"/>
      <c r="B596" s="161"/>
      <c r="C596" s="162"/>
      <c r="D596" s="162"/>
      <c r="E596" s="162"/>
    </row>
    <row r="597" spans="1:5" s="163" customFormat="1">
      <c r="A597" s="160"/>
      <c r="B597" s="161"/>
      <c r="C597" s="162"/>
      <c r="D597" s="162"/>
      <c r="E597" s="162"/>
    </row>
    <row r="598" spans="1:5" s="163" customFormat="1">
      <c r="A598" s="160"/>
      <c r="B598" s="161"/>
      <c r="C598" s="162"/>
      <c r="D598" s="162"/>
      <c r="E598" s="162"/>
    </row>
    <row r="599" spans="1:5" s="163" customFormat="1">
      <c r="A599" s="160"/>
      <c r="B599" s="161"/>
      <c r="C599" s="162"/>
      <c r="D599" s="162"/>
      <c r="E599" s="162"/>
    </row>
    <row r="600" spans="1:5" s="163" customFormat="1">
      <c r="A600" s="160"/>
      <c r="B600" s="161"/>
      <c r="C600" s="162"/>
      <c r="D600" s="162"/>
      <c r="E600" s="162"/>
    </row>
    <row r="601" spans="1:5" s="163" customFormat="1">
      <c r="A601" s="160"/>
      <c r="B601" s="161"/>
      <c r="C601" s="162"/>
      <c r="D601" s="162"/>
      <c r="E601" s="162"/>
    </row>
    <row r="602" spans="1:5" s="163" customFormat="1">
      <c r="A602" s="160"/>
      <c r="B602" s="161"/>
      <c r="C602" s="162"/>
      <c r="D602" s="162"/>
      <c r="E602" s="162"/>
    </row>
    <row r="603" spans="1:5" s="163" customFormat="1">
      <c r="A603" s="160"/>
      <c r="B603" s="161"/>
      <c r="C603" s="162"/>
      <c r="D603" s="162"/>
      <c r="E603" s="162"/>
    </row>
    <row r="604" spans="1:5" s="163" customFormat="1">
      <c r="A604" s="160"/>
      <c r="B604" s="161"/>
      <c r="C604" s="162"/>
      <c r="D604" s="162"/>
      <c r="E604" s="162"/>
    </row>
    <row r="605" spans="1:5" s="163" customFormat="1">
      <c r="A605" s="160"/>
      <c r="B605" s="161"/>
      <c r="C605" s="162"/>
      <c r="D605" s="162"/>
      <c r="E605" s="162"/>
    </row>
    <row r="606" spans="1:5" s="163" customFormat="1">
      <c r="A606" s="160"/>
      <c r="B606" s="161"/>
      <c r="C606" s="162"/>
      <c r="D606" s="162"/>
      <c r="E606" s="162"/>
    </row>
    <row r="607" spans="1:5" s="163" customFormat="1">
      <c r="A607" s="160"/>
      <c r="B607" s="161"/>
      <c r="C607" s="162"/>
      <c r="D607" s="162"/>
      <c r="E607" s="162"/>
    </row>
    <row r="608" spans="1:5" s="163" customFormat="1">
      <c r="A608" s="160"/>
      <c r="B608" s="161"/>
      <c r="C608" s="162"/>
      <c r="D608" s="162"/>
      <c r="E608" s="162"/>
    </row>
    <row r="609" spans="1:5" s="163" customFormat="1">
      <c r="A609" s="160"/>
      <c r="B609" s="161"/>
      <c r="C609" s="162"/>
      <c r="D609" s="162"/>
      <c r="E609" s="162"/>
    </row>
    <row r="610" spans="1:5" s="163" customFormat="1">
      <c r="A610" s="160"/>
      <c r="B610" s="161"/>
      <c r="C610" s="162"/>
      <c r="D610" s="162"/>
      <c r="E610" s="162"/>
    </row>
    <row r="611" spans="1:5" s="163" customFormat="1">
      <c r="A611" s="160"/>
      <c r="B611" s="161"/>
      <c r="C611" s="162"/>
      <c r="D611" s="162"/>
      <c r="E611" s="162"/>
    </row>
    <row r="612" spans="1:5" s="163" customFormat="1">
      <c r="A612" s="160"/>
      <c r="B612" s="161"/>
      <c r="C612" s="162"/>
      <c r="D612" s="162"/>
      <c r="E612" s="162"/>
    </row>
    <row r="613" spans="1:5" s="163" customFormat="1">
      <c r="A613" s="160"/>
      <c r="B613" s="161"/>
      <c r="C613" s="162"/>
      <c r="D613" s="162"/>
      <c r="E613" s="162"/>
    </row>
    <row r="614" spans="1:5" s="163" customFormat="1">
      <c r="A614" s="160"/>
      <c r="B614" s="161"/>
      <c r="C614" s="162"/>
      <c r="D614" s="162"/>
      <c r="E614" s="162"/>
    </row>
    <row r="615" spans="1:5" s="163" customFormat="1">
      <c r="A615" s="160"/>
      <c r="B615" s="161"/>
      <c r="C615" s="162"/>
      <c r="D615" s="162"/>
      <c r="E615" s="162"/>
    </row>
    <row r="616" spans="1:5" s="163" customFormat="1">
      <c r="A616" s="160"/>
      <c r="B616" s="161"/>
      <c r="C616" s="162"/>
      <c r="D616" s="162"/>
      <c r="E616" s="162"/>
    </row>
    <row r="617" spans="1:5" s="163" customFormat="1">
      <c r="A617" s="160"/>
      <c r="B617" s="161"/>
      <c r="C617" s="162"/>
      <c r="D617" s="162"/>
      <c r="E617" s="162"/>
    </row>
    <row r="618" spans="1:5" s="163" customFormat="1">
      <c r="A618" s="160"/>
      <c r="B618" s="161"/>
      <c r="C618" s="162"/>
      <c r="D618" s="162"/>
      <c r="E618" s="162"/>
    </row>
    <row r="619" spans="1:5" s="163" customFormat="1">
      <c r="A619" s="160"/>
      <c r="B619" s="161"/>
      <c r="C619" s="162"/>
      <c r="D619" s="162"/>
      <c r="E619" s="162"/>
    </row>
    <row r="620" spans="1:5" s="163" customFormat="1">
      <c r="A620" s="160"/>
      <c r="B620" s="161"/>
      <c r="C620" s="162"/>
      <c r="D620" s="162"/>
      <c r="E620" s="162"/>
    </row>
    <row r="621" spans="1:5" s="163" customFormat="1">
      <c r="A621" s="160"/>
      <c r="B621" s="161"/>
      <c r="C621" s="162"/>
      <c r="D621" s="162"/>
      <c r="E621" s="162"/>
    </row>
    <row r="622" spans="1:5" s="163" customFormat="1">
      <c r="A622" s="160"/>
      <c r="B622" s="161"/>
      <c r="C622" s="162"/>
      <c r="D622" s="162"/>
      <c r="E622" s="162"/>
    </row>
    <row r="623" spans="1:5" s="163" customFormat="1">
      <c r="A623" s="160"/>
      <c r="B623" s="161"/>
      <c r="C623" s="162"/>
      <c r="D623" s="162"/>
      <c r="E623" s="162"/>
    </row>
    <row r="624" spans="1:5" s="163" customFormat="1">
      <c r="A624" s="160"/>
      <c r="B624" s="161"/>
      <c r="C624" s="162"/>
      <c r="D624" s="162"/>
      <c r="E624" s="162"/>
    </row>
    <row r="625" spans="1:5" s="163" customFormat="1">
      <c r="A625" s="160"/>
      <c r="B625" s="161"/>
      <c r="C625" s="162"/>
      <c r="D625" s="162"/>
      <c r="E625" s="162"/>
    </row>
    <row r="626" spans="1:5" s="163" customFormat="1">
      <c r="A626" s="160"/>
      <c r="B626" s="161"/>
      <c r="C626" s="162"/>
      <c r="D626" s="162"/>
      <c r="E626" s="162"/>
    </row>
    <row r="627" spans="1:5" s="163" customFormat="1">
      <c r="A627" s="160"/>
      <c r="B627" s="161"/>
      <c r="C627" s="162"/>
      <c r="D627" s="162"/>
      <c r="E627" s="162"/>
    </row>
    <row r="709" spans="1:5">
      <c r="A709" s="90"/>
      <c r="B709" s="94"/>
      <c r="C709" s="152"/>
      <c r="D709" s="152"/>
      <c r="E709" s="152"/>
    </row>
    <row r="719" spans="1:5" s="93" customFormat="1" ht="12.75">
      <c r="A719" s="84"/>
      <c r="B719" s="91"/>
      <c r="C719" s="151"/>
      <c r="D719" s="151"/>
      <c r="E719" s="151"/>
    </row>
    <row r="2622" spans="1:5">
      <c r="A2622" s="90"/>
      <c r="B2622" s="92"/>
      <c r="C2622" s="152"/>
      <c r="D2622" s="152"/>
      <c r="E2622" s="152"/>
    </row>
  </sheetData>
  <sheetProtection sheet="1" objects="1" scenarios="1"/>
  <mergeCells count="2">
    <mergeCell ref="A2:E2"/>
    <mergeCell ref="A1:E1"/>
  </mergeCells>
  <printOptions gridLines="1"/>
  <pageMargins left="0.19685039370078741" right="0.19685039370078741" top="0.19685039370078741" bottom="0.19685039370078741" header="0.11811023622047245" footer="0.11811023622047245"/>
  <pageSetup paperSize="9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O892"/>
  <sheetViews>
    <sheetView workbookViewId="0">
      <pane xSplit="11" ySplit="3" topLeftCell="L886" activePane="bottomRight" state="frozen"/>
      <selection activeCell="AA2" sqref="AA2"/>
      <selection pane="topRight" activeCell="AA2" sqref="AA2"/>
      <selection pane="bottomLeft" activeCell="AA2" sqref="AA2"/>
      <selection pane="bottomRight" activeCell="R872" sqref="R872"/>
    </sheetView>
  </sheetViews>
  <sheetFormatPr defaultRowHeight="15"/>
  <cols>
    <col min="1" max="1" width="5.42578125" style="8" hidden="1" customWidth="1"/>
    <col min="2" max="2" width="4" style="9" hidden="1" customWidth="1"/>
    <col min="3" max="3" width="4" style="19" hidden="1" customWidth="1"/>
    <col min="4" max="4" width="3.140625" style="19" hidden="1" customWidth="1"/>
    <col min="5" max="5" width="4.140625" style="10" customWidth="1"/>
    <col min="6" max="6" width="3.140625" style="19" hidden="1" customWidth="1"/>
    <col min="7" max="7" width="3.7109375" style="81" customWidth="1"/>
    <col min="8" max="8" width="13" style="82" customWidth="1"/>
    <col min="9" max="9" width="5.5703125" style="83" customWidth="1"/>
    <col min="10" max="10" width="5.5703125" style="83" hidden="1" customWidth="1"/>
    <col min="11" max="11" width="29.85546875" style="7" customWidth="1"/>
    <col min="12" max="14" width="13.85546875" style="117" customWidth="1"/>
    <col min="15" max="15" width="8.42578125" style="48" customWidth="1"/>
  </cols>
  <sheetData>
    <row r="1" spans="1:15">
      <c r="E1" s="235" t="s">
        <v>310</v>
      </c>
      <c r="F1" s="236"/>
      <c r="G1" s="236"/>
      <c r="H1" s="236"/>
      <c r="I1" s="236"/>
      <c r="J1" s="236"/>
      <c r="K1" s="236"/>
      <c r="L1" s="236"/>
      <c r="M1" s="236"/>
      <c r="N1" s="236"/>
    </row>
    <row r="3" spans="1:15" s="129" customFormat="1" ht="42.75" customHeight="1">
      <c r="A3" s="127"/>
      <c r="B3" s="11" t="s">
        <v>0</v>
      </c>
      <c r="C3" s="12" t="s">
        <v>34</v>
      </c>
      <c r="D3" s="13" t="s">
        <v>35</v>
      </c>
      <c r="E3" s="14" t="s">
        <v>36</v>
      </c>
      <c r="F3" s="15" t="s">
        <v>37</v>
      </c>
      <c r="G3" s="16" t="s">
        <v>1</v>
      </c>
      <c r="H3" s="1" t="s">
        <v>38</v>
      </c>
      <c r="I3" s="128" t="s">
        <v>306</v>
      </c>
      <c r="J3" s="17" t="s">
        <v>39</v>
      </c>
      <c r="K3" s="1" t="s">
        <v>40</v>
      </c>
      <c r="L3" s="107" t="s">
        <v>304</v>
      </c>
      <c r="M3" s="107" t="s">
        <v>273</v>
      </c>
      <c r="N3" s="107" t="s">
        <v>305</v>
      </c>
      <c r="O3" s="2" t="s">
        <v>41</v>
      </c>
    </row>
    <row r="4" spans="1:15">
      <c r="A4" s="8">
        <f t="shared" ref="A4:A5" si="0">H4</f>
        <v>0</v>
      </c>
      <c r="B4" s="9" t="str">
        <f t="shared" ref="B4:B5" si="1">IF(J4&gt;0,G4," ")</f>
        <v/>
      </c>
      <c r="C4" s="45" t="str">
        <f t="shared" ref="C4:C65" si="2">IF(I4&gt;0,LEFT(E4,3),"  ")</f>
        <v/>
      </c>
      <c r="D4" s="45" t="str">
        <f t="shared" ref="D4:D65" si="3">IF(I4&gt;0,LEFT(E4,4),"  ")</f>
        <v/>
      </c>
      <c r="E4" s="39"/>
      <c r="F4" s="40"/>
      <c r="G4" s="41"/>
      <c r="H4" s="42"/>
      <c r="I4" s="43"/>
      <c r="J4" s="43"/>
      <c r="K4" s="44"/>
      <c r="L4" s="176"/>
      <c r="M4" s="176"/>
      <c r="N4" s="176"/>
    </row>
    <row r="5" spans="1:15" ht="25.5">
      <c r="A5" s="8" t="str">
        <f t="shared" si="0"/>
        <v>GLAVA 012 02</v>
      </c>
      <c r="B5" s="9" t="str">
        <f t="shared" si="1"/>
        <v/>
      </c>
      <c r="C5" s="45" t="str">
        <f t="shared" si="2"/>
        <v/>
      </c>
      <c r="D5" s="45" t="str">
        <f t="shared" si="3"/>
        <v/>
      </c>
      <c r="E5" s="21"/>
      <c r="F5" s="22"/>
      <c r="G5" s="23"/>
      <c r="H5" s="25" t="s">
        <v>159</v>
      </c>
      <c r="I5" s="55"/>
      <c r="J5" s="55"/>
      <c r="K5" s="25" t="s">
        <v>160</v>
      </c>
      <c r="L5" s="109">
        <f>SUM(L18,L96,L190,L645)</f>
        <v>3770951</v>
      </c>
      <c r="M5" s="109">
        <f>SUM(M18,M96,M190,M645)</f>
        <v>300</v>
      </c>
      <c r="N5" s="109">
        <f>SUM(N18,N96,N190,N645)</f>
        <v>3771251</v>
      </c>
    </row>
    <row r="6" spans="1:15" ht="25.5">
      <c r="E6" s="21"/>
      <c r="F6" s="22"/>
      <c r="G6" s="23"/>
      <c r="H6" s="24">
        <v>11</v>
      </c>
      <c r="I6" s="20"/>
      <c r="J6" s="20"/>
      <c r="K6" s="25" t="s">
        <v>42</v>
      </c>
      <c r="L6" s="110">
        <f t="shared" ref="L6:N17" si="4">SUMIF($G$18:$G$843,$H6,L$18:L$843)</f>
        <v>85900</v>
      </c>
      <c r="M6" s="110">
        <f t="shared" si="4"/>
        <v>0</v>
      </c>
      <c r="N6" s="110">
        <f t="shared" si="4"/>
        <v>85900</v>
      </c>
    </row>
    <row r="7" spans="1:15" ht="25.5">
      <c r="E7" s="21"/>
      <c r="F7" s="22"/>
      <c r="G7" s="23"/>
      <c r="H7" s="24">
        <v>12</v>
      </c>
      <c r="I7" s="20"/>
      <c r="J7" s="20"/>
      <c r="K7" s="25" t="s">
        <v>27</v>
      </c>
      <c r="L7" s="110">
        <f t="shared" si="4"/>
        <v>400124</v>
      </c>
      <c r="M7" s="110">
        <f t="shared" si="4"/>
        <v>0</v>
      </c>
      <c r="N7" s="110">
        <f t="shared" si="4"/>
        <v>400124</v>
      </c>
    </row>
    <row r="8" spans="1:15" ht="25.5">
      <c r="E8" s="21"/>
      <c r="F8" s="22"/>
      <c r="G8" s="23"/>
      <c r="H8" s="24">
        <v>32</v>
      </c>
      <c r="I8" s="20"/>
      <c r="J8" s="20"/>
      <c r="K8" s="25" t="s">
        <v>28</v>
      </c>
      <c r="L8" s="110">
        <f t="shared" si="4"/>
        <v>24247</v>
      </c>
      <c r="M8" s="110">
        <f t="shared" si="4"/>
        <v>0</v>
      </c>
      <c r="N8" s="110">
        <f t="shared" si="4"/>
        <v>24247</v>
      </c>
    </row>
    <row r="9" spans="1:15" ht="25.5">
      <c r="E9" s="21"/>
      <c r="F9" s="22"/>
      <c r="G9" s="23"/>
      <c r="H9" s="24">
        <v>49</v>
      </c>
      <c r="I9" s="20"/>
      <c r="J9" s="20"/>
      <c r="K9" s="25" t="s">
        <v>29</v>
      </c>
      <c r="L9" s="110">
        <f t="shared" si="4"/>
        <v>0</v>
      </c>
      <c r="M9" s="110">
        <f t="shared" si="4"/>
        <v>0</v>
      </c>
      <c r="N9" s="110">
        <f t="shared" si="4"/>
        <v>0</v>
      </c>
    </row>
    <row r="10" spans="1:15" ht="25.5">
      <c r="E10" s="21"/>
      <c r="F10" s="22"/>
      <c r="G10" s="23"/>
      <c r="H10" s="24">
        <v>51</v>
      </c>
      <c r="I10" s="20"/>
      <c r="J10" s="20"/>
      <c r="K10" s="25" t="s">
        <v>79</v>
      </c>
      <c r="L10" s="110">
        <f t="shared" si="4"/>
        <v>0</v>
      </c>
      <c r="M10" s="110">
        <f t="shared" si="4"/>
        <v>0</v>
      </c>
      <c r="N10" s="110">
        <f t="shared" si="4"/>
        <v>0</v>
      </c>
    </row>
    <row r="11" spans="1:15" ht="25.5">
      <c r="E11" s="21"/>
      <c r="F11" s="22"/>
      <c r="G11" s="23"/>
      <c r="H11" s="24">
        <v>52</v>
      </c>
      <c r="I11" s="20"/>
      <c r="J11" s="20"/>
      <c r="K11" s="25" t="s">
        <v>80</v>
      </c>
      <c r="L11" s="110">
        <f t="shared" si="4"/>
        <v>3700</v>
      </c>
      <c r="M11" s="110">
        <f t="shared" si="4"/>
        <v>300</v>
      </c>
      <c r="N11" s="110">
        <f t="shared" si="4"/>
        <v>4000</v>
      </c>
    </row>
    <row r="12" spans="1:15" ht="21" customHeight="1">
      <c r="E12" s="21"/>
      <c r="F12" s="22"/>
      <c r="G12" s="23"/>
      <c r="H12" s="24">
        <v>54</v>
      </c>
      <c r="I12" s="20"/>
      <c r="J12" s="20"/>
      <c r="K12" s="25" t="s">
        <v>30</v>
      </c>
      <c r="L12" s="110">
        <f t="shared" si="4"/>
        <v>3256980</v>
      </c>
      <c r="M12" s="110">
        <f t="shared" si="4"/>
        <v>0</v>
      </c>
      <c r="N12" s="110">
        <f t="shared" si="4"/>
        <v>3256980</v>
      </c>
    </row>
    <row r="13" spans="1:15" ht="14.25" customHeight="1">
      <c r="E13" s="21"/>
      <c r="F13" s="22"/>
      <c r="G13" s="23"/>
      <c r="H13" s="24">
        <v>61</v>
      </c>
      <c r="I13" s="20"/>
      <c r="J13" s="20"/>
      <c r="K13" s="25" t="s">
        <v>129</v>
      </c>
      <c r="L13" s="110">
        <f t="shared" si="4"/>
        <v>0</v>
      </c>
      <c r="M13" s="110">
        <f t="shared" si="4"/>
        <v>0</v>
      </c>
      <c r="N13" s="110">
        <f t="shared" si="4"/>
        <v>0</v>
      </c>
    </row>
    <row r="14" spans="1:15" ht="25.5">
      <c r="E14" s="21"/>
      <c r="F14" s="22"/>
      <c r="G14" s="23"/>
      <c r="H14" s="24">
        <v>62</v>
      </c>
      <c r="I14" s="20"/>
      <c r="J14" s="20"/>
      <c r="K14" s="25" t="s">
        <v>31</v>
      </c>
      <c r="L14" s="110">
        <f t="shared" si="4"/>
        <v>0</v>
      </c>
      <c r="M14" s="110">
        <f t="shared" si="4"/>
        <v>0</v>
      </c>
      <c r="N14" s="110">
        <f t="shared" si="4"/>
        <v>0</v>
      </c>
    </row>
    <row r="15" spans="1:15" ht="51.75" customHeight="1">
      <c r="E15" s="21"/>
      <c r="F15" s="22"/>
      <c r="G15" s="23"/>
      <c r="H15" s="24">
        <v>72</v>
      </c>
      <c r="I15" s="20"/>
      <c r="J15" s="20"/>
      <c r="K15" s="25" t="s">
        <v>32</v>
      </c>
      <c r="L15" s="110">
        <f t="shared" si="4"/>
        <v>0</v>
      </c>
      <c r="M15" s="110">
        <f t="shared" si="4"/>
        <v>0</v>
      </c>
      <c r="N15" s="110">
        <f t="shared" si="4"/>
        <v>0</v>
      </c>
    </row>
    <row r="16" spans="1:15" ht="39" customHeight="1">
      <c r="E16" s="21"/>
      <c r="F16" s="22"/>
      <c r="G16" s="23"/>
      <c r="H16" s="24">
        <v>81</v>
      </c>
      <c r="I16" s="20"/>
      <c r="J16" s="20"/>
      <c r="K16" s="25" t="s">
        <v>112</v>
      </c>
      <c r="L16" s="110">
        <f t="shared" si="4"/>
        <v>0</v>
      </c>
      <c r="M16" s="110">
        <f t="shared" si="4"/>
        <v>0</v>
      </c>
      <c r="N16" s="110">
        <f t="shared" si="4"/>
        <v>0</v>
      </c>
    </row>
    <row r="17" spans="1:15" ht="25.5">
      <c r="E17" s="21"/>
      <c r="F17" s="22"/>
      <c r="G17" s="23"/>
      <c r="H17" s="24">
        <v>82</v>
      </c>
      <c r="I17" s="20"/>
      <c r="J17" s="20"/>
      <c r="K17" s="25" t="s">
        <v>33</v>
      </c>
      <c r="L17" s="110">
        <f t="shared" si="4"/>
        <v>0</v>
      </c>
      <c r="M17" s="110">
        <f t="shared" si="4"/>
        <v>0</v>
      </c>
      <c r="N17" s="110">
        <f t="shared" si="4"/>
        <v>0</v>
      </c>
    </row>
    <row r="18" spans="1:15" ht="38.25">
      <c r="A18" s="8" t="str">
        <f t="shared" ref="A18:A109" si="5">H18</f>
        <v>Program 7006</v>
      </c>
      <c r="B18" s="9" t="str">
        <f t="shared" ref="B18:B109" si="6">IF(J18&gt;0,G18," ")</f>
        <v/>
      </c>
      <c r="C18" s="45" t="str">
        <f t="shared" si="2"/>
        <v/>
      </c>
      <c r="D18" s="45" t="str">
        <f t="shared" si="3"/>
        <v/>
      </c>
      <c r="E18" s="26"/>
      <c r="F18" s="27"/>
      <c r="G18" s="28"/>
      <c r="H18" s="29" t="s">
        <v>142</v>
      </c>
      <c r="I18" s="20"/>
      <c r="J18" s="20"/>
      <c r="K18" s="30" t="s">
        <v>143</v>
      </c>
      <c r="L18" s="111">
        <f>SUM(L19,L31,L38,L78)</f>
        <v>400124</v>
      </c>
      <c r="M18" s="111">
        <f>SUM(M19,M31,M38,M78)</f>
        <v>0</v>
      </c>
      <c r="N18" s="111">
        <f>SUM(N19,N31,N38,N78)</f>
        <v>400124</v>
      </c>
    </row>
    <row r="19" spans="1:15" ht="38.25">
      <c r="C19" s="45"/>
      <c r="D19" s="45"/>
      <c r="E19" s="33" t="s">
        <v>130</v>
      </c>
      <c r="F19" s="34">
        <v>121</v>
      </c>
      <c r="G19" s="35"/>
      <c r="H19" s="177" t="s">
        <v>274</v>
      </c>
      <c r="I19" s="37"/>
      <c r="J19" s="37"/>
      <c r="K19" s="38" t="s">
        <v>275</v>
      </c>
      <c r="L19" s="112">
        <f>SUM(L20)</f>
        <v>3000</v>
      </c>
      <c r="M19" s="112">
        <f>SUM(M20)</f>
        <v>0</v>
      </c>
      <c r="N19" s="112">
        <f>SUM(N20)</f>
        <v>3000</v>
      </c>
      <c r="O19" s="32"/>
    </row>
    <row r="20" spans="1:15" ht="25.5">
      <c r="C20" s="45"/>
      <c r="D20" s="45"/>
      <c r="E20" s="39"/>
      <c r="F20" s="40"/>
      <c r="G20" s="41"/>
      <c r="H20" s="42">
        <v>4</v>
      </c>
      <c r="I20" s="43"/>
      <c r="J20" s="43"/>
      <c r="K20" s="44" t="s">
        <v>64</v>
      </c>
      <c r="L20" s="108">
        <f t="shared" ref="L20:N20" si="7">SUM(L21)</f>
        <v>3000</v>
      </c>
      <c r="M20" s="108">
        <f t="shared" si="7"/>
        <v>0</v>
      </c>
      <c r="N20" s="108">
        <f t="shared" si="7"/>
        <v>3000</v>
      </c>
      <c r="O20" s="178"/>
    </row>
    <row r="21" spans="1:15" ht="25.5">
      <c r="C21" s="45"/>
      <c r="D21" s="45"/>
      <c r="E21" s="39"/>
      <c r="F21" s="40"/>
      <c r="G21" s="41"/>
      <c r="H21" s="42">
        <v>42</v>
      </c>
      <c r="I21" s="43"/>
      <c r="J21" s="43"/>
      <c r="K21" s="44" t="s">
        <v>65</v>
      </c>
      <c r="L21" s="108">
        <f>SUM(L22,L24,)</f>
        <v>3000</v>
      </c>
      <c r="M21" s="108">
        <f t="shared" ref="M21:N21" si="8">SUM(M22,M24,)</f>
        <v>0</v>
      </c>
      <c r="N21" s="108">
        <f t="shared" si="8"/>
        <v>3000</v>
      </c>
      <c r="O21" s="179"/>
    </row>
    <row r="22" spans="1:15">
      <c r="C22" s="45"/>
      <c r="D22" s="45"/>
      <c r="E22" s="39"/>
      <c r="F22" s="40"/>
      <c r="G22" s="41"/>
      <c r="H22" s="42">
        <v>421</v>
      </c>
      <c r="I22" s="43"/>
      <c r="J22" s="43"/>
      <c r="K22" s="44" t="s">
        <v>113</v>
      </c>
      <c r="L22" s="108">
        <f t="shared" ref="L22:N22" si="9">SUM(L23)</f>
        <v>0</v>
      </c>
      <c r="M22" s="108">
        <f t="shared" si="9"/>
        <v>0</v>
      </c>
      <c r="N22" s="108">
        <f t="shared" si="9"/>
        <v>0</v>
      </c>
    </row>
    <row r="23" spans="1:15">
      <c r="C23" s="45"/>
      <c r="D23" s="45"/>
      <c r="E23" s="39" t="s">
        <v>130</v>
      </c>
      <c r="F23" s="40">
        <v>121</v>
      </c>
      <c r="G23" s="41">
        <v>12</v>
      </c>
      <c r="H23" s="42">
        <v>4212</v>
      </c>
      <c r="I23" s="213">
        <v>905</v>
      </c>
      <c r="J23" s="46">
        <v>912</v>
      </c>
      <c r="K23" s="44" t="s">
        <v>141</v>
      </c>
      <c r="L23" s="199"/>
      <c r="M23" s="199"/>
      <c r="N23" s="199"/>
      <c r="O23" s="48">
        <v>121</v>
      </c>
    </row>
    <row r="24" spans="1:15">
      <c r="C24" s="45"/>
      <c r="D24" s="45"/>
      <c r="E24" s="39"/>
      <c r="F24" s="40"/>
      <c r="G24" s="41"/>
      <c r="H24" s="42">
        <v>422</v>
      </c>
      <c r="I24" s="43"/>
      <c r="J24" s="43"/>
      <c r="K24" s="44" t="s">
        <v>66</v>
      </c>
      <c r="L24" s="108">
        <f>SUM(L25:L29)</f>
        <v>3000</v>
      </c>
      <c r="M24" s="108">
        <f>SUM(M25:M29)</f>
        <v>0</v>
      </c>
      <c r="N24" s="108">
        <f>SUM(N25:N29)</f>
        <v>3000</v>
      </c>
      <c r="O24" s="18"/>
    </row>
    <row r="25" spans="1:15">
      <c r="C25" s="45"/>
      <c r="D25" s="45"/>
      <c r="E25" s="39" t="s">
        <v>130</v>
      </c>
      <c r="F25" s="40">
        <v>121</v>
      </c>
      <c r="G25" s="41">
        <v>12</v>
      </c>
      <c r="H25" s="42">
        <v>4221</v>
      </c>
      <c r="I25" s="213">
        <v>906</v>
      </c>
      <c r="J25" s="46">
        <v>913</v>
      </c>
      <c r="K25" s="44" t="s">
        <v>67</v>
      </c>
      <c r="L25" s="199">
        <v>3000</v>
      </c>
      <c r="M25" s="199">
        <v>0</v>
      </c>
      <c r="N25" s="199">
        <v>3000</v>
      </c>
      <c r="O25" s="48">
        <v>121</v>
      </c>
    </row>
    <row r="26" spans="1:15">
      <c r="C26" s="45"/>
      <c r="D26" s="45"/>
      <c r="E26" s="39" t="s">
        <v>130</v>
      </c>
      <c r="F26" s="40">
        <v>121</v>
      </c>
      <c r="G26" s="41">
        <v>12</v>
      </c>
      <c r="H26" s="42">
        <v>4222</v>
      </c>
      <c r="I26" s="213">
        <v>907</v>
      </c>
      <c r="J26" s="46">
        <v>914</v>
      </c>
      <c r="K26" s="44" t="s">
        <v>94</v>
      </c>
      <c r="L26" s="199"/>
      <c r="M26" s="199"/>
      <c r="N26" s="199"/>
      <c r="O26" s="48">
        <v>121</v>
      </c>
    </row>
    <row r="27" spans="1:15">
      <c r="C27" s="45"/>
      <c r="D27" s="45"/>
      <c r="E27" s="39" t="s">
        <v>130</v>
      </c>
      <c r="F27" s="40">
        <v>121</v>
      </c>
      <c r="G27" s="41">
        <v>12</v>
      </c>
      <c r="H27" s="42">
        <v>4223</v>
      </c>
      <c r="I27" s="213">
        <v>908</v>
      </c>
      <c r="J27" s="46">
        <v>915</v>
      </c>
      <c r="K27" s="44" t="s">
        <v>95</v>
      </c>
      <c r="L27" s="199"/>
      <c r="M27" s="199"/>
      <c r="N27" s="199"/>
      <c r="O27" s="48">
        <v>121</v>
      </c>
    </row>
    <row r="28" spans="1:15">
      <c r="C28" s="45"/>
      <c r="D28" s="45"/>
      <c r="E28" s="39" t="s">
        <v>130</v>
      </c>
      <c r="F28" s="40">
        <v>121</v>
      </c>
      <c r="G28" s="41">
        <v>12</v>
      </c>
      <c r="H28" s="42">
        <v>4226</v>
      </c>
      <c r="I28" s="213">
        <v>909</v>
      </c>
      <c r="J28" s="46">
        <v>916</v>
      </c>
      <c r="K28" s="44" t="s">
        <v>144</v>
      </c>
      <c r="L28" s="199"/>
      <c r="M28" s="199"/>
      <c r="N28" s="199"/>
      <c r="O28" s="48">
        <v>121</v>
      </c>
    </row>
    <row r="29" spans="1:15" ht="25.5">
      <c r="C29" s="45"/>
      <c r="D29" s="45"/>
      <c r="E29" s="39" t="s">
        <v>130</v>
      </c>
      <c r="F29" s="40">
        <v>121</v>
      </c>
      <c r="G29" s="41">
        <v>12</v>
      </c>
      <c r="H29" s="42">
        <v>4227</v>
      </c>
      <c r="I29" s="213">
        <v>910</v>
      </c>
      <c r="J29" s="46">
        <v>917</v>
      </c>
      <c r="K29" s="44" t="s">
        <v>96</v>
      </c>
      <c r="L29" s="199"/>
      <c r="M29" s="199"/>
      <c r="N29" s="199"/>
      <c r="O29" s="48">
        <v>121</v>
      </c>
    </row>
    <row r="30" spans="1:15">
      <c r="C30" s="45"/>
      <c r="D30" s="45"/>
      <c r="E30" s="39"/>
      <c r="F30" s="40"/>
      <c r="G30" s="41"/>
      <c r="H30" s="42"/>
      <c r="I30" s="43"/>
      <c r="J30" s="43"/>
      <c r="K30" s="44"/>
      <c r="L30" s="108"/>
      <c r="M30" s="108"/>
      <c r="N30" s="108"/>
      <c r="O30" s="18"/>
    </row>
    <row r="31" spans="1:15" ht="38.25">
      <c r="A31" s="8" t="str">
        <f t="shared" si="5"/>
        <v>K 7006 07</v>
      </c>
      <c r="B31" s="9" t="str">
        <f t="shared" si="6"/>
        <v/>
      </c>
      <c r="C31" s="45" t="str">
        <f t="shared" si="2"/>
        <v/>
      </c>
      <c r="D31" s="45" t="str">
        <f t="shared" si="3"/>
        <v/>
      </c>
      <c r="E31" s="33" t="s">
        <v>130</v>
      </c>
      <c r="F31" s="34">
        <v>121</v>
      </c>
      <c r="G31" s="35"/>
      <c r="H31" s="105" t="s">
        <v>147</v>
      </c>
      <c r="I31" s="43"/>
      <c r="J31" s="43"/>
      <c r="K31" s="38" t="s">
        <v>148</v>
      </c>
      <c r="L31" s="112">
        <f>SUM(L32)</f>
        <v>14000</v>
      </c>
      <c r="M31" s="112">
        <f>SUM(M32)</f>
        <v>0</v>
      </c>
      <c r="N31" s="112">
        <f>SUM(N32)</f>
        <v>14000</v>
      </c>
      <c r="O31" s="18"/>
    </row>
    <row r="32" spans="1:15">
      <c r="A32" s="8">
        <f t="shared" si="5"/>
        <v>3</v>
      </c>
      <c r="B32" s="9" t="str">
        <f t="shared" si="6"/>
        <v/>
      </c>
      <c r="C32" s="45" t="str">
        <f t="shared" si="2"/>
        <v/>
      </c>
      <c r="D32" s="45" t="str">
        <f t="shared" si="3"/>
        <v/>
      </c>
      <c r="E32" s="39"/>
      <c r="F32" s="40"/>
      <c r="G32" s="41"/>
      <c r="H32" s="42">
        <v>3</v>
      </c>
      <c r="I32" s="43"/>
      <c r="J32" s="43"/>
      <c r="K32" s="44" t="s">
        <v>43</v>
      </c>
      <c r="L32" s="108">
        <f t="shared" ref="L32:N32" si="10">SUM(L33)</f>
        <v>14000</v>
      </c>
      <c r="M32" s="108">
        <f t="shared" si="10"/>
        <v>0</v>
      </c>
      <c r="N32" s="108">
        <f t="shared" si="10"/>
        <v>14000</v>
      </c>
    </row>
    <row r="33" spans="1:15">
      <c r="A33" s="8">
        <f t="shared" si="5"/>
        <v>32</v>
      </c>
      <c r="B33" s="9" t="str">
        <f t="shared" si="6"/>
        <v/>
      </c>
      <c r="C33" s="45" t="str">
        <f t="shared" si="2"/>
        <v/>
      </c>
      <c r="D33" s="45" t="str">
        <f t="shared" si="3"/>
        <v/>
      </c>
      <c r="E33" s="39"/>
      <c r="F33" s="40"/>
      <c r="G33" s="41"/>
      <c r="H33" s="42">
        <v>32</v>
      </c>
      <c r="I33" s="43"/>
      <c r="J33" s="43"/>
      <c r="K33" s="44" t="s">
        <v>49</v>
      </c>
      <c r="L33" s="108">
        <f>SUM(L34)</f>
        <v>14000</v>
      </c>
      <c r="M33" s="108">
        <f>SUM(M34)</f>
        <v>0</v>
      </c>
      <c r="N33" s="108">
        <f>SUM(N34)</f>
        <v>14000</v>
      </c>
    </row>
    <row r="34" spans="1:15">
      <c r="A34" s="8">
        <f t="shared" si="5"/>
        <v>323</v>
      </c>
      <c r="B34" s="9" t="str">
        <f t="shared" si="6"/>
        <v/>
      </c>
      <c r="C34" s="45" t="str">
        <f t="shared" si="2"/>
        <v/>
      </c>
      <c r="D34" s="45" t="str">
        <f t="shared" si="3"/>
        <v/>
      </c>
      <c r="E34" s="39"/>
      <c r="F34" s="40"/>
      <c r="G34" s="41"/>
      <c r="H34" s="42">
        <v>323</v>
      </c>
      <c r="I34" s="43"/>
      <c r="J34" s="43"/>
      <c r="K34" s="44" t="s">
        <v>50</v>
      </c>
      <c r="L34" s="108">
        <f>SUM(L35:L36)</f>
        <v>14000</v>
      </c>
      <c r="M34" s="108">
        <f>SUM(M35:M36)</f>
        <v>0</v>
      </c>
      <c r="N34" s="108">
        <f>SUM(N35:N36)</f>
        <v>14000</v>
      </c>
      <c r="O34" s="18"/>
    </row>
    <row r="35" spans="1:15" ht="25.5">
      <c r="A35" s="8">
        <f t="shared" si="5"/>
        <v>3232</v>
      </c>
      <c r="B35" s="9">
        <f t="shared" si="6"/>
        <v>12</v>
      </c>
      <c r="C35" s="45" t="str">
        <f t="shared" si="2"/>
        <v>091</v>
      </c>
      <c r="D35" s="45" t="str">
        <f t="shared" si="3"/>
        <v>0912</v>
      </c>
      <c r="E35" s="39" t="s">
        <v>130</v>
      </c>
      <c r="F35" s="40">
        <v>121</v>
      </c>
      <c r="G35" s="41">
        <v>12</v>
      </c>
      <c r="H35" s="42">
        <v>3232</v>
      </c>
      <c r="I35" s="213">
        <v>911</v>
      </c>
      <c r="J35" s="46">
        <v>934</v>
      </c>
      <c r="K35" s="44" t="s">
        <v>90</v>
      </c>
      <c r="L35" s="199">
        <v>13900</v>
      </c>
      <c r="M35" s="199">
        <v>0</v>
      </c>
      <c r="N35" s="199">
        <v>13900</v>
      </c>
      <c r="O35" s="48">
        <v>121</v>
      </c>
    </row>
    <row r="36" spans="1:15">
      <c r="A36" s="8">
        <f t="shared" si="5"/>
        <v>3237</v>
      </c>
      <c r="B36" s="9">
        <f t="shared" si="6"/>
        <v>12</v>
      </c>
      <c r="C36" s="45" t="str">
        <f t="shared" si="2"/>
        <v>091</v>
      </c>
      <c r="D36" s="45" t="str">
        <f t="shared" si="3"/>
        <v>0912</v>
      </c>
      <c r="E36" s="39" t="s">
        <v>130</v>
      </c>
      <c r="F36" s="40">
        <v>121</v>
      </c>
      <c r="G36" s="41">
        <v>12</v>
      </c>
      <c r="H36" s="42">
        <v>3237</v>
      </c>
      <c r="I36" s="213">
        <v>912</v>
      </c>
      <c r="J36" s="46">
        <v>934</v>
      </c>
      <c r="K36" s="44" t="s">
        <v>63</v>
      </c>
      <c r="L36" s="199">
        <v>100</v>
      </c>
      <c r="M36" s="199">
        <v>0</v>
      </c>
      <c r="N36" s="199">
        <v>100</v>
      </c>
      <c r="O36" s="48">
        <v>121</v>
      </c>
    </row>
    <row r="37" spans="1:15">
      <c r="A37" s="8">
        <f t="shared" si="5"/>
        <v>0</v>
      </c>
      <c r="B37" s="9" t="str">
        <f t="shared" si="6"/>
        <v/>
      </c>
      <c r="C37" s="45" t="str">
        <f t="shared" si="2"/>
        <v/>
      </c>
      <c r="D37" s="45" t="str">
        <f t="shared" si="3"/>
        <v/>
      </c>
      <c r="E37" s="39"/>
      <c r="F37" s="40"/>
      <c r="G37" s="41"/>
      <c r="H37" s="42"/>
      <c r="I37" s="43"/>
      <c r="J37" s="43"/>
      <c r="K37" s="44"/>
      <c r="L37" s="108"/>
      <c r="M37" s="108"/>
      <c r="N37" s="108"/>
    </row>
    <row r="38" spans="1:15" ht="38.25">
      <c r="A38" s="8" t="str">
        <f t="shared" si="5"/>
        <v>A 7006 04</v>
      </c>
      <c r="B38" s="9" t="str">
        <f t="shared" si="6"/>
        <v/>
      </c>
      <c r="C38" s="45" t="str">
        <f t="shared" si="2"/>
        <v/>
      </c>
      <c r="D38" s="45" t="str">
        <f t="shared" si="3"/>
        <v/>
      </c>
      <c r="E38" s="33" t="s">
        <v>130</v>
      </c>
      <c r="F38" s="34">
        <v>121</v>
      </c>
      <c r="G38" s="35"/>
      <c r="H38" s="36" t="s">
        <v>161</v>
      </c>
      <c r="I38" s="43"/>
      <c r="J38" s="43"/>
      <c r="K38" s="38" t="s">
        <v>162</v>
      </c>
      <c r="L38" s="113">
        <f>SUM(L39)</f>
        <v>121920</v>
      </c>
      <c r="M38" s="113">
        <f>SUM(M39)</f>
        <v>0</v>
      </c>
      <c r="N38" s="113">
        <f>SUM(N39)</f>
        <v>121920</v>
      </c>
      <c r="O38" s="50"/>
    </row>
    <row r="39" spans="1:15">
      <c r="A39" s="8">
        <f t="shared" si="5"/>
        <v>3</v>
      </c>
      <c r="B39" s="9" t="str">
        <f t="shared" si="6"/>
        <v/>
      </c>
      <c r="C39" s="45" t="str">
        <f t="shared" si="2"/>
        <v/>
      </c>
      <c r="D39" s="45" t="str">
        <f t="shared" si="3"/>
        <v/>
      </c>
      <c r="E39" s="39"/>
      <c r="F39" s="40"/>
      <c r="G39" s="41"/>
      <c r="H39" s="42">
        <v>3</v>
      </c>
      <c r="I39" s="43"/>
      <c r="J39" s="43"/>
      <c r="K39" s="44" t="s">
        <v>43</v>
      </c>
      <c r="L39" s="108">
        <f>SUM(L40,L69,L74)</f>
        <v>121920</v>
      </c>
      <c r="M39" s="108">
        <f t="shared" ref="M39:N39" si="11">SUM(M40,M69,M74)</f>
        <v>0</v>
      </c>
      <c r="N39" s="108">
        <f t="shared" si="11"/>
        <v>121920</v>
      </c>
      <c r="O39" s="18"/>
    </row>
    <row r="40" spans="1:15">
      <c r="A40" s="8">
        <f t="shared" si="5"/>
        <v>32</v>
      </c>
      <c r="B40" s="9" t="str">
        <f t="shared" si="6"/>
        <v/>
      </c>
      <c r="C40" s="45" t="str">
        <f t="shared" si="2"/>
        <v/>
      </c>
      <c r="D40" s="45" t="str">
        <f t="shared" si="3"/>
        <v/>
      </c>
      <c r="E40" s="39"/>
      <c r="F40" s="40"/>
      <c r="G40" s="41"/>
      <c r="H40" s="42">
        <v>32</v>
      </c>
      <c r="I40" s="43"/>
      <c r="J40" s="43"/>
      <c r="K40" s="44" t="s">
        <v>49</v>
      </c>
      <c r="L40" s="108">
        <f>SUM(L41,L45,L51,L63,L61)</f>
        <v>120820</v>
      </c>
      <c r="M40" s="108">
        <f>SUM(M41,M45,M51,M63,M61)</f>
        <v>0</v>
      </c>
      <c r="N40" s="108">
        <f>SUM(N41,N45,N51,N63,N61)</f>
        <v>120820</v>
      </c>
    </row>
    <row r="41" spans="1:15">
      <c r="A41" s="8">
        <f t="shared" si="5"/>
        <v>321</v>
      </c>
      <c r="B41" s="9" t="str">
        <f t="shared" si="6"/>
        <v/>
      </c>
      <c r="C41" s="45" t="str">
        <f t="shared" si="2"/>
        <v/>
      </c>
      <c r="D41" s="45" t="str">
        <f t="shared" si="3"/>
        <v/>
      </c>
      <c r="E41" s="39"/>
      <c r="F41" s="40"/>
      <c r="G41" s="41"/>
      <c r="H41" s="42">
        <v>321</v>
      </c>
      <c r="I41" s="43"/>
      <c r="J41" s="43"/>
      <c r="K41" s="44" t="s">
        <v>68</v>
      </c>
      <c r="L41" s="108">
        <f>SUM(L42:L44)</f>
        <v>28995</v>
      </c>
      <c r="M41" s="108">
        <f>SUM(M42:M44)</f>
        <v>0</v>
      </c>
      <c r="N41" s="108">
        <f>SUM(N42:N44)</f>
        <v>28995</v>
      </c>
      <c r="O41" s="18"/>
    </row>
    <row r="42" spans="1:15">
      <c r="A42" s="8">
        <f t="shared" si="5"/>
        <v>3211</v>
      </c>
      <c r="B42" s="9">
        <f t="shared" si="6"/>
        <v>12</v>
      </c>
      <c r="C42" s="45" t="str">
        <f t="shared" si="2"/>
        <v>091</v>
      </c>
      <c r="D42" s="45" t="str">
        <f t="shared" si="3"/>
        <v>0912</v>
      </c>
      <c r="E42" s="39" t="s">
        <v>130</v>
      </c>
      <c r="F42" s="40">
        <v>121</v>
      </c>
      <c r="G42" s="41">
        <v>12</v>
      </c>
      <c r="H42" s="42">
        <v>3211</v>
      </c>
      <c r="I42" s="46">
        <v>913</v>
      </c>
      <c r="J42" s="46">
        <v>935</v>
      </c>
      <c r="K42" s="44" t="s">
        <v>69</v>
      </c>
      <c r="L42" s="199">
        <v>22395</v>
      </c>
      <c r="M42" s="199">
        <v>0</v>
      </c>
      <c r="N42" s="199">
        <v>22395</v>
      </c>
      <c r="O42" s="48">
        <v>121</v>
      </c>
    </row>
    <row r="43" spans="1:15">
      <c r="A43" s="8">
        <f t="shared" si="5"/>
        <v>3213</v>
      </c>
      <c r="B43" s="9">
        <f t="shared" si="6"/>
        <v>12</v>
      </c>
      <c r="C43" s="45" t="str">
        <f t="shared" si="2"/>
        <v>091</v>
      </c>
      <c r="D43" s="45" t="str">
        <f t="shared" si="3"/>
        <v>0912</v>
      </c>
      <c r="E43" s="39" t="s">
        <v>130</v>
      </c>
      <c r="F43" s="40">
        <v>121</v>
      </c>
      <c r="G43" s="41">
        <v>12</v>
      </c>
      <c r="H43" s="42">
        <v>3213</v>
      </c>
      <c r="I43" s="46">
        <v>914</v>
      </c>
      <c r="J43" s="46">
        <v>936</v>
      </c>
      <c r="K43" s="44" t="s">
        <v>83</v>
      </c>
      <c r="L43" s="199">
        <v>3600</v>
      </c>
      <c r="M43" s="199">
        <v>0</v>
      </c>
      <c r="N43" s="199">
        <v>3600</v>
      </c>
      <c r="O43" s="48">
        <v>121</v>
      </c>
    </row>
    <row r="44" spans="1:15" ht="25.5">
      <c r="A44" s="8">
        <f t="shared" si="5"/>
        <v>3214</v>
      </c>
      <c r="B44" s="9">
        <f t="shared" si="6"/>
        <v>12</v>
      </c>
      <c r="C44" s="45" t="str">
        <f t="shared" si="2"/>
        <v>091</v>
      </c>
      <c r="D44" s="45" t="str">
        <f t="shared" si="3"/>
        <v>0912</v>
      </c>
      <c r="E44" s="39" t="s">
        <v>130</v>
      </c>
      <c r="F44" s="40">
        <v>121</v>
      </c>
      <c r="G44" s="41">
        <v>12</v>
      </c>
      <c r="H44" s="42">
        <v>3214</v>
      </c>
      <c r="I44" s="46">
        <v>915</v>
      </c>
      <c r="J44" s="46">
        <v>937</v>
      </c>
      <c r="K44" s="44" t="s">
        <v>70</v>
      </c>
      <c r="L44" s="199">
        <v>3000</v>
      </c>
      <c r="M44" s="199">
        <v>0</v>
      </c>
      <c r="N44" s="199">
        <v>3000</v>
      </c>
      <c r="O44" s="48">
        <v>121</v>
      </c>
    </row>
    <row r="45" spans="1:15">
      <c r="A45" s="8">
        <f t="shared" si="5"/>
        <v>322</v>
      </c>
      <c r="B45" s="9" t="str">
        <f t="shared" si="6"/>
        <v/>
      </c>
      <c r="C45" s="45" t="str">
        <f t="shared" si="2"/>
        <v/>
      </c>
      <c r="D45" s="45" t="str">
        <f t="shared" si="3"/>
        <v/>
      </c>
      <c r="E45" s="39"/>
      <c r="F45" s="40"/>
      <c r="G45" s="41"/>
      <c r="H45" s="42">
        <v>322</v>
      </c>
      <c r="I45" s="43"/>
      <c r="J45" s="43"/>
      <c r="K45" s="44" t="s">
        <v>71</v>
      </c>
      <c r="L45" s="108">
        <f>SUM(L46:L50)</f>
        <v>46850</v>
      </c>
      <c r="M45" s="108">
        <f>SUM(M46:M50)</f>
        <v>0</v>
      </c>
      <c r="N45" s="108">
        <f>SUM(N46:N50)</f>
        <v>46850</v>
      </c>
    </row>
    <row r="46" spans="1:15" ht="25.5">
      <c r="A46" s="8">
        <f t="shared" si="5"/>
        <v>3221</v>
      </c>
      <c r="B46" s="9">
        <f t="shared" si="6"/>
        <v>12</v>
      </c>
      <c r="C46" s="45" t="str">
        <f t="shared" si="2"/>
        <v>091</v>
      </c>
      <c r="D46" s="45" t="str">
        <f t="shared" si="3"/>
        <v>0912</v>
      </c>
      <c r="E46" s="39" t="s">
        <v>130</v>
      </c>
      <c r="F46" s="40">
        <v>121</v>
      </c>
      <c r="G46" s="41">
        <v>12</v>
      </c>
      <c r="H46" s="42">
        <v>3221</v>
      </c>
      <c r="I46" s="46">
        <v>916</v>
      </c>
      <c r="J46" s="46">
        <v>938</v>
      </c>
      <c r="K46" s="44" t="s">
        <v>72</v>
      </c>
      <c r="L46" s="199">
        <v>18150</v>
      </c>
      <c r="M46" s="199">
        <v>0</v>
      </c>
      <c r="N46" s="199">
        <v>18150</v>
      </c>
      <c r="O46" s="48">
        <v>121</v>
      </c>
    </row>
    <row r="47" spans="1:15">
      <c r="A47" s="8">
        <f t="shared" si="5"/>
        <v>3223</v>
      </c>
      <c r="B47" s="9">
        <f t="shared" si="6"/>
        <v>12</v>
      </c>
      <c r="C47" s="45" t="str">
        <f t="shared" si="2"/>
        <v>091</v>
      </c>
      <c r="D47" s="45" t="str">
        <f t="shared" si="3"/>
        <v>0912</v>
      </c>
      <c r="E47" s="39" t="s">
        <v>130</v>
      </c>
      <c r="F47" s="40">
        <v>121</v>
      </c>
      <c r="G47" s="41">
        <v>12</v>
      </c>
      <c r="H47" s="42">
        <v>3223</v>
      </c>
      <c r="I47" s="46">
        <v>917</v>
      </c>
      <c r="J47" s="46">
        <v>939</v>
      </c>
      <c r="K47" s="44" t="s">
        <v>73</v>
      </c>
      <c r="L47" s="199">
        <v>300</v>
      </c>
      <c r="M47" s="199">
        <v>0</v>
      </c>
      <c r="N47" s="199">
        <v>300</v>
      </c>
      <c r="O47" s="48">
        <v>121</v>
      </c>
    </row>
    <row r="48" spans="1:15" ht="25.5">
      <c r="A48" s="8">
        <f t="shared" si="5"/>
        <v>3224</v>
      </c>
      <c r="B48" s="9">
        <f t="shared" si="6"/>
        <v>12</v>
      </c>
      <c r="C48" s="45" t="str">
        <f t="shared" si="2"/>
        <v>091</v>
      </c>
      <c r="D48" s="45" t="str">
        <f t="shared" si="3"/>
        <v>0912</v>
      </c>
      <c r="E48" s="39" t="s">
        <v>130</v>
      </c>
      <c r="F48" s="40">
        <v>121</v>
      </c>
      <c r="G48" s="41">
        <v>12</v>
      </c>
      <c r="H48" s="42">
        <v>3224</v>
      </c>
      <c r="I48" s="46">
        <v>918</v>
      </c>
      <c r="J48" s="46">
        <v>940</v>
      </c>
      <c r="K48" s="44" t="s">
        <v>84</v>
      </c>
      <c r="L48" s="199">
        <v>15000</v>
      </c>
      <c r="M48" s="199">
        <v>0</v>
      </c>
      <c r="N48" s="199">
        <v>15000</v>
      </c>
      <c r="O48" s="48">
        <v>121</v>
      </c>
    </row>
    <row r="49" spans="1:15">
      <c r="A49" s="8">
        <f t="shared" si="5"/>
        <v>3225</v>
      </c>
      <c r="B49" s="9">
        <f t="shared" si="6"/>
        <v>12</v>
      </c>
      <c r="C49" s="45" t="str">
        <f t="shared" si="2"/>
        <v>091</v>
      </c>
      <c r="D49" s="45" t="str">
        <f t="shared" si="3"/>
        <v>0912</v>
      </c>
      <c r="E49" s="39" t="s">
        <v>130</v>
      </c>
      <c r="F49" s="40">
        <v>121</v>
      </c>
      <c r="G49" s="41">
        <v>12</v>
      </c>
      <c r="H49" s="42">
        <v>3225</v>
      </c>
      <c r="I49" s="46">
        <v>919</v>
      </c>
      <c r="J49" s="46">
        <v>941</v>
      </c>
      <c r="K49" s="44" t="s">
        <v>74</v>
      </c>
      <c r="L49" s="199">
        <v>11900</v>
      </c>
      <c r="M49" s="199">
        <v>0</v>
      </c>
      <c r="N49" s="199">
        <v>11900</v>
      </c>
      <c r="O49" s="48">
        <v>121</v>
      </c>
    </row>
    <row r="50" spans="1:15" ht="25.5">
      <c r="A50" s="8">
        <f t="shared" si="5"/>
        <v>3227</v>
      </c>
      <c r="B50" s="9">
        <f t="shared" si="6"/>
        <v>12</v>
      </c>
      <c r="C50" s="45" t="str">
        <f t="shared" si="2"/>
        <v>091</v>
      </c>
      <c r="D50" s="45" t="str">
        <f t="shared" si="3"/>
        <v>0912</v>
      </c>
      <c r="E50" s="39" t="s">
        <v>130</v>
      </c>
      <c r="F50" s="40">
        <v>121</v>
      </c>
      <c r="G50" s="41">
        <v>12</v>
      </c>
      <c r="H50" s="42">
        <v>3227</v>
      </c>
      <c r="I50" s="46">
        <v>920</v>
      </c>
      <c r="J50" s="46">
        <v>942</v>
      </c>
      <c r="K50" s="44" t="s">
        <v>102</v>
      </c>
      <c r="L50" s="199">
        <v>1500</v>
      </c>
      <c r="M50" s="199">
        <v>0</v>
      </c>
      <c r="N50" s="199">
        <v>1500</v>
      </c>
      <c r="O50" s="48">
        <v>121</v>
      </c>
    </row>
    <row r="51" spans="1:15">
      <c r="A51" s="8">
        <f t="shared" si="5"/>
        <v>323</v>
      </c>
      <c r="B51" s="9" t="str">
        <f t="shared" si="6"/>
        <v/>
      </c>
      <c r="C51" s="45" t="str">
        <f t="shared" si="2"/>
        <v/>
      </c>
      <c r="D51" s="45" t="str">
        <f t="shared" si="3"/>
        <v/>
      </c>
      <c r="E51" s="39"/>
      <c r="F51" s="40"/>
      <c r="G51" s="41"/>
      <c r="H51" s="42">
        <v>323</v>
      </c>
      <c r="I51" s="43"/>
      <c r="J51" s="43"/>
      <c r="K51" s="44" t="s">
        <v>50</v>
      </c>
      <c r="L51" s="108">
        <f>SUM(L52:L60)</f>
        <v>30675</v>
      </c>
      <c r="M51" s="108">
        <f>SUM(M52:M60)</f>
        <v>0</v>
      </c>
      <c r="N51" s="108">
        <f>SUM(N52:N60)</f>
        <v>30675</v>
      </c>
      <c r="O51" s="18"/>
    </row>
    <row r="52" spans="1:15">
      <c r="A52" s="8">
        <f t="shared" si="5"/>
        <v>3231</v>
      </c>
      <c r="B52" s="9">
        <f t="shared" si="6"/>
        <v>12</v>
      </c>
      <c r="C52" s="45" t="str">
        <f t="shared" si="2"/>
        <v>091</v>
      </c>
      <c r="D52" s="45" t="str">
        <f t="shared" si="3"/>
        <v>0912</v>
      </c>
      <c r="E52" s="39" t="s">
        <v>130</v>
      </c>
      <c r="F52" s="40">
        <v>121</v>
      </c>
      <c r="G52" s="41">
        <v>12</v>
      </c>
      <c r="H52" s="42">
        <v>3231</v>
      </c>
      <c r="I52" s="46">
        <v>921</v>
      </c>
      <c r="J52" s="46">
        <v>943</v>
      </c>
      <c r="K52" s="44" t="s">
        <v>51</v>
      </c>
      <c r="L52" s="199">
        <v>8800</v>
      </c>
      <c r="M52" s="199">
        <v>0</v>
      </c>
      <c r="N52" s="199">
        <v>8800</v>
      </c>
      <c r="O52" s="48">
        <v>121</v>
      </c>
    </row>
    <row r="53" spans="1:15" ht="25.5">
      <c r="A53" s="8">
        <f t="shared" si="5"/>
        <v>3232</v>
      </c>
      <c r="B53" s="9">
        <f t="shared" si="6"/>
        <v>12</v>
      </c>
      <c r="C53" s="45" t="str">
        <f t="shared" si="2"/>
        <v>091</v>
      </c>
      <c r="D53" s="45" t="str">
        <f t="shared" si="3"/>
        <v>0912</v>
      </c>
      <c r="E53" s="39" t="s">
        <v>130</v>
      </c>
      <c r="F53" s="40">
        <v>121</v>
      </c>
      <c r="G53" s="41">
        <v>12</v>
      </c>
      <c r="H53" s="42">
        <v>3232</v>
      </c>
      <c r="I53" s="46">
        <v>922</v>
      </c>
      <c r="J53" s="46">
        <v>944</v>
      </c>
      <c r="K53" s="44" t="s">
        <v>90</v>
      </c>
      <c r="L53" s="199"/>
      <c r="M53" s="199"/>
      <c r="N53" s="199"/>
      <c r="O53" s="48">
        <v>121</v>
      </c>
    </row>
    <row r="54" spans="1:15">
      <c r="A54" s="8">
        <f t="shared" si="5"/>
        <v>3233</v>
      </c>
      <c r="B54" s="9">
        <f t="shared" si="6"/>
        <v>12</v>
      </c>
      <c r="C54" s="45" t="str">
        <f t="shared" si="2"/>
        <v>091</v>
      </c>
      <c r="D54" s="45" t="str">
        <f t="shared" si="3"/>
        <v>0912</v>
      </c>
      <c r="E54" s="39" t="s">
        <v>130</v>
      </c>
      <c r="F54" s="40">
        <v>121</v>
      </c>
      <c r="G54" s="41">
        <v>12</v>
      </c>
      <c r="H54" s="42">
        <v>3233</v>
      </c>
      <c r="I54" s="46">
        <v>923</v>
      </c>
      <c r="J54" s="46">
        <v>945</v>
      </c>
      <c r="K54" s="44" t="s">
        <v>52</v>
      </c>
      <c r="L54" s="199"/>
      <c r="M54" s="199"/>
      <c r="N54" s="199"/>
      <c r="O54" s="48">
        <v>121</v>
      </c>
    </row>
    <row r="55" spans="1:15">
      <c r="A55" s="8">
        <f t="shared" si="5"/>
        <v>3234</v>
      </c>
      <c r="B55" s="9">
        <f t="shared" si="6"/>
        <v>12</v>
      </c>
      <c r="C55" s="45" t="str">
        <f t="shared" si="2"/>
        <v>091</v>
      </c>
      <c r="D55" s="45" t="str">
        <f t="shared" si="3"/>
        <v>0912</v>
      </c>
      <c r="E55" s="39" t="s">
        <v>130</v>
      </c>
      <c r="F55" s="40">
        <v>121</v>
      </c>
      <c r="G55" s="41">
        <v>12</v>
      </c>
      <c r="H55" s="42">
        <v>3234</v>
      </c>
      <c r="I55" s="46">
        <v>924</v>
      </c>
      <c r="J55" s="46">
        <v>946</v>
      </c>
      <c r="K55" s="44" t="s">
        <v>75</v>
      </c>
      <c r="L55" s="199">
        <v>11050</v>
      </c>
      <c r="M55" s="199">
        <v>0</v>
      </c>
      <c r="N55" s="199">
        <v>11050</v>
      </c>
      <c r="O55" s="48">
        <v>121</v>
      </c>
    </row>
    <row r="56" spans="1:15">
      <c r="A56" s="8">
        <f t="shared" si="5"/>
        <v>3235</v>
      </c>
      <c r="B56" s="9">
        <f t="shared" si="6"/>
        <v>12</v>
      </c>
      <c r="C56" s="45" t="str">
        <f t="shared" si="2"/>
        <v>091</v>
      </c>
      <c r="D56" s="45" t="str">
        <f t="shared" si="3"/>
        <v>0912</v>
      </c>
      <c r="E56" s="39" t="s">
        <v>130</v>
      </c>
      <c r="F56" s="40">
        <v>121</v>
      </c>
      <c r="G56" s="41">
        <v>12</v>
      </c>
      <c r="H56" s="42">
        <v>3235</v>
      </c>
      <c r="I56" s="46">
        <v>925</v>
      </c>
      <c r="J56" s="46">
        <v>947</v>
      </c>
      <c r="K56" s="44" t="s">
        <v>53</v>
      </c>
      <c r="L56" s="199">
        <v>1875</v>
      </c>
      <c r="M56" s="199">
        <v>0</v>
      </c>
      <c r="N56" s="199">
        <v>1875</v>
      </c>
      <c r="O56" s="48">
        <v>121</v>
      </c>
    </row>
    <row r="57" spans="1:15">
      <c r="A57" s="8">
        <f t="shared" si="5"/>
        <v>3236</v>
      </c>
      <c r="B57" s="9">
        <f t="shared" si="6"/>
        <v>12</v>
      </c>
      <c r="C57" s="45" t="str">
        <f t="shared" si="2"/>
        <v>091</v>
      </c>
      <c r="D57" s="45" t="str">
        <f t="shared" si="3"/>
        <v>0912</v>
      </c>
      <c r="E57" s="39" t="s">
        <v>130</v>
      </c>
      <c r="F57" s="40">
        <v>121</v>
      </c>
      <c r="G57" s="41">
        <v>12</v>
      </c>
      <c r="H57" s="42">
        <v>3236</v>
      </c>
      <c r="I57" s="46">
        <v>926</v>
      </c>
      <c r="J57" s="46">
        <v>948</v>
      </c>
      <c r="K57" s="44" t="s">
        <v>103</v>
      </c>
      <c r="L57" s="199">
        <v>2300</v>
      </c>
      <c r="M57" s="199">
        <v>0</v>
      </c>
      <c r="N57" s="199">
        <v>2300</v>
      </c>
      <c r="O57" s="48">
        <v>121</v>
      </c>
    </row>
    <row r="58" spans="1:15">
      <c r="A58" s="8">
        <f t="shared" si="5"/>
        <v>3237</v>
      </c>
      <c r="B58" s="9">
        <f t="shared" si="6"/>
        <v>12</v>
      </c>
      <c r="C58" s="45" t="str">
        <f t="shared" si="2"/>
        <v>091</v>
      </c>
      <c r="D58" s="45" t="str">
        <f t="shared" si="3"/>
        <v>0912</v>
      </c>
      <c r="E58" s="39" t="s">
        <v>130</v>
      </c>
      <c r="F58" s="40">
        <v>121</v>
      </c>
      <c r="G58" s="41">
        <v>12</v>
      </c>
      <c r="H58" s="42">
        <v>3237</v>
      </c>
      <c r="I58" s="46">
        <v>927</v>
      </c>
      <c r="J58" s="46">
        <v>949</v>
      </c>
      <c r="K58" s="44" t="s">
        <v>54</v>
      </c>
      <c r="L58" s="199">
        <v>150</v>
      </c>
      <c r="M58" s="199">
        <v>0</v>
      </c>
      <c r="N58" s="199">
        <v>150</v>
      </c>
      <c r="O58" s="48">
        <v>121</v>
      </c>
    </row>
    <row r="59" spans="1:15">
      <c r="A59" s="8">
        <f t="shared" si="5"/>
        <v>3238</v>
      </c>
      <c r="B59" s="9">
        <f t="shared" si="6"/>
        <v>12</v>
      </c>
      <c r="C59" s="45" t="str">
        <f t="shared" si="2"/>
        <v>091</v>
      </c>
      <c r="D59" s="45" t="str">
        <f t="shared" si="3"/>
        <v>0912</v>
      </c>
      <c r="E59" s="39" t="s">
        <v>130</v>
      </c>
      <c r="F59" s="40">
        <v>121</v>
      </c>
      <c r="G59" s="41">
        <v>12</v>
      </c>
      <c r="H59" s="42">
        <v>3238</v>
      </c>
      <c r="I59" s="46">
        <v>928</v>
      </c>
      <c r="J59" s="46">
        <v>950</v>
      </c>
      <c r="K59" s="44" t="s">
        <v>108</v>
      </c>
      <c r="L59" s="199">
        <v>3000</v>
      </c>
      <c r="M59" s="199">
        <v>0</v>
      </c>
      <c r="N59" s="199">
        <v>3000</v>
      </c>
      <c r="O59" s="48">
        <v>121</v>
      </c>
    </row>
    <row r="60" spans="1:15">
      <c r="A60" s="8">
        <f t="shared" si="5"/>
        <v>3239</v>
      </c>
      <c r="B60" s="9">
        <f t="shared" si="6"/>
        <v>12</v>
      </c>
      <c r="C60" s="45" t="str">
        <f t="shared" si="2"/>
        <v>091</v>
      </c>
      <c r="D60" s="45" t="str">
        <f t="shared" si="3"/>
        <v>0912</v>
      </c>
      <c r="E60" s="39" t="s">
        <v>130</v>
      </c>
      <c r="F60" s="40">
        <v>121</v>
      </c>
      <c r="G60" s="41">
        <v>12</v>
      </c>
      <c r="H60" s="42">
        <v>3239</v>
      </c>
      <c r="I60" s="46">
        <v>929</v>
      </c>
      <c r="J60" s="46">
        <v>951</v>
      </c>
      <c r="K60" s="44" t="s">
        <v>55</v>
      </c>
      <c r="L60" s="199">
        <v>3500</v>
      </c>
      <c r="M60" s="199">
        <v>0</v>
      </c>
      <c r="N60" s="199">
        <v>3500</v>
      </c>
      <c r="O60" s="48">
        <v>121</v>
      </c>
    </row>
    <row r="61" spans="1:15" ht="25.5">
      <c r="A61" s="8">
        <f t="shared" si="5"/>
        <v>324</v>
      </c>
      <c r="B61" s="9" t="str">
        <f t="shared" si="6"/>
        <v/>
      </c>
      <c r="C61" s="45" t="str">
        <f t="shared" si="2"/>
        <v/>
      </c>
      <c r="D61" s="45" t="str">
        <f t="shared" si="3"/>
        <v/>
      </c>
      <c r="E61" s="39"/>
      <c r="F61" s="40"/>
      <c r="G61" s="41"/>
      <c r="H61" s="42">
        <v>324</v>
      </c>
      <c r="I61" s="43"/>
      <c r="J61" s="43"/>
      <c r="K61" s="44" t="s">
        <v>85</v>
      </c>
      <c r="L61" s="108">
        <f>SUM(L62)</f>
        <v>0</v>
      </c>
      <c r="M61" s="108">
        <f>SUM(M62)</f>
        <v>0</v>
      </c>
      <c r="N61" s="108">
        <f>SUM(N62)</f>
        <v>0</v>
      </c>
      <c r="O61" s="18"/>
    </row>
    <row r="62" spans="1:15" ht="25.5">
      <c r="A62" s="8">
        <f t="shared" si="5"/>
        <v>3241</v>
      </c>
      <c r="B62" s="9">
        <f t="shared" si="6"/>
        <v>12</v>
      </c>
      <c r="C62" s="45" t="str">
        <f t="shared" si="2"/>
        <v>091</v>
      </c>
      <c r="D62" s="45" t="str">
        <f t="shared" si="3"/>
        <v>0912</v>
      </c>
      <c r="E62" s="39" t="s">
        <v>130</v>
      </c>
      <c r="F62" s="40">
        <v>121</v>
      </c>
      <c r="G62" s="41">
        <v>12</v>
      </c>
      <c r="H62" s="42">
        <v>3241</v>
      </c>
      <c r="I62" s="46">
        <v>930</v>
      </c>
      <c r="J62" s="46">
        <v>952</v>
      </c>
      <c r="K62" s="44" t="s">
        <v>85</v>
      </c>
      <c r="L62" s="199"/>
      <c r="M62" s="199"/>
      <c r="N62" s="199"/>
      <c r="O62" s="48">
        <v>121</v>
      </c>
    </row>
    <row r="63" spans="1:15" ht="25.5">
      <c r="A63" s="8">
        <f t="shared" si="5"/>
        <v>329</v>
      </c>
      <c r="B63" s="9" t="str">
        <f t="shared" si="6"/>
        <v/>
      </c>
      <c r="C63" s="45" t="str">
        <f t="shared" si="2"/>
        <v/>
      </c>
      <c r="D63" s="45" t="str">
        <f t="shared" si="3"/>
        <v/>
      </c>
      <c r="E63" s="39"/>
      <c r="F63" s="40"/>
      <c r="G63" s="41"/>
      <c r="H63" s="42">
        <v>329</v>
      </c>
      <c r="I63" s="43"/>
      <c r="J63" s="43"/>
      <c r="K63" s="44" t="s">
        <v>56</v>
      </c>
      <c r="L63" s="108">
        <f>SUM(L64:L68)</f>
        <v>14300</v>
      </c>
      <c r="M63" s="108">
        <f>SUM(M64:M68)</f>
        <v>0</v>
      </c>
      <c r="N63" s="108">
        <f>SUM(N64:N68)</f>
        <v>14300</v>
      </c>
    </row>
    <row r="64" spans="1:15">
      <c r="A64" s="8">
        <f t="shared" si="5"/>
        <v>3292</v>
      </c>
      <c r="B64" s="9">
        <f t="shared" si="6"/>
        <v>12</v>
      </c>
      <c r="C64" s="45" t="str">
        <f t="shared" si="2"/>
        <v>091</v>
      </c>
      <c r="D64" s="45" t="str">
        <f t="shared" si="3"/>
        <v>0912</v>
      </c>
      <c r="E64" s="39" t="s">
        <v>130</v>
      </c>
      <c r="F64" s="40">
        <v>121</v>
      </c>
      <c r="G64" s="41">
        <v>12</v>
      </c>
      <c r="H64" s="42">
        <v>3292</v>
      </c>
      <c r="I64" s="46">
        <v>931</v>
      </c>
      <c r="J64" s="46">
        <v>953</v>
      </c>
      <c r="K64" s="44" t="s">
        <v>86</v>
      </c>
      <c r="L64" s="199"/>
      <c r="M64" s="199"/>
      <c r="N64" s="199"/>
      <c r="O64" s="48">
        <v>121</v>
      </c>
    </row>
    <row r="65" spans="1:15">
      <c r="A65" s="8">
        <f t="shared" si="5"/>
        <v>3293</v>
      </c>
      <c r="B65" s="9">
        <f t="shared" si="6"/>
        <v>12</v>
      </c>
      <c r="C65" s="45" t="str">
        <f t="shared" si="2"/>
        <v>091</v>
      </c>
      <c r="D65" s="45" t="str">
        <f t="shared" si="3"/>
        <v>0912</v>
      </c>
      <c r="E65" s="39" t="s">
        <v>130</v>
      </c>
      <c r="F65" s="40">
        <v>121</v>
      </c>
      <c r="G65" s="41">
        <v>12</v>
      </c>
      <c r="H65" s="42">
        <v>3293</v>
      </c>
      <c r="I65" s="46">
        <v>932</v>
      </c>
      <c r="J65" s="46">
        <v>954</v>
      </c>
      <c r="K65" s="44" t="s">
        <v>58</v>
      </c>
      <c r="L65" s="199">
        <v>9000</v>
      </c>
      <c r="M65" s="199">
        <v>0</v>
      </c>
      <c r="N65" s="199">
        <v>9000</v>
      </c>
      <c r="O65" s="48">
        <v>121</v>
      </c>
    </row>
    <row r="66" spans="1:15">
      <c r="A66" s="8">
        <f t="shared" si="5"/>
        <v>3294</v>
      </c>
      <c r="B66" s="9">
        <f t="shared" si="6"/>
        <v>12</v>
      </c>
      <c r="C66" s="45" t="str">
        <f t="shared" ref="C66:C148" si="12">IF(I66&gt;0,LEFT(E66,3),"  ")</f>
        <v>091</v>
      </c>
      <c r="D66" s="45" t="str">
        <f t="shared" ref="D66:D148" si="13">IF(I66&gt;0,LEFT(E66,4),"  ")</f>
        <v>0912</v>
      </c>
      <c r="E66" s="39" t="s">
        <v>130</v>
      </c>
      <c r="F66" s="40">
        <v>121</v>
      </c>
      <c r="G66" s="41">
        <v>12</v>
      </c>
      <c r="H66" s="42">
        <v>3294</v>
      </c>
      <c r="I66" s="46">
        <v>933</v>
      </c>
      <c r="J66" s="46">
        <v>955</v>
      </c>
      <c r="K66" s="5" t="s">
        <v>87</v>
      </c>
      <c r="L66" s="199"/>
      <c r="M66" s="199"/>
      <c r="N66" s="199"/>
      <c r="O66" s="48">
        <v>121</v>
      </c>
    </row>
    <row r="67" spans="1:15">
      <c r="A67" s="8">
        <f t="shared" si="5"/>
        <v>3295</v>
      </c>
      <c r="B67" s="9">
        <f t="shared" si="6"/>
        <v>12</v>
      </c>
      <c r="C67" s="45" t="str">
        <f t="shared" si="12"/>
        <v>091</v>
      </c>
      <c r="D67" s="45" t="str">
        <f t="shared" si="13"/>
        <v>0912</v>
      </c>
      <c r="E67" s="39" t="s">
        <v>130</v>
      </c>
      <c r="F67" s="40">
        <v>121</v>
      </c>
      <c r="G67" s="41">
        <v>12</v>
      </c>
      <c r="H67" s="42">
        <v>3295</v>
      </c>
      <c r="I67" s="46">
        <v>934</v>
      </c>
      <c r="J67" s="46">
        <v>956</v>
      </c>
      <c r="K67" s="44" t="s">
        <v>88</v>
      </c>
      <c r="L67" s="199">
        <v>300</v>
      </c>
      <c r="M67" s="199">
        <v>0</v>
      </c>
      <c r="N67" s="199">
        <v>300</v>
      </c>
      <c r="O67" s="48">
        <v>121</v>
      </c>
    </row>
    <row r="68" spans="1:15" ht="25.5">
      <c r="A68" s="8">
        <f t="shared" si="5"/>
        <v>3299</v>
      </c>
      <c r="B68" s="9">
        <f t="shared" si="6"/>
        <v>12</v>
      </c>
      <c r="C68" s="45" t="str">
        <f t="shared" si="12"/>
        <v>091</v>
      </c>
      <c r="D68" s="45" t="str">
        <f t="shared" si="13"/>
        <v>0912</v>
      </c>
      <c r="E68" s="39" t="s">
        <v>130</v>
      </c>
      <c r="F68" s="40">
        <v>121</v>
      </c>
      <c r="G68" s="41">
        <v>12</v>
      </c>
      <c r="H68" s="42">
        <v>3299</v>
      </c>
      <c r="I68" s="46">
        <v>935</v>
      </c>
      <c r="J68" s="46">
        <v>957</v>
      </c>
      <c r="K68" s="44" t="s">
        <v>56</v>
      </c>
      <c r="L68" s="199">
        <v>5000</v>
      </c>
      <c r="M68" s="199">
        <v>0</v>
      </c>
      <c r="N68" s="199">
        <v>5000</v>
      </c>
      <c r="O68" s="48">
        <v>121</v>
      </c>
    </row>
    <row r="69" spans="1:15">
      <c r="A69" s="8">
        <f t="shared" si="5"/>
        <v>34</v>
      </c>
      <c r="B69" s="9" t="str">
        <f t="shared" si="6"/>
        <v/>
      </c>
      <c r="C69" s="45" t="str">
        <f t="shared" si="12"/>
        <v/>
      </c>
      <c r="D69" s="45" t="str">
        <f t="shared" si="13"/>
        <v/>
      </c>
      <c r="E69" s="39"/>
      <c r="F69" s="40"/>
      <c r="G69" s="41"/>
      <c r="H69" s="42">
        <v>34</v>
      </c>
      <c r="I69" s="43"/>
      <c r="J69" s="43"/>
      <c r="K69" s="44" t="s">
        <v>76</v>
      </c>
      <c r="L69" s="108">
        <f>SUM(L70)</f>
        <v>0</v>
      </c>
      <c r="M69" s="108">
        <f>SUM(M70)</f>
        <v>0</v>
      </c>
      <c r="N69" s="108">
        <f>SUM(N70)</f>
        <v>0</v>
      </c>
      <c r="O69" s="18"/>
    </row>
    <row r="70" spans="1:15">
      <c r="A70" s="8">
        <f t="shared" si="5"/>
        <v>343</v>
      </c>
      <c r="B70" s="9" t="str">
        <f t="shared" si="6"/>
        <v/>
      </c>
      <c r="C70" s="45" t="str">
        <f t="shared" si="12"/>
        <v/>
      </c>
      <c r="D70" s="45" t="str">
        <f t="shared" si="13"/>
        <v/>
      </c>
      <c r="E70" s="39"/>
      <c r="F70" s="40"/>
      <c r="G70" s="41"/>
      <c r="H70" s="42">
        <v>343</v>
      </c>
      <c r="I70" s="43"/>
      <c r="J70" s="43"/>
      <c r="K70" s="44" t="s">
        <v>77</v>
      </c>
      <c r="L70" s="108">
        <f>SUM(L71:L73)</f>
        <v>0</v>
      </c>
      <c r="M70" s="108">
        <f>SUM(M71:M73)</f>
        <v>0</v>
      </c>
      <c r="N70" s="108">
        <f>SUM(N71:N73)</f>
        <v>0</v>
      </c>
      <c r="O70" s="18"/>
    </row>
    <row r="71" spans="1:15" ht="25.5">
      <c r="A71" s="8">
        <f t="shared" si="5"/>
        <v>3431</v>
      </c>
      <c r="B71" s="9">
        <f t="shared" si="6"/>
        <v>12</v>
      </c>
      <c r="C71" s="45" t="str">
        <f t="shared" si="12"/>
        <v>091</v>
      </c>
      <c r="D71" s="45" t="str">
        <f t="shared" si="13"/>
        <v>0912</v>
      </c>
      <c r="E71" s="39" t="s">
        <v>130</v>
      </c>
      <c r="F71" s="40">
        <v>121</v>
      </c>
      <c r="G71" s="41">
        <v>12</v>
      </c>
      <c r="H71" s="42">
        <v>3431</v>
      </c>
      <c r="I71" s="46">
        <v>936</v>
      </c>
      <c r="J71" s="46">
        <v>958</v>
      </c>
      <c r="K71" s="44" t="s">
        <v>78</v>
      </c>
      <c r="L71" s="199"/>
      <c r="M71" s="199"/>
      <c r="N71" s="199"/>
      <c r="O71" s="48">
        <v>121</v>
      </c>
    </row>
    <row r="72" spans="1:15">
      <c r="A72" s="8">
        <f t="shared" si="5"/>
        <v>3433</v>
      </c>
      <c r="B72" s="9">
        <f t="shared" si="6"/>
        <v>12</v>
      </c>
      <c r="C72" s="45" t="str">
        <f t="shared" si="12"/>
        <v>091</v>
      </c>
      <c r="D72" s="45" t="str">
        <f t="shared" si="13"/>
        <v>0912</v>
      </c>
      <c r="E72" s="39" t="s">
        <v>130</v>
      </c>
      <c r="F72" s="40">
        <v>121</v>
      </c>
      <c r="G72" s="41">
        <v>12</v>
      </c>
      <c r="H72" s="42">
        <v>3433</v>
      </c>
      <c r="I72" s="46">
        <v>937</v>
      </c>
      <c r="J72" s="46">
        <v>959</v>
      </c>
      <c r="K72" s="44" t="s">
        <v>119</v>
      </c>
      <c r="L72" s="199"/>
      <c r="M72" s="199"/>
      <c r="N72" s="199"/>
      <c r="O72" s="48">
        <v>121</v>
      </c>
    </row>
    <row r="73" spans="1:15" ht="25.5">
      <c r="A73" s="8">
        <f t="shared" si="5"/>
        <v>3434</v>
      </c>
      <c r="B73" s="9">
        <f t="shared" si="6"/>
        <v>12</v>
      </c>
      <c r="C73" s="45" t="str">
        <f t="shared" si="12"/>
        <v>091</v>
      </c>
      <c r="D73" s="45" t="str">
        <f t="shared" si="13"/>
        <v>0912</v>
      </c>
      <c r="E73" s="39" t="s">
        <v>130</v>
      </c>
      <c r="F73" s="40">
        <v>121</v>
      </c>
      <c r="G73" s="41">
        <v>12</v>
      </c>
      <c r="H73" s="42">
        <v>3434</v>
      </c>
      <c r="I73" s="46">
        <v>938</v>
      </c>
      <c r="J73" s="46">
        <v>960</v>
      </c>
      <c r="K73" s="44" t="s">
        <v>120</v>
      </c>
      <c r="L73" s="199"/>
      <c r="M73" s="199"/>
      <c r="N73" s="199"/>
      <c r="O73" s="48">
        <v>121</v>
      </c>
    </row>
    <row r="74" spans="1:15" ht="25.5">
      <c r="A74" s="8">
        <f t="shared" ref="A74:A76" si="14">H74</f>
        <v>37</v>
      </c>
      <c r="B74" s="9" t="str">
        <f t="shared" ref="B74:B76" si="15">IF(J74&gt;0,G74," ")</f>
        <v/>
      </c>
      <c r="C74" s="45" t="str">
        <f t="shared" ref="C74:C76" si="16">IF(I74&gt;0,LEFT(E74,3),"  ")</f>
        <v/>
      </c>
      <c r="D74" s="45" t="str">
        <f t="shared" ref="D74:D76" si="17">IF(I74&gt;0,LEFT(E74,4),"  ")</f>
        <v/>
      </c>
      <c r="E74" s="39"/>
      <c r="F74" s="40"/>
      <c r="G74" s="41"/>
      <c r="H74" s="42">
        <v>37</v>
      </c>
      <c r="I74" s="43"/>
      <c r="J74" s="43"/>
      <c r="K74" s="44" t="s">
        <v>109</v>
      </c>
      <c r="L74" s="108">
        <f>SUM(L75)</f>
        <v>1100</v>
      </c>
      <c r="M74" s="108">
        <f>SUM(M75)</f>
        <v>0</v>
      </c>
      <c r="N74" s="108">
        <f>SUM(N75)</f>
        <v>1100</v>
      </c>
      <c r="O74" s="18"/>
    </row>
    <row r="75" spans="1:15" ht="25.5">
      <c r="A75" s="8">
        <f t="shared" si="14"/>
        <v>372</v>
      </c>
      <c r="B75" s="9" t="str">
        <f t="shared" si="15"/>
        <v/>
      </c>
      <c r="C75" s="45" t="str">
        <f t="shared" si="16"/>
        <v/>
      </c>
      <c r="D75" s="45" t="str">
        <f t="shared" si="17"/>
        <v/>
      </c>
      <c r="E75" s="39"/>
      <c r="F75" s="40"/>
      <c r="G75" s="41"/>
      <c r="H75" s="42">
        <v>372</v>
      </c>
      <c r="I75" s="214"/>
      <c r="J75" s="43"/>
      <c r="K75" s="44" t="s">
        <v>110</v>
      </c>
      <c r="L75" s="108">
        <f>SUM(L76)</f>
        <v>1100</v>
      </c>
      <c r="M75" s="108">
        <f t="shared" ref="M75:N75" si="18">SUM(M76)</f>
        <v>0</v>
      </c>
      <c r="N75" s="108">
        <f t="shared" si="18"/>
        <v>1100</v>
      </c>
      <c r="O75" s="18"/>
    </row>
    <row r="76" spans="1:15" ht="25.5">
      <c r="A76" s="8">
        <f t="shared" si="14"/>
        <v>3722</v>
      </c>
      <c r="B76" s="9">
        <f t="shared" si="15"/>
        <v>12</v>
      </c>
      <c r="C76" s="45" t="str">
        <f t="shared" si="16"/>
        <v>091</v>
      </c>
      <c r="D76" s="45" t="str">
        <f t="shared" si="17"/>
        <v>0912</v>
      </c>
      <c r="E76" s="39" t="s">
        <v>130</v>
      </c>
      <c r="F76" s="40">
        <v>121</v>
      </c>
      <c r="G76" s="41">
        <v>12</v>
      </c>
      <c r="H76" s="42">
        <v>3722</v>
      </c>
      <c r="I76" s="213">
        <v>939</v>
      </c>
      <c r="J76" s="46">
        <v>958</v>
      </c>
      <c r="K76" s="44" t="s">
        <v>172</v>
      </c>
      <c r="L76" s="199">
        <v>1100</v>
      </c>
      <c r="M76" s="199">
        <v>0</v>
      </c>
      <c r="N76" s="199">
        <v>1100</v>
      </c>
      <c r="O76" s="48">
        <v>121</v>
      </c>
    </row>
    <row r="77" spans="1:15">
      <c r="A77" s="8">
        <f t="shared" si="5"/>
        <v>0</v>
      </c>
      <c r="B77" s="9" t="str">
        <f t="shared" si="6"/>
        <v/>
      </c>
      <c r="C77" s="45" t="str">
        <f t="shared" si="12"/>
        <v/>
      </c>
      <c r="D77" s="45" t="str">
        <f t="shared" si="13"/>
        <v/>
      </c>
      <c r="E77" s="39"/>
      <c r="F77" s="40"/>
      <c r="G77" s="41"/>
      <c r="H77" s="42"/>
      <c r="I77" s="43"/>
      <c r="J77" s="43"/>
      <c r="K77" s="44"/>
      <c r="L77" s="108"/>
      <c r="M77" s="108"/>
      <c r="N77" s="108"/>
      <c r="O77" s="18"/>
    </row>
    <row r="78" spans="1:15" ht="38.25">
      <c r="A78" s="8" t="str">
        <f t="shared" si="5"/>
        <v>A 7006 05</v>
      </c>
      <c r="B78" s="9" t="str">
        <f t="shared" si="6"/>
        <v/>
      </c>
      <c r="C78" s="45" t="str">
        <f t="shared" si="12"/>
        <v/>
      </c>
      <c r="D78" s="45" t="str">
        <f t="shared" si="13"/>
        <v/>
      </c>
      <c r="E78" s="33" t="s">
        <v>130</v>
      </c>
      <c r="F78" s="34">
        <v>121</v>
      </c>
      <c r="G78" s="35"/>
      <c r="H78" s="36" t="s">
        <v>149</v>
      </c>
      <c r="I78" s="43"/>
      <c r="J78" s="43"/>
      <c r="K78" s="38" t="s">
        <v>150</v>
      </c>
      <c r="L78" s="113">
        <f t="shared" ref="L78:N79" si="19">SUM(L79)</f>
        <v>261204</v>
      </c>
      <c r="M78" s="113">
        <f t="shared" si="19"/>
        <v>0</v>
      </c>
      <c r="N78" s="113">
        <f t="shared" si="19"/>
        <v>261204</v>
      </c>
      <c r="O78" s="50"/>
    </row>
    <row r="79" spans="1:15">
      <c r="A79" s="8">
        <f t="shared" si="5"/>
        <v>3</v>
      </c>
      <c r="B79" s="9" t="str">
        <f t="shared" si="6"/>
        <v/>
      </c>
      <c r="C79" s="45" t="str">
        <f t="shared" si="12"/>
        <v/>
      </c>
      <c r="D79" s="45" t="str">
        <f t="shared" si="13"/>
        <v/>
      </c>
      <c r="E79" s="39"/>
      <c r="F79" s="40"/>
      <c r="G79" s="41"/>
      <c r="H79" s="42">
        <v>3</v>
      </c>
      <c r="I79" s="43"/>
      <c r="J79" s="43"/>
      <c r="K79" s="44" t="s">
        <v>43</v>
      </c>
      <c r="L79" s="108">
        <f t="shared" si="19"/>
        <v>261204</v>
      </c>
      <c r="M79" s="108">
        <f t="shared" si="19"/>
        <v>0</v>
      </c>
      <c r="N79" s="108">
        <f t="shared" si="19"/>
        <v>261204</v>
      </c>
      <c r="O79" s="18"/>
    </row>
    <row r="80" spans="1:15">
      <c r="A80" s="8">
        <f t="shared" si="5"/>
        <v>32</v>
      </c>
      <c r="B80" s="9" t="str">
        <f t="shared" si="6"/>
        <v/>
      </c>
      <c r="C80" s="45" t="str">
        <f t="shared" si="12"/>
        <v/>
      </c>
      <c r="D80" s="45" t="str">
        <f t="shared" si="13"/>
        <v/>
      </c>
      <c r="E80" s="39"/>
      <c r="F80" s="40"/>
      <c r="G80" s="41"/>
      <c r="H80" s="42">
        <v>32</v>
      </c>
      <c r="I80" s="43"/>
      <c r="J80" s="43"/>
      <c r="K80" s="44" t="s">
        <v>49</v>
      </c>
      <c r="L80" s="108">
        <f>SUM(L81,L85,L93)</f>
        <v>261204</v>
      </c>
      <c r="M80" s="108">
        <f>SUM(M81,M85,M93)</f>
        <v>0</v>
      </c>
      <c r="N80" s="108">
        <f>SUM(N81,N85,N93)</f>
        <v>261204</v>
      </c>
    </row>
    <row r="81" spans="1:15">
      <c r="A81" s="8">
        <f t="shared" si="5"/>
        <v>322</v>
      </c>
      <c r="B81" s="9" t="str">
        <f t="shared" si="6"/>
        <v/>
      </c>
      <c r="C81" s="45" t="str">
        <f t="shared" si="12"/>
        <v/>
      </c>
      <c r="D81" s="45" t="str">
        <f t="shared" si="13"/>
        <v/>
      </c>
      <c r="E81" s="39"/>
      <c r="F81" s="40"/>
      <c r="G81" s="41"/>
      <c r="H81" s="42">
        <v>322</v>
      </c>
      <c r="I81" s="43"/>
      <c r="J81" s="43"/>
      <c r="K81" s="44" t="s">
        <v>71</v>
      </c>
      <c r="L81" s="108">
        <f>SUM(L82:L84)</f>
        <v>131000</v>
      </c>
      <c r="M81" s="108">
        <f>SUM(M82:M84)</f>
        <v>0</v>
      </c>
      <c r="N81" s="108">
        <f>SUM(N82:N84)</f>
        <v>131000</v>
      </c>
    </row>
    <row r="82" spans="1:15" ht="25.5">
      <c r="A82" s="8">
        <f t="shared" si="5"/>
        <v>3221</v>
      </c>
      <c r="B82" s="9">
        <f t="shared" si="6"/>
        <v>12</v>
      </c>
      <c r="C82" s="45" t="str">
        <f t="shared" si="12"/>
        <v>091</v>
      </c>
      <c r="D82" s="45" t="str">
        <f t="shared" si="13"/>
        <v>0912</v>
      </c>
      <c r="E82" s="39" t="s">
        <v>130</v>
      </c>
      <c r="F82" s="40">
        <v>121</v>
      </c>
      <c r="G82" s="41">
        <v>12</v>
      </c>
      <c r="H82" s="42">
        <v>3221</v>
      </c>
      <c r="I82" s="46">
        <v>940</v>
      </c>
      <c r="J82" s="46">
        <v>961</v>
      </c>
      <c r="K82" s="44" t="s">
        <v>72</v>
      </c>
      <c r="L82" s="199">
        <v>10000</v>
      </c>
      <c r="M82" s="199">
        <v>0</v>
      </c>
      <c r="N82" s="199">
        <v>10000</v>
      </c>
      <c r="O82" s="48">
        <v>121</v>
      </c>
    </row>
    <row r="83" spans="1:15">
      <c r="A83" s="8">
        <f t="shared" si="5"/>
        <v>3223</v>
      </c>
      <c r="B83" s="9">
        <f t="shared" si="6"/>
        <v>12</v>
      </c>
      <c r="C83" s="45" t="str">
        <f t="shared" si="12"/>
        <v>091</v>
      </c>
      <c r="D83" s="45" t="str">
        <f t="shared" si="13"/>
        <v>0912</v>
      </c>
      <c r="E83" s="39" t="s">
        <v>130</v>
      </c>
      <c r="F83" s="40">
        <v>121</v>
      </c>
      <c r="G83" s="41">
        <v>12</v>
      </c>
      <c r="H83" s="42">
        <v>3223</v>
      </c>
      <c r="I83" s="46">
        <v>941</v>
      </c>
      <c r="J83" s="46">
        <v>962</v>
      </c>
      <c r="K83" s="44" t="s">
        <v>73</v>
      </c>
      <c r="L83" s="199">
        <v>120000</v>
      </c>
      <c r="M83" s="199">
        <v>0</v>
      </c>
      <c r="N83" s="199">
        <v>120000</v>
      </c>
      <c r="O83" s="48">
        <v>121</v>
      </c>
    </row>
    <row r="84" spans="1:15">
      <c r="A84" s="8">
        <f t="shared" si="5"/>
        <v>3225</v>
      </c>
      <c r="B84" s="9">
        <f t="shared" si="6"/>
        <v>12</v>
      </c>
      <c r="C84" s="45" t="str">
        <f t="shared" si="12"/>
        <v>091</v>
      </c>
      <c r="D84" s="45" t="str">
        <f t="shared" si="13"/>
        <v>0912</v>
      </c>
      <c r="E84" s="39" t="s">
        <v>130</v>
      </c>
      <c r="F84" s="40">
        <v>121</v>
      </c>
      <c r="G84" s="41">
        <v>12</v>
      </c>
      <c r="H84" s="42">
        <v>3225</v>
      </c>
      <c r="I84" s="46">
        <v>942</v>
      </c>
      <c r="J84" s="46">
        <v>963</v>
      </c>
      <c r="K84" s="44" t="s">
        <v>74</v>
      </c>
      <c r="L84" s="199">
        <v>1000</v>
      </c>
      <c r="M84" s="199">
        <v>0</v>
      </c>
      <c r="N84" s="199">
        <v>1000</v>
      </c>
      <c r="O84" s="48">
        <v>121</v>
      </c>
    </row>
    <row r="85" spans="1:15">
      <c r="A85" s="8">
        <f t="shared" si="5"/>
        <v>323</v>
      </c>
      <c r="B85" s="9" t="str">
        <f t="shared" si="6"/>
        <v/>
      </c>
      <c r="C85" s="45" t="str">
        <f t="shared" si="12"/>
        <v/>
      </c>
      <c r="D85" s="45" t="str">
        <f t="shared" si="13"/>
        <v/>
      </c>
      <c r="E85" s="39"/>
      <c r="F85" s="40"/>
      <c r="G85" s="41"/>
      <c r="H85" s="42">
        <v>323</v>
      </c>
      <c r="I85" s="43"/>
      <c r="J85" s="43"/>
      <c r="K85" s="44" t="s">
        <v>50</v>
      </c>
      <c r="L85" s="108">
        <f>SUM(L86:L92)</f>
        <v>124204</v>
      </c>
      <c r="M85" s="108">
        <f>SUM(M86:M92)</f>
        <v>0</v>
      </c>
      <c r="N85" s="108">
        <f>SUM(N86:N92)</f>
        <v>124204</v>
      </c>
      <c r="O85" s="18"/>
    </row>
    <row r="86" spans="1:15">
      <c r="A86" s="8">
        <f t="shared" si="5"/>
        <v>3231</v>
      </c>
      <c r="B86" s="9">
        <f t="shared" si="6"/>
        <v>12</v>
      </c>
      <c r="C86" s="45" t="str">
        <f t="shared" si="12"/>
        <v>091</v>
      </c>
      <c r="D86" s="45" t="str">
        <f t="shared" si="13"/>
        <v>0912</v>
      </c>
      <c r="E86" s="39" t="s">
        <v>130</v>
      </c>
      <c r="F86" s="40">
        <v>121</v>
      </c>
      <c r="G86" s="41">
        <v>12</v>
      </c>
      <c r="H86" s="42">
        <v>3231</v>
      </c>
      <c r="I86" s="46">
        <v>943</v>
      </c>
      <c r="J86" s="46">
        <v>964</v>
      </c>
      <c r="K86" s="44" t="s">
        <v>51</v>
      </c>
      <c r="L86" s="199">
        <v>34000</v>
      </c>
      <c r="M86" s="199">
        <v>0</v>
      </c>
      <c r="N86" s="199">
        <v>34000</v>
      </c>
      <c r="O86" s="48">
        <v>121</v>
      </c>
    </row>
    <row r="87" spans="1:15" ht="25.5">
      <c r="A87" s="8">
        <f t="shared" si="5"/>
        <v>3232</v>
      </c>
      <c r="B87" s="9">
        <f t="shared" si="6"/>
        <v>12</v>
      </c>
      <c r="C87" s="45" t="str">
        <f t="shared" si="12"/>
        <v>091</v>
      </c>
      <c r="D87" s="45" t="str">
        <f t="shared" si="13"/>
        <v>0912</v>
      </c>
      <c r="E87" s="39" t="s">
        <v>130</v>
      </c>
      <c r="F87" s="40">
        <v>121</v>
      </c>
      <c r="G87" s="41">
        <v>12</v>
      </c>
      <c r="H87" s="42">
        <v>3232</v>
      </c>
      <c r="I87" s="46">
        <v>944</v>
      </c>
      <c r="J87" s="46">
        <v>965</v>
      </c>
      <c r="K87" s="44" t="s">
        <v>90</v>
      </c>
      <c r="L87" s="199">
        <v>70000</v>
      </c>
      <c r="M87" s="199">
        <v>0</v>
      </c>
      <c r="N87" s="199">
        <v>70000</v>
      </c>
      <c r="O87" s="48">
        <v>121</v>
      </c>
    </row>
    <row r="88" spans="1:15">
      <c r="A88" s="8">
        <f t="shared" si="5"/>
        <v>3234</v>
      </c>
      <c r="B88" s="9">
        <f t="shared" si="6"/>
        <v>12</v>
      </c>
      <c r="C88" s="45" t="str">
        <f t="shared" si="12"/>
        <v>091</v>
      </c>
      <c r="D88" s="45" t="str">
        <f t="shared" si="13"/>
        <v>0912</v>
      </c>
      <c r="E88" s="39" t="s">
        <v>130</v>
      </c>
      <c r="F88" s="40">
        <v>121</v>
      </c>
      <c r="G88" s="41">
        <v>12</v>
      </c>
      <c r="H88" s="42">
        <v>3234</v>
      </c>
      <c r="I88" s="46">
        <v>945</v>
      </c>
      <c r="J88" s="46">
        <v>966</v>
      </c>
      <c r="K88" s="44" t="s">
        <v>75</v>
      </c>
      <c r="L88" s="199">
        <v>2604</v>
      </c>
      <c r="M88" s="199">
        <v>0</v>
      </c>
      <c r="N88" s="199">
        <v>2604</v>
      </c>
      <c r="O88" s="48">
        <v>121</v>
      </c>
    </row>
    <row r="89" spans="1:15">
      <c r="A89" s="8">
        <f t="shared" si="5"/>
        <v>3235</v>
      </c>
      <c r="B89" s="9">
        <f t="shared" si="6"/>
        <v>12</v>
      </c>
      <c r="C89" s="45" t="str">
        <f t="shared" si="12"/>
        <v>091</v>
      </c>
      <c r="D89" s="45" t="str">
        <f t="shared" si="13"/>
        <v>0912</v>
      </c>
      <c r="E89" s="39" t="s">
        <v>130</v>
      </c>
      <c r="F89" s="40">
        <v>121</v>
      </c>
      <c r="G89" s="41">
        <v>12</v>
      </c>
      <c r="H89" s="42">
        <v>3235</v>
      </c>
      <c r="I89" s="46">
        <v>946</v>
      </c>
      <c r="J89" s="46">
        <v>967</v>
      </c>
      <c r="K89" s="44" t="s">
        <v>53</v>
      </c>
      <c r="L89" s="199"/>
      <c r="M89" s="199"/>
      <c r="N89" s="199"/>
      <c r="O89" s="48">
        <v>121</v>
      </c>
    </row>
    <row r="90" spans="1:15">
      <c r="A90" s="8">
        <f t="shared" si="5"/>
        <v>3236</v>
      </c>
      <c r="B90" s="9">
        <f t="shared" si="6"/>
        <v>12</v>
      </c>
      <c r="C90" s="45" t="str">
        <f t="shared" si="12"/>
        <v>091</v>
      </c>
      <c r="D90" s="45" t="str">
        <f t="shared" si="13"/>
        <v>0912</v>
      </c>
      <c r="E90" s="39" t="s">
        <v>130</v>
      </c>
      <c r="F90" s="40">
        <v>121</v>
      </c>
      <c r="G90" s="41">
        <v>12</v>
      </c>
      <c r="H90" s="42">
        <v>3236</v>
      </c>
      <c r="I90" s="46">
        <v>947</v>
      </c>
      <c r="J90" s="46">
        <v>968</v>
      </c>
      <c r="K90" s="44" t="s">
        <v>103</v>
      </c>
      <c r="L90" s="199">
        <v>10000</v>
      </c>
      <c r="M90" s="199">
        <v>0</v>
      </c>
      <c r="N90" s="199">
        <v>10000</v>
      </c>
      <c r="O90" s="48">
        <v>121</v>
      </c>
    </row>
    <row r="91" spans="1:15">
      <c r="A91" s="8">
        <f t="shared" si="5"/>
        <v>3237</v>
      </c>
      <c r="B91" s="9">
        <f t="shared" si="6"/>
        <v>12</v>
      </c>
      <c r="C91" s="45" t="str">
        <f t="shared" si="12"/>
        <v>091</v>
      </c>
      <c r="D91" s="45" t="str">
        <f t="shared" si="13"/>
        <v>0912</v>
      </c>
      <c r="E91" s="39" t="s">
        <v>130</v>
      </c>
      <c r="F91" s="40">
        <v>121</v>
      </c>
      <c r="G91" s="41">
        <v>12</v>
      </c>
      <c r="H91" s="42">
        <v>3237</v>
      </c>
      <c r="I91" s="46">
        <v>948</v>
      </c>
      <c r="J91" s="46">
        <v>969</v>
      </c>
      <c r="K91" s="44" t="s">
        <v>54</v>
      </c>
      <c r="L91" s="199"/>
      <c r="M91" s="199"/>
      <c r="N91" s="199"/>
      <c r="O91" s="48">
        <v>121</v>
      </c>
    </row>
    <row r="92" spans="1:15">
      <c r="A92" s="8">
        <f t="shared" si="5"/>
        <v>3239</v>
      </c>
      <c r="B92" s="9">
        <f t="shared" si="6"/>
        <v>12</v>
      </c>
      <c r="C92" s="45" t="str">
        <f t="shared" si="12"/>
        <v>091</v>
      </c>
      <c r="D92" s="45" t="str">
        <f t="shared" si="13"/>
        <v>0912</v>
      </c>
      <c r="E92" s="39" t="s">
        <v>130</v>
      </c>
      <c r="F92" s="40">
        <v>121</v>
      </c>
      <c r="G92" s="41">
        <v>12</v>
      </c>
      <c r="H92" s="42">
        <v>3239</v>
      </c>
      <c r="I92" s="46">
        <v>949</v>
      </c>
      <c r="J92" s="46">
        <v>970</v>
      </c>
      <c r="K92" s="44" t="s">
        <v>55</v>
      </c>
      <c r="L92" s="199">
        <v>7600</v>
      </c>
      <c r="M92" s="199">
        <v>0</v>
      </c>
      <c r="N92" s="199">
        <v>7600</v>
      </c>
      <c r="O92" s="48">
        <v>121</v>
      </c>
    </row>
    <row r="93" spans="1:15" ht="25.5">
      <c r="A93" s="8">
        <f t="shared" si="5"/>
        <v>329</v>
      </c>
      <c r="B93" s="9" t="str">
        <f t="shared" si="6"/>
        <v/>
      </c>
      <c r="C93" s="45" t="str">
        <f t="shared" si="12"/>
        <v/>
      </c>
      <c r="D93" s="45" t="str">
        <f t="shared" si="13"/>
        <v/>
      </c>
      <c r="E93" s="39"/>
      <c r="F93" s="40"/>
      <c r="G93" s="41"/>
      <c r="H93" s="42">
        <v>329</v>
      </c>
      <c r="I93" s="43"/>
      <c r="J93" s="43"/>
      <c r="K93" s="44" t="s">
        <v>56</v>
      </c>
      <c r="L93" s="108">
        <f>SUM(L94:L94)</f>
        <v>6000</v>
      </c>
      <c r="M93" s="108">
        <f>SUM(M94:M94)</f>
        <v>0</v>
      </c>
      <c r="N93" s="108">
        <f>SUM(N94:N94)</f>
        <v>6000</v>
      </c>
    </row>
    <row r="94" spans="1:15">
      <c r="A94" s="8">
        <f t="shared" si="5"/>
        <v>3292</v>
      </c>
      <c r="B94" s="9">
        <f t="shared" si="6"/>
        <v>12</v>
      </c>
      <c r="C94" s="45" t="str">
        <f t="shared" si="12"/>
        <v>091</v>
      </c>
      <c r="D94" s="45" t="str">
        <f t="shared" si="13"/>
        <v>0912</v>
      </c>
      <c r="E94" s="39" t="s">
        <v>130</v>
      </c>
      <c r="F94" s="40">
        <v>121</v>
      </c>
      <c r="G94" s="41">
        <v>12</v>
      </c>
      <c r="H94" s="42">
        <v>3292</v>
      </c>
      <c r="I94" s="46">
        <v>950</v>
      </c>
      <c r="J94" s="46">
        <v>971</v>
      </c>
      <c r="K94" s="44" t="s">
        <v>86</v>
      </c>
      <c r="L94" s="199">
        <v>6000</v>
      </c>
      <c r="M94" s="199">
        <v>0</v>
      </c>
      <c r="N94" s="199">
        <v>6000</v>
      </c>
      <c r="O94" s="48">
        <v>121</v>
      </c>
    </row>
    <row r="95" spans="1:15">
      <c r="A95" s="8">
        <f t="shared" si="5"/>
        <v>0</v>
      </c>
      <c r="B95" s="9" t="str">
        <f t="shared" si="6"/>
        <v/>
      </c>
      <c r="C95" s="45" t="str">
        <f t="shared" si="12"/>
        <v/>
      </c>
      <c r="D95" s="45" t="str">
        <f t="shared" si="13"/>
        <v/>
      </c>
      <c r="E95" s="39"/>
      <c r="F95" s="40"/>
      <c r="G95" s="41"/>
      <c r="H95" s="42"/>
      <c r="I95" s="43"/>
      <c r="J95" s="43"/>
      <c r="K95" s="44"/>
      <c r="L95" s="108"/>
      <c r="M95" s="108"/>
      <c r="N95" s="108"/>
      <c r="O95" s="18"/>
    </row>
    <row r="96" spans="1:15" ht="38.25">
      <c r="A96" s="8" t="str">
        <f t="shared" si="5"/>
        <v>Program 7007</v>
      </c>
      <c r="B96" s="9" t="str">
        <f t="shared" si="6"/>
        <v/>
      </c>
      <c r="C96" s="45" t="str">
        <f t="shared" si="12"/>
        <v/>
      </c>
      <c r="D96" s="45" t="str">
        <f t="shared" si="13"/>
        <v/>
      </c>
      <c r="E96" s="71"/>
      <c r="F96" s="70"/>
      <c r="G96" s="69"/>
      <c r="H96" s="29" t="s">
        <v>151</v>
      </c>
      <c r="I96" s="20"/>
      <c r="J96" s="20"/>
      <c r="K96" s="30" t="s">
        <v>152</v>
      </c>
      <c r="L96" s="111">
        <f>SUM(L97,L109,L116,L156,L174)</f>
        <v>0</v>
      </c>
      <c r="M96" s="111">
        <f>SUM(M97,M109,M116,M156,M174)</f>
        <v>0</v>
      </c>
      <c r="N96" s="111">
        <f>SUM(N97,N109,N116,N156,N174)</f>
        <v>0</v>
      </c>
      <c r="O96" s="18"/>
    </row>
    <row r="97" spans="1:15" ht="38.25">
      <c r="C97" s="45"/>
      <c r="D97" s="45"/>
      <c r="E97" s="33" t="s">
        <v>136</v>
      </c>
      <c r="F97" s="34">
        <v>121</v>
      </c>
      <c r="G97" s="35"/>
      <c r="H97" s="177" t="s">
        <v>276</v>
      </c>
      <c r="I97" s="37"/>
      <c r="J97" s="37"/>
      <c r="K97" s="38" t="s">
        <v>277</v>
      </c>
      <c r="L97" s="112">
        <f t="shared" ref="L97:N98" si="20">SUM(L98)</f>
        <v>0</v>
      </c>
      <c r="M97" s="112">
        <f t="shared" si="20"/>
        <v>0</v>
      </c>
      <c r="N97" s="112">
        <f t="shared" si="20"/>
        <v>0</v>
      </c>
      <c r="O97" s="32"/>
    </row>
    <row r="98" spans="1:15" ht="25.5">
      <c r="C98" s="45"/>
      <c r="D98" s="45"/>
      <c r="E98" s="39"/>
      <c r="F98" s="40"/>
      <c r="G98" s="41"/>
      <c r="H98" s="42">
        <v>4</v>
      </c>
      <c r="I98" s="43"/>
      <c r="J98" s="43"/>
      <c r="K98" s="44" t="s">
        <v>64</v>
      </c>
      <c r="L98" s="108">
        <f t="shared" si="20"/>
        <v>0</v>
      </c>
      <c r="M98" s="108">
        <f t="shared" si="20"/>
        <v>0</v>
      </c>
      <c r="N98" s="108">
        <f t="shared" si="20"/>
        <v>0</v>
      </c>
      <c r="O98" s="178"/>
    </row>
    <row r="99" spans="1:15" ht="25.5">
      <c r="C99" s="45"/>
      <c r="D99" s="45"/>
      <c r="E99" s="39"/>
      <c r="F99" s="40"/>
      <c r="G99" s="41"/>
      <c r="H99" s="42">
        <v>42</v>
      </c>
      <c r="I99" s="43"/>
      <c r="J99" s="43"/>
      <c r="K99" s="44" t="s">
        <v>65</v>
      </c>
      <c r="L99" s="108">
        <f>SUM(L102,L100)</f>
        <v>0</v>
      </c>
      <c r="M99" s="108">
        <f t="shared" ref="M99:N99" si="21">SUM(M102,M100)</f>
        <v>0</v>
      </c>
      <c r="N99" s="108">
        <f t="shared" si="21"/>
        <v>0</v>
      </c>
      <c r="O99" s="179"/>
    </row>
    <row r="100" spans="1:15">
      <c r="C100" s="45"/>
      <c r="D100" s="45"/>
      <c r="E100" s="39"/>
      <c r="F100" s="40"/>
      <c r="G100" s="41"/>
      <c r="H100" s="42">
        <v>421</v>
      </c>
      <c r="I100" s="43"/>
      <c r="J100" s="43"/>
      <c r="K100" s="44" t="s">
        <v>113</v>
      </c>
      <c r="L100" s="108">
        <f t="shared" ref="L100:M100" si="22">SUM(L101)</f>
        <v>0</v>
      </c>
      <c r="M100" s="108">
        <f t="shared" si="22"/>
        <v>0</v>
      </c>
      <c r="N100" s="108">
        <f>SUM(N101)</f>
        <v>0</v>
      </c>
    </row>
    <row r="101" spans="1:15">
      <c r="C101" s="45"/>
      <c r="D101" s="45"/>
      <c r="E101" s="39" t="s">
        <v>136</v>
      </c>
      <c r="F101" s="40">
        <v>121</v>
      </c>
      <c r="G101" s="41">
        <v>12</v>
      </c>
      <c r="H101" s="42">
        <v>4212</v>
      </c>
      <c r="I101" s="213">
        <v>951</v>
      </c>
      <c r="J101" s="46">
        <v>922</v>
      </c>
      <c r="K101" s="44" t="s">
        <v>141</v>
      </c>
      <c r="L101" s="199"/>
      <c r="M101" s="199"/>
      <c r="N101" s="199"/>
      <c r="O101" s="48">
        <v>122</v>
      </c>
    </row>
    <row r="102" spans="1:15">
      <c r="C102" s="45"/>
      <c r="D102" s="45"/>
      <c r="E102" s="39"/>
      <c r="F102" s="40"/>
      <c r="G102" s="41"/>
      <c r="H102" s="42">
        <v>422</v>
      </c>
      <c r="I102" s="43"/>
      <c r="J102" s="43"/>
      <c r="K102" s="44" t="s">
        <v>66</v>
      </c>
      <c r="L102" s="108">
        <f>SUM(L103:L107)</f>
        <v>0</v>
      </c>
      <c r="M102" s="108">
        <f>SUM(M103:M107)</f>
        <v>0</v>
      </c>
      <c r="N102" s="108">
        <f>SUM(N103:N107)</f>
        <v>0</v>
      </c>
      <c r="O102" s="18"/>
    </row>
    <row r="103" spans="1:15">
      <c r="C103" s="45"/>
      <c r="D103" s="45"/>
      <c r="E103" s="39" t="s">
        <v>136</v>
      </c>
      <c r="F103" s="40">
        <v>121</v>
      </c>
      <c r="G103" s="41">
        <v>12</v>
      </c>
      <c r="H103" s="42">
        <v>4221</v>
      </c>
      <c r="I103" s="213">
        <v>952</v>
      </c>
      <c r="J103" s="46">
        <v>923</v>
      </c>
      <c r="K103" s="44" t="s">
        <v>67</v>
      </c>
      <c r="L103" s="199"/>
      <c r="M103" s="199"/>
      <c r="N103" s="199"/>
      <c r="O103" s="48">
        <v>122</v>
      </c>
    </row>
    <row r="104" spans="1:15">
      <c r="C104" s="45"/>
      <c r="D104" s="45"/>
      <c r="E104" s="39" t="s">
        <v>300</v>
      </c>
      <c r="F104" s="40">
        <v>121</v>
      </c>
      <c r="G104" s="41">
        <v>12</v>
      </c>
      <c r="H104" s="42">
        <v>4222</v>
      </c>
      <c r="I104" s="213">
        <v>953</v>
      </c>
      <c r="J104" s="46">
        <v>924</v>
      </c>
      <c r="K104" s="44" t="s">
        <v>94</v>
      </c>
      <c r="L104" s="199"/>
      <c r="M104" s="199"/>
      <c r="N104" s="199"/>
      <c r="O104" s="48">
        <v>122</v>
      </c>
    </row>
    <row r="105" spans="1:15">
      <c r="C105" s="45"/>
      <c r="D105" s="45"/>
      <c r="E105" s="39" t="s">
        <v>301</v>
      </c>
      <c r="F105" s="40">
        <v>121</v>
      </c>
      <c r="G105" s="41">
        <v>12</v>
      </c>
      <c r="H105" s="42">
        <v>4223</v>
      </c>
      <c r="I105" s="213">
        <v>954</v>
      </c>
      <c r="J105" s="46">
        <v>925</v>
      </c>
      <c r="K105" s="44" t="s">
        <v>95</v>
      </c>
      <c r="L105" s="199"/>
      <c r="M105" s="199"/>
      <c r="N105" s="199"/>
      <c r="O105" s="48">
        <v>122</v>
      </c>
    </row>
    <row r="106" spans="1:15">
      <c r="C106" s="45"/>
      <c r="D106" s="45"/>
      <c r="E106" s="39" t="s">
        <v>302</v>
      </c>
      <c r="F106" s="40">
        <v>121</v>
      </c>
      <c r="G106" s="41">
        <v>12</v>
      </c>
      <c r="H106" s="42">
        <v>4226</v>
      </c>
      <c r="I106" s="213">
        <v>955</v>
      </c>
      <c r="J106" s="46">
        <v>926</v>
      </c>
      <c r="K106" s="44" t="s">
        <v>144</v>
      </c>
      <c r="L106" s="199"/>
      <c r="M106" s="199"/>
      <c r="N106" s="199"/>
      <c r="O106" s="48">
        <v>122</v>
      </c>
    </row>
    <row r="107" spans="1:15" ht="25.5">
      <c r="C107" s="45"/>
      <c r="D107" s="45"/>
      <c r="E107" s="39" t="s">
        <v>303</v>
      </c>
      <c r="F107" s="40">
        <v>121</v>
      </c>
      <c r="G107" s="41">
        <v>12</v>
      </c>
      <c r="H107" s="42">
        <v>4227</v>
      </c>
      <c r="I107" s="213">
        <v>956</v>
      </c>
      <c r="J107" s="46">
        <v>927</v>
      </c>
      <c r="K107" s="44" t="s">
        <v>96</v>
      </c>
      <c r="L107" s="199"/>
      <c r="M107" s="199"/>
      <c r="N107" s="199"/>
      <c r="O107" s="48">
        <v>122</v>
      </c>
    </row>
    <row r="108" spans="1:15">
      <c r="A108" s="8">
        <f t="shared" ref="A108" si="23">H108</f>
        <v>0</v>
      </c>
      <c r="B108" s="9" t="str">
        <f t="shared" ref="B108" si="24">IF(J108&gt;0,G108," ")</f>
        <v/>
      </c>
      <c r="C108" s="45" t="str">
        <f t="shared" ref="C108" si="25">IF(I108&gt;0,LEFT(E108,3),"  ")</f>
        <v/>
      </c>
      <c r="D108" s="45" t="str">
        <f t="shared" ref="D108" si="26">IF(I108&gt;0,LEFT(E108,4),"  ")</f>
        <v/>
      </c>
      <c r="E108" s="39"/>
      <c r="F108" s="40"/>
      <c r="G108" s="41"/>
      <c r="H108" s="42"/>
      <c r="I108" s="43"/>
      <c r="J108" s="43"/>
      <c r="K108" s="44"/>
      <c r="L108" s="108"/>
      <c r="M108" s="108"/>
      <c r="N108" s="108"/>
      <c r="O108" s="18"/>
    </row>
    <row r="109" spans="1:15" ht="43.5" customHeight="1">
      <c r="A109" s="8" t="str">
        <f t="shared" si="5"/>
        <v>K 7007 09</v>
      </c>
      <c r="B109" s="9" t="str">
        <f t="shared" si="6"/>
        <v/>
      </c>
      <c r="C109" s="45" t="str">
        <f t="shared" si="12"/>
        <v/>
      </c>
      <c r="D109" s="45" t="str">
        <f t="shared" si="13"/>
        <v/>
      </c>
      <c r="E109" s="33" t="s">
        <v>136</v>
      </c>
      <c r="F109" s="34">
        <v>121</v>
      </c>
      <c r="G109" s="35"/>
      <c r="H109" s="105" t="s">
        <v>153</v>
      </c>
      <c r="I109" s="43"/>
      <c r="J109" s="43"/>
      <c r="K109" s="38" t="s">
        <v>154</v>
      </c>
      <c r="L109" s="112">
        <f t="shared" ref="L109:N110" si="27">SUM(L110)</f>
        <v>0</v>
      </c>
      <c r="M109" s="112">
        <f t="shared" si="27"/>
        <v>0</v>
      </c>
      <c r="N109" s="112">
        <f t="shared" si="27"/>
        <v>0</v>
      </c>
      <c r="O109" s="18"/>
    </row>
    <row r="110" spans="1:15">
      <c r="A110" s="8">
        <f t="shared" ref="A110:A177" si="28">H110</f>
        <v>3</v>
      </c>
      <c r="B110" s="9" t="str">
        <f t="shared" ref="B110:B177" si="29">IF(J110&gt;0,G110," ")</f>
        <v/>
      </c>
      <c r="C110" s="45" t="str">
        <f t="shared" si="12"/>
        <v/>
      </c>
      <c r="D110" s="45" t="str">
        <f t="shared" si="13"/>
        <v/>
      </c>
      <c r="E110" s="39"/>
      <c r="F110" s="40"/>
      <c r="G110" s="41"/>
      <c r="H110" s="42">
        <v>3</v>
      </c>
      <c r="I110" s="43"/>
      <c r="J110" s="43"/>
      <c r="K110" s="44" t="s">
        <v>43</v>
      </c>
      <c r="L110" s="108">
        <f t="shared" si="27"/>
        <v>0</v>
      </c>
      <c r="M110" s="108">
        <f t="shared" si="27"/>
        <v>0</v>
      </c>
      <c r="N110" s="108">
        <f t="shared" si="27"/>
        <v>0</v>
      </c>
    </row>
    <row r="111" spans="1:15">
      <c r="A111" s="8">
        <f t="shared" si="28"/>
        <v>32</v>
      </c>
      <c r="B111" s="9" t="str">
        <f t="shared" si="29"/>
        <v/>
      </c>
      <c r="C111" s="45" t="str">
        <f t="shared" si="12"/>
        <v/>
      </c>
      <c r="D111" s="45" t="str">
        <f t="shared" si="13"/>
        <v/>
      </c>
      <c r="E111" s="39"/>
      <c r="F111" s="40"/>
      <c r="G111" s="41"/>
      <c r="H111" s="42">
        <v>32</v>
      </c>
      <c r="I111" s="43"/>
      <c r="J111" s="43"/>
      <c r="K111" s="44" t="s">
        <v>49</v>
      </c>
      <c r="L111" s="108">
        <f>SUM(L112)</f>
        <v>0</v>
      </c>
      <c r="M111" s="108">
        <f>SUM(M112)</f>
        <v>0</v>
      </c>
      <c r="N111" s="108">
        <f>SUM(N112)</f>
        <v>0</v>
      </c>
    </row>
    <row r="112" spans="1:15">
      <c r="A112" s="8">
        <f t="shared" si="28"/>
        <v>323</v>
      </c>
      <c r="B112" s="9" t="str">
        <f t="shared" si="29"/>
        <v/>
      </c>
      <c r="C112" s="45" t="str">
        <f t="shared" si="12"/>
        <v/>
      </c>
      <c r="D112" s="45" t="str">
        <f t="shared" si="13"/>
        <v/>
      </c>
      <c r="E112" s="39"/>
      <c r="F112" s="40"/>
      <c r="G112" s="41"/>
      <c r="H112" s="42">
        <v>323</v>
      </c>
      <c r="I112" s="43"/>
      <c r="J112" s="43"/>
      <c r="K112" s="44" t="s">
        <v>50</v>
      </c>
      <c r="L112" s="108">
        <f>SUM(L113:L114)</f>
        <v>0</v>
      </c>
      <c r="M112" s="108">
        <f>SUM(M113:M114)</f>
        <v>0</v>
      </c>
      <c r="N112" s="108">
        <f>SUM(N113:N114)</f>
        <v>0</v>
      </c>
      <c r="O112" s="18"/>
    </row>
    <row r="113" spans="1:15" ht="25.5">
      <c r="A113" s="8">
        <f t="shared" si="28"/>
        <v>3232</v>
      </c>
      <c r="B113" s="9">
        <f t="shared" si="29"/>
        <v>12</v>
      </c>
      <c r="C113" s="45" t="str">
        <f t="shared" si="12"/>
        <v>092</v>
      </c>
      <c r="D113" s="45" t="str">
        <f t="shared" si="13"/>
        <v>0922</v>
      </c>
      <c r="E113" s="39" t="s">
        <v>136</v>
      </c>
      <c r="F113" s="40">
        <v>121</v>
      </c>
      <c r="G113" s="41">
        <v>12</v>
      </c>
      <c r="H113" s="42">
        <v>3232</v>
      </c>
      <c r="I113" s="213">
        <v>957</v>
      </c>
      <c r="J113" s="46">
        <v>972</v>
      </c>
      <c r="K113" s="44" t="s">
        <v>90</v>
      </c>
      <c r="L113" s="199"/>
      <c r="M113" s="199"/>
      <c r="N113" s="199"/>
      <c r="O113" s="48">
        <v>122</v>
      </c>
    </row>
    <row r="114" spans="1:15">
      <c r="A114" s="8">
        <f t="shared" si="28"/>
        <v>3237</v>
      </c>
      <c r="B114" s="9">
        <f t="shared" si="29"/>
        <v>12</v>
      </c>
      <c r="C114" s="45" t="str">
        <f t="shared" si="12"/>
        <v>092</v>
      </c>
      <c r="D114" s="45" t="str">
        <f t="shared" si="13"/>
        <v>0922</v>
      </c>
      <c r="E114" s="39" t="s">
        <v>136</v>
      </c>
      <c r="F114" s="40">
        <v>121</v>
      </c>
      <c r="G114" s="41">
        <v>12</v>
      </c>
      <c r="H114" s="42">
        <v>3237</v>
      </c>
      <c r="I114" s="213">
        <v>958</v>
      </c>
      <c r="J114" s="46">
        <v>972</v>
      </c>
      <c r="K114" s="44" t="s">
        <v>63</v>
      </c>
      <c r="L114" s="199"/>
      <c r="M114" s="199"/>
      <c r="N114" s="199"/>
      <c r="O114" s="48">
        <v>122</v>
      </c>
    </row>
    <row r="115" spans="1:15">
      <c r="A115" s="8">
        <f t="shared" si="28"/>
        <v>0</v>
      </c>
      <c r="B115" s="9" t="str">
        <f t="shared" si="29"/>
        <v/>
      </c>
      <c r="C115" s="45" t="str">
        <f t="shared" si="12"/>
        <v/>
      </c>
      <c r="D115" s="45" t="str">
        <f t="shared" si="13"/>
        <v/>
      </c>
      <c r="E115" s="39"/>
      <c r="F115" s="40"/>
      <c r="G115" s="41"/>
      <c r="H115" s="42"/>
      <c r="I115" s="43"/>
      <c r="J115" s="43"/>
      <c r="K115" s="44"/>
      <c r="L115" s="108"/>
      <c r="M115" s="108"/>
      <c r="N115" s="108"/>
      <c r="O115" s="18"/>
    </row>
    <row r="116" spans="1:15" ht="38.25">
      <c r="A116" s="8" t="str">
        <f t="shared" si="28"/>
        <v>A 7007 05</v>
      </c>
      <c r="B116" s="9" t="str">
        <f t="shared" si="29"/>
        <v/>
      </c>
      <c r="C116" s="45" t="str">
        <f t="shared" si="12"/>
        <v/>
      </c>
      <c r="D116" s="45" t="str">
        <f t="shared" si="13"/>
        <v/>
      </c>
      <c r="E116" s="33" t="s">
        <v>136</v>
      </c>
      <c r="F116" s="34">
        <v>122</v>
      </c>
      <c r="G116" s="35"/>
      <c r="H116" s="36" t="s">
        <v>155</v>
      </c>
      <c r="I116" s="43"/>
      <c r="J116" s="43"/>
      <c r="K116" s="38" t="s">
        <v>156</v>
      </c>
      <c r="L116" s="113">
        <f>SUM(L117)</f>
        <v>0</v>
      </c>
      <c r="M116" s="113">
        <f>SUM(M117)</f>
        <v>0</v>
      </c>
      <c r="N116" s="113">
        <f>SUM(N117)</f>
        <v>0</v>
      </c>
    </row>
    <row r="117" spans="1:15">
      <c r="A117" s="8">
        <f t="shared" si="28"/>
        <v>3</v>
      </c>
      <c r="B117" s="9" t="str">
        <f t="shared" si="29"/>
        <v/>
      </c>
      <c r="C117" s="45" t="str">
        <f t="shared" si="12"/>
        <v/>
      </c>
      <c r="D117" s="45" t="str">
        <f t="shared" si="13"/>
        <v/>
      </c>
      <c r="E117" s="39"/>
      <c r="F117" s="40"/>
      <c r="G117" s="41"/>
      <c r="H117" s="42">
        <v>3</v>
      </c>
      <c r="I117" s="43"/>
      <c r="J117" s="43"/>
      <c r="K117" s="44" t="s">
        <v>43</v>
      </c>
      <c r="L117" s="108">
        <f>SUM(L118,L147,L152)</f>
        <v>0</v>
      </c>
      <c r="M117" s="108">
        <f t="shared" ref="M117:N117" si="30">SUM(M118,M147,M152)</f>
        <v>0</v>
      </c>
      <c r="N117" s="108">
        <f t="shared" si="30"/>
        <v>0</v>
      </c>
    </row>
    <row r="118" spans="1:15">
      <c r="A118" s="8">
        <f t="shared" si="28"/>
        <v>32</v>
      </c>
      <c r="B118" s="9" t="str">
        <f t="shared" si="29"/>
        <v/>
      </c>
      <c r="C118" s="45" t="str">
        <f t="shared" si="12"/>
        <v/>
      </c>
      <c r="D118" s="45" t="str">
        <f t="shared" si="13"/>
        <v/>
      </c>
      <c r="E118" s="39"/>
      <c r="F118" s="40"/>
      <c r="G118" s="41"/>
      <c r="H118" s="42">
        <v>32</v>
      </c>
      <c r="I118" s="43"/>
      <c r="J118" s="43"/>
      <c r="K118" s="44" t="s">
        <v>49</v>
      </c>
      <c r="L118" s="108">
        <f>SUM(L119,L123,L129,L139,L141)</f>
        <v>0</v>
      </c>
      <c r="M118" s="108">
        <f>SUM(M119,M123,M129,M139,M141)</f>
        <v>0</v>
      </c>
      <c r="N118" s="108">
        <f>SUM(N119,N123,N129,N139,N141)</f>
        <v>0</v>
      </c>
      <c r="O118" s="18"/>
    </row>
    <row r="119" spans="1:15">
      <c r="A119" s="8">
        <f t="shared" si="28"/>
        <v>321</v>
      </c>
      <c r="B119" s="9" t="str">
        <f t="shared" si="29"/>
        <v/>
      </c>
      <c r="C119" s="45" t="str">
        <f t="shared" si="12"/>
        <v/>
      </c>
      <c r="D119" s="45" t="str">
        <f t="shared" si="13"/>
        <v/>
      </c>
      <c r="E119" s="39"/>
      <c r="F119" s="40"/>
      <c r="G119" s="41"/>
      <c r="H119" s="42">
        <v>321</v>
      </c>
      <c r="I119" s="43"/>
      <c r="J119" s="43"/>
      <c r="K119" s="44" t="s">
        <v>68</v>
      </c>
      <c r="L119" s="108">
        <f>SUM(L120:L122)</f>
        <v>0</v>
      </c>
      <c r="M119" s="108">
        <f>SUM(M120:M122)</f>
        <v>0</v>
      </c>
      <c r="N119" s="108">
        <f>SUM(N120:N122)</f>
        <v>0</v>
      </c>
      <c r="O119" s="4"/>
    </row>
    <row r="120" spans="1:15">
      <c r="A120" s="8">
        <f t="shared" si="28"/>
        <v>3211</v>
      </c>
      <c r="B120" s="9">
        <f t="shared" si="29"/>
        <v>12</v>
      </c>
      <c r="C120" s="45" t="str">
        <f t="shared" si="12"/>
        <v>092</v>
      </c>
      <c r="D120" s="45" t="str">
        <f t="shared" si="13"/>
        <v>0922</v>
      </c>
      <c r="E120" s="39" t="s">
        <v>136</v>
      </c>
      <c r="F120" s="40">
        <v>122</v>
      </c>
      <c r="G120" s="41">
        <v>12</v>
      </c>
      <c r="H120" s="42">
        <v>3211</v>
      </c>
      <c r="I120" s="46">
        <v>959</v>
      </c>
      <c r="J120" s="46">
        <v>973</v>
      </c>
      <c r="K120" s="44" t="s">
        <v>69</v>
      </c>
      <c r="L120" s="199"/>
      <c r="M120" s="199"/>
      <c r="N120" s="199"/>
      <c r="O120" s="18">
        <v>122</v>
      </c>
    </row>
    <row r="121" spans="1:15">
      <c r="A121" s="8">
        <f t="shared" si="28"/>
        <v>3213</v>
      </c>
      <c r="B121" s="9">
        <f t="shared" si="29"/>
        <v>12</v>
      </c>
      <c r="C121" s="45" t="str">
        <f t="shared" si="12"/>
        <v>092</v>
      </c>
      <c r="D121" s="45" t="str">
        <f t="shared" si="13"/>
        <v>0922</v>
      </c>
      <c r="E121" s="39" t="s">
        <v>136</v>
      </c>
      <c r="F121" s="40">
        <v>122</v>
      </c>
      <c r="G121" s="41">
        <v>12</v>
      </c>
      <c r="H121" s="42">
        <v>3213</v>
      </c>
      <c r="I121" s="46">
        <v>960</v>
      </c>
      <c r="J121" s="46">
        <v>974</v>
      </c>
      <c r="K121" s="44" t="s">
        <v>83</v>
      </c>
      <c r="L121" s="199"/>
      <c r="M121" s="199"/>
      <c r="N121" s="199"/>
      <c r="O121" s="18">
        <v>122</v>
      </c>
    </row>
    <row r="122" spans="1:15" ht="25.5">
      <c r="A122" s="8">
        <f t="shared" si="28"/>
        <v>3214</v>
      </c>
      <c r="B122" s="9">
        <f t="shared" si="29"/>
        <v>12</v>
      </c>
      <c r="C122" s="45" t="str">
        <f t="shared" si="12"/>
        <v>092</v>
      </c>
      <c r="D122" s="45" t="str">
        <f t="shared" si="13"/>
        <v>0922</v>
      </c>
      <c r="E122" s="39" t="s">
        <v>136</v>
      </c>
      <c r="F122" s="40">
        <v>122</v>
      </c>
      <c r="G122" s="41">
        <v>12</v>
      </c>
      <c r="H122" s="42">
        <v>3214</v>
      </c>
      <c r="I122" s="46">
        <v>961</v>
      </c>
      <c r="J122" s="46">
        <v>975</v>
      </c>
      <c r="K122" s="44" t="s">
        <v>70</v>
      </c>
      <c r="L122" s="199"/>
      <c r="M122" s="199"/>
      <c r="N122" s="199"/>
      <c r="O122" s="18">
        <v>122</v>
      </c>
    </row>
    <row r="123" spans="1:15">
      <c r="A123" s="8">
        <f t="shared" si="28"/>
        <v>322</v>
      </c>
      <c r="B123" s="9" t="str">
        <f t="shared" si="29"/>
        <v/>
      </c>
      <c r="C123" s="45" t="str">
        <f t="shared" si="12"/>
        <v/>
      </c>
      <c r="D123" s="45" t="str">
        <f t="shared" si="13"/>
        <v/>
      </c>
      <c r="E123" s="39"/>
      <c r="F123" s="40"/>
      <c r="G123" s="41"/>
      <c r="H123" s="42">
        <v>322</v>
      </c>
      <c r="I123" s="43"/>
      <c r="J123" s="43"/>
      <c r="K123" s="44" t="s">
        <v>71</v>
      </c>
      <c r="L123" s="108">
        <f>SUM(L124:L128)</f>
        <v>0</v>
      </c>
      <c r="M123" s="108">
        <f>SUM(M124:M128)</f>
        <v>0</v>
      </c>
      <c r="N123" s="108">
        <f>SUM(N124:N128)</f>
        <v>0</v>
      </c>
      <c r="O123" s="18"/>
    </row>
    <row r="124" spans="1:15" ht="25.5">
      <c r="A124" s="8">
        <f t="shared" si="28"/>
        <v>3221</v>
      </c>
      <c r="B124" s="9">
        <f t="shared" si="29"/>
        <v>12</v>
      </c>
      <c r="C124" s="45" t="str">
        <f t="shared" si="12"/>
        <v>092</v>
      </c>
      <c r="D124" s="45" t="str">
        <f t="shared" si="13"/>
        <v>0922</v>
      </c>
      <c r="E124" s="39" t="s">
        <v>136</v>
      </c>
      <c r="F124" s="40">
        <v>122</v>
      </c>
      <c r="G124" s="41">
        <v>12</v>
      </c>
      <c r="H124" s="42">
        <v>3221</v>
      </c>
      <c r="I124" s="46">
        <v>962</v>
      </c>
      <c r="J124" s="46">
        <v>976</v>
      </c>
      <c r="K124" s="44" t="s">
        <v>72</v>
      </c>
      <c r="L124" s="199"/>
      <c r="M124" s="199"/>
      <c r="N124" s="199"/>
      <c r="O124" s="18">
        <v>122</v>
      </c>
    </row>
    <row r="125" spans="1:15">
      <c r="A125" s="8">
        <f t="shared" si="28"/>
        <v>3222</v>
      </c>
      <c r="B125" s="9">
        <f t="shared" si="29"/>
        <v>12</v>
      </c>
      <c r="C125" s="45" t="str">
        <f t="shared" si="12"/>
        <v>092</v>
      </c>
      <c r="D125" s="45" t="str">
        <f t="shared" si="13"/>
        <v>0922</v>
      </c>
      <c r="E125" s="39" t="s">
        <v>136</v>
      </c>
      <c r="F125" s="40">
        <v>122</v>
      </c>
      <c r="G125" s="41">
        <v>12</v>
      </c>
      <c r="H125" s="42">
        <v>3222</v>
      </c>
      <c r="I125" s="46">
        <v>963</v>
      </c>
      <c r="J125" s="46">
        <v>977</v>
      </c>
      <c r="K125" s="44" t="s">
        <v>117</v>
      </c>
      <c r="L125" s="199"/>
      <c r="M125" s="199"/>
      <c r="N125" s="199"/>
      <c r="O125" s="18">
        <v>122</v>
      </c>
    </row>
    <row r="126" spans="1:15" ht="25.5">
      <c r="A126" s="8">
        <f t="shared" si="28"/>
        <v>3224</v>
      </c>
      <c r="B126" s="9">
        <f t="shared" si="29"/>
        <v>12</v>
      </c>
      <c r="C126" s="45" t="str">
        <f t="shared" si="12"/>
        <v>092</v>
      </c>
      <c r="D126" s="45" t="str">
        <f t="shared" si="13"/>
        <v>0922</v>
      </c>
      <c r="E126" s="39" t="s">
        <v>136</v>
      </c>
      <c r="F126" s="40">
        <v>122</v>
      </c>
      <c r="G126" s="41">
        <v>12</v>
      </c>
      <c r="H126" s="42">
        <v>3224</v>
      </c>
      <c r="I126" s="46">
        <v>964</v>
      </c>
      <c r="J126" s="46">
        <v>978</v>
      </c>
      <c r="K126" s="44" t="s">
        <v>84</v>
      </c>
      <c r="L126" s="199"/>
      <c r="M126" s="199"/>
      <c r="N126" s="199"/>
      <c r="O126" s="18">
        <v>122</v>
      </c>
    </row>
    <row r="127" spans="1:15">
      <c r="A127" s="8">
        <f t="shared" si="28"/>
        <v>3225</v>
      </c>
      <c r="B127" s="9">
        <f t="shared" si="29"/>
        <v>12</v>
      </c>
      <c r="C127" s="45" t="str">
        <f t="shared" si="12"/>
        <v>092</v>
      </c>
      <c r="D127" s="45" t="str">
        <f t="shared" si="13"/>
        <v>0922</v>
      </c>
      <c r="E127" s="39" t="s">
        <v>136</v>
      </c>
      <c r="F127" s="40">
        <v>122</v>
      </c>
      <c r="G127" s="41">
        <v>12</v>
      </c>
      <c r="H127" s="42">
        <v>3225</v>
      </c>
      <c r="I127" s="46">
        <v>965</v>
      </c>
      <c r="J127" s="46">
        <v>979</v>
      </c>
      <c r="K127" s="44" t="s">
        <v>74</v>
      </c>
      <c r="L127" s="199"/>
      <c r="M127" s="199"/>
      <c r="N127" s="199"/>
      <c r="O127" s="18">
        <v>122</v>
      </c>
    </row>
    <row r="128" spans="1:15" ht="25.5">
      <c r="A128" s="8">
        <f t="shared" si="28"/>
        <v>3227</v>
      </c>
      <c r="B128" s="9">
        <f t="shared" si="29"/>
        <v>12</v>
      </c>
      <c r="C128" s="45" t="str">
        <f t="shared" si="12"/>
        <v>092</v>
      </c>
      <c r="D128" s="45" t="str">
        <f t="shared" si="13"/>
        <v>0922</v>
      </c>
      <c r="E128" s="39" t="s">
        <v>136</v>
      </c>
      <c r="F128" s="40">
        <v>122</v>
      </c>
      <c r="G128" s="41">
        <v>12</v>
      </c>
      <c r="H128" s="42">
        <v>3227</v>
      </c>
      <c r="I128" s="46">
        <v>966</v>
      </c>
      <c r="J128" s="46">
        <v>980</v>
      </c>
      <c r="K128" s="44" t="s">
        <v>102</v>
      </c>
      <c r="L128" s="199"/>
      <c r="M128" s="199"/>
      <c r="N128" s="199"/>
      <c r="O128" s="18">
        <v>122</v>
      </c>
    </row>
    <row r="129" spans="1:15">
      <c r="A129" s="8">
        <f t="shared" si="28"/>
        <v>323</v>
      </c>
      <c r="B129" s="9" t="str">
        <f t="shared" si="29"/>
        <v/>
      </c>
      <c r="C129" s="45" t="str">
        <f t="shared" si="12"/>
        <v/>
      </c>
      <c r="D129" s="45" t="str">
        <f t="shared" si="13"/>
        <v/>
      </c>
      <c r="E129" s="39"/>
      <c r="F129" s="40"/>
      <c r="G129" s="41"/>
      <c r="H129" s="42">
        <v>323</v>
      </c>
      <c r="I129" s="43"/>
      <c r="J129" s="43"/>
      <c r="K129" s="44" t="s">
        <v>50</v>
      </c>
      <c r="L129" s="108">
        <f>SUM(L130:L138)</f>
        <v>0</v>
      </c>
      <c r="M129" s="108">
        <f>SUM(M130:M138)</f>
        <v>0</v>
      </c>
      <c r="N129" s="108">
        <f>SUM(N130:N138)</f>
        <v>0</v>
      </c>
      <c r="O129" s="18"/>
    </row>
    <row r="130" spans="1:15">
      <c r="A130" s="8">
        <f t="shared" si="28"/>
        <v>3231</v>
      </c>
      <c r="B130" s="9">
        <f t="shared" si="29"/>
        <v>12</v>
      </c>
      <c r="C130" s="45" t="str">
        <f t="shared" si="12"/>
        <v>092</v>
      </c>
      <c r="D130" s="45" t="str">
        <f t="shared" si="13"/>
        <v>0922</v>
      </c>
      <c r="E130" s="39" t="s">
        <v>136</v>
      </c>
      <c r="F130" s="40">
        <v>122</v>
      </c>
      <c r="G130" s="41">
        <v>12</v>
      </c>
      <c r="H130" s="42">
        <v>3231</v>
      </c>
      <c r="I130" s="46">
        <v>967</v>
      </c>
      <c r="J130" s="46">
        <v>981</v>
      </c>
      <c r="K130" s="44" t="s">
        <v>51</v>
      </c>
      <c r="L130" s="199"/>
      <c r="M130" s="199"/>
      <c r="N130" s="199"/>
      <c r="O130" s="18">
        <v>122</v>
      </c>
    </row>
    <row r="131" spans="1:15" ht="25.5">
      <c r="A131" s="8">
        <f t="shared" si="28"/>
        <v>3232</v>
      </c>
      <c r="B131" s="9">
        <f t="shared" si="29"/>
        <v>12</v>
      </c>
      <c r="C131" s="45" t="str">
        <f t="shared" si="12"/>
        <v>092</v>
      </c>
      <c r="D131" s="45" t="str">
        <f t="shared" si="13"/>
        <v>0922</v>
      </c>
      <c r="E131" s="39" t="s">
        <v>136</v>
      </c>
      <c r="F131" s="40">
        <v>122</v>
      </c>
      <c r="G131" s="41">
        <v>12</v>
      </c>
      <c r="H131" s="42">
        <v>3232</v>
      </c>
      <c r="I131" s="46">
        <v>968</v>
      </c>
      <c r="J131" s="46">
        <v>982</v>
      </c>
      <c r="K131" s="44" t="s">
        <v>90</v>
      </c>
      <c r="L131" s="199"/>
      <c r="M131" s="199"/>
      <c r="N131" s="199"/>
      <c r="O131" s="18">
        <v>122</v>
      </c>
    </row>
    <row r="132" spans="1:15">
      <c r="A132" s="8">
        <f t="shared" si="28"/>
        <v>3233</v>
      </c>
      <c r="B132" s="9">
        <f t="shared" si="29"/>
        <v>12</v>
      </c>
      <c r="C132" s="45" t="str">
        <f t="shared" si="12"/>
        <v>092</v>
      </c>
      <c r="D132" s="45" t="str">
        <f t="shared" si="13"/>
        <v>0922</v>
      </c>
      <c r="E132" s="39" t="s">
        <v>136</v>
      </c>
      <c r="F132" s="40">
        <v>122</v>
      </c>
      <c r="G132" s="41">
        <v>12</v>
      </c>
      <c r="H132" s="42">
        <v>3233</v>
      </c>
      <c r="I132" s="46">
        <v>969</v>
      </c>
      <c r="J132" s="46">
        <v>983</v>
      </c>
      <c r="K132" s="44" t="s">
        <v>52</v>
      </c>
      <c r="L132" s="199"/>
      <c r="M132" s="199"/>
      <c r="N132" s="199"/>
      <c r="O132" s="18">
        <v>122</v>
      </c>
    </row>
    <row r="133" spans="1:15">
      <c r="A133" s="8">
        <f t="shared" si="28"/>
        <v>3234</v>
      </c>
      <c r="B133" s="9">
        <f t="shared" si="29"/>
        <v>12</v>
      </c>
      <c r="C133" s="45" t="str">
        <f t="shared" si="12"/>
        <v>092</v>
      </c>
      <c r="D133" s="45" t="str">
        <f t="shared" si="13"/>
        <v>0922</v>
      </c>
      <c r="E133" s="39" t="s">
        <v>136</v>
      </c>
      <c r="F133" s="40">
        <v>122</v>
      </c>
      <c r="G133" s="41">
        <v>12</v>
      </c>
      <c r="H133" s="42">
        <v>3234</v>
      </c>
      <c r="I133" s="46">
        <v>970</v>
      </c>
      <c r="J133" s="46">
        <v>984</v>
      </c>
      <c r="K133" s="44" t="s">
        <v>75</v>
      </c>
      <c r="L133" s="199"/>
      <c r="M133" s="199"/>
      <c r="N133" s="199"/>
      <c r="O133" s="18">
        <v>122</v>
      </c>
    </row>
    <row r="134" spans="1:15">
      <c r="A134" s="8">
        <f t="shared" si="28"/>
        <v>3235</v>
      </c>
      <c r="B134" s="9">
        <f t="shared" si="29"/>
        <v>12</v>
      </c>
      <c r="C134" s="45" t="str">
        <f t="shared" si="12"/>
        <v>092</v>
      </c>
      <c r="D134" s="45" t="str">
        <f t="shared" si="13"/>
        <v>0922</v>
      </c>
      <c r="E134" s="39" t="s">
        <v>136</v>
      </c>
      <c r="F134" s="40">
        <v>122</v>
      </c>
      <c r="G134" s="41">
        <v>12</v>
      </c>
      <c r="H134" s="42">
        <v>3235</v>
      </c>
      <c r="I134" s="46">
        <v>971</v>
      </c>
      <c r="J134" s="46">
        <v>985</v>
      </c>
      <c r="K134" s="44" t="s">
        <v>53</v>
      </c>
      <c r="L134" s="199"/>
      <c r="M134" s="199"/>
      <c r="N134" s="199"/>
      <c r="O134" s="18">
        <v>122</v>
      </c>
    </row>
    <row r="135" spans="1:15">
      <c r="A135" s="8">
        <f t="shared" si="28"/>
        <v>3236</v>
      </c>
      <c r="B135" s="9">
        <f t="shared" si="29"/>
        <v>12</v>
      </c>
      <c r="C135" s="45" t="str">
        <f t="shared" si="12"/>
        <v>092</v>
      </c>
      <c r="D135" s="45" t="str">
        <f t="shared" si="13"/>
        <v>0922</v>
      </c>
      <c r="E135" s="39" t="s">
        <v>136</v>
      </c>
      <c r="F135" s="40">
        <v>122</v>
      </c>
      <c r="G135" s="41">
        <v>12</v>
      </c>
      <c r="H135" s="42">
        <v>3236</v>
      </c>
      <c r="I135" s="46">
        <v>972</v>
      </c>
      <c r="J135" s="46">
        <v>986</v>
      </c>
      <c r="K135" s="44" t="s">
        <v>103</v>
      </c>
      <c r="L135" s="199"/>
      <c r="M135" s="199"/>
      <c r="N135" s="199"/>
      <c r="O135" s="18">
        <v>122</v>
      </c>
    </row>
    <row r="136" spans="1:15">
      <c r="A136" s="8">
        <f t="shared" si="28"/>
        <v>3237</v>
      </c>
      <c r="B136" s="9">
        <f t="shared" si="29"/>
        <v>12</v>
      </c>
      <c r="C136" s="45" t="str">
        <f t="shared" si="12"/>
        <v>092</v>
      </c>
      <c r="D136" s="45" t="str">
        <f t="shared" si="13"/>
        <v>0922</v>
      </c>
      <c r="E136" s="39" t="s">
        <v>136</v>
      </c>
      <c r="F136" s="40">
        <v>122</v>
      </c>
      <c r="G136" s="41">
        <v>12</v>
      </c>
      <c r="H136" s="42">
        <v>3237</v>
      </c>
      <c r="I136" s="46">
        <v>973</v>
      </c>
      <c r="J136" s="46">
        <v>987</v>
      </c>
      <c r="K136" s="44" t="s">
        <v>54</v>
      </c>
      <c r="L136" s="199"/>
      <c r="M136" s="199"/>
      <c r="N136" s="199"/>
      <c r="O136" s="18">
        <v>122</v>
      </c>
    </row>
    <row r="137" spans="1:15">
      <c r="A137" s="8">
        <f t="shared" si="28"/>
        <v>3238</v>
      </c>
      <c r="B137" s="9">
        <f t="shared" si="29"/>
        <v>12</v>
      </c>
      <c r="C137" s="45" t="str">
        <f t="shared" si="12"/>
        <v>092</v>
      </c>
      <c r="D137" s="45" t="str">
        <f t="shared" si="13"/>
        <v>0922</v>
      </c>
      <c r="E137" s="39" t="s">
        <v>136</v>
      </c>
      <c r="F137" s="40">
        <v>122</v>
      </c>
      <c r="G137" s="41">
        <v>12</v>
      </c>
      <c r="H137" s="42">
        <v>3238</v>
      </c>
      <c r="I137" s="46">
        <v>974</v>
      </c>
      <c r="J137" s="46">
        <v>988</v>
      </c>
      <c r="K137" s="44" t="s">
        <v>108</v>
      </c>
      <c r="L137" s="199"/>
      <c r="M137" s="199"/>
      <c r="N137" s="199"/>
      <c r="O137" s="18">
        <v>122</v>
      </c>
    </row>
    <row r="138" spans="1:15">
      <c r="A138" s="8">
        <f t="shared" si="28"/>
        <v>3239</v>
      </c>
      <c r="B138" s="9">
        <f t="shared" si="29"/>
        <v>12</v>
      </c>
      <c r="C138" s="45" t="str">
        <f t="shared" si="12"/>
        <v>092</v>
      </c>
      <c r="D138" s="45" t="str">
        <f t="shared" si="13"/>
        <v>0922</v>
      </c>
      <c r="E138" s="39" t="s">
        <v>136</v>
      </c>
      <c r="F138" s="40">
        <v>122</v>
      </c>
      <c r="G138" s="41">
        <v>12</v>
      </c>
      <c r="H138" s="42">
        <v>3239</v>
      </c>
      <c r="I138" s="46">
        <v>975</v>
      </c>
      <c r="J138" s="46">
        <v>989</v>
      </c>
      <c r="K138" s="44" t="s">
        <v>55</v>
      </c>
      <c r="L138" s="199"/>
      <c r="M138" s="199"/>
      <c r="N138" s="199"/>
      <c r="O138" s="18">
        <v>122</v>
      </c>
    </row>
    <row r="139" spans="1:15" ht="25.5">
      <c r="A139" s="8">
        <f t="shared" si="28"/>
        <v>324</v>
      </c>
      <c r="B139" s="9" t="str">
        <f t="shared" si="29"/>
        <v/>
      </c>
      <c r="C139" s="45" t="str">
        <f t="shared" si="12"/>
        <v/>
      </c>
      <c r="D139" s="45" t="str">
        <f t="shared" si="13"/>
        <v/>
      </c>
      <c r="E139" s="39"/>
      <c r="F139" s="40"/>
      <c r="G139" s="41"/>
      <c r="H139" s="42">
        <v>324</v>
      </c>
      <c r="I139" s="43"/>
      <c r="J139" s="43"/>
      <c r="K139" s="44" t="s">
        <v>85</v>
      </c>
      <c r="L139" s="108">
        <f>SUM(L140)</f>
        <v>0</v>
      </c>
      <c r="M139" s="108">
        <f>SUM(M140)</f>
        <v>0</v>
      </c>
      <c r="N139" s="108">
        <f>SUM(N140)</f>
        <v>0</v>
      </c>
      <c r="O139" s="18"/>
    </row>
    <row r="140" spans="1:15" ht="25.5">
      <c r="A140" s="8">
        <f t="shared" si="28"/>
        <v>3241</v>
      </c>
      <c r="B140" s="9">
        <f t="shared" si="29"/>
        <v>12</v>
      </c>
      <c r="C140" s="45" t="str">
        <f t="shared" si="12"/>
        <v>092</v>
      </c>
      <c r="D140" s="45" t="str">
        <f t="shared" si="13"/>
        <v>0922</v>
      </c>
      <c r="E140" s="39" t="s">
        <v>136</v>
      </c>
      <c r="F140" s="40">
        <v>122</v>
      </c>
      <c r="G140" s="41">
        <v>12</v>
      </c>
      <c r="H140" s="42">
        <v>3241</v>
      </c>
      <c r="I140" s="46">
        <v>976</v>
      </c>
      <c r="J140" s="46">
        <v>990</v>
      </c>
      <c r="K140" s="44" t="s">
        <v>85</v>
      </c>
      <c r="L140" s="199"/>
      <c r="M140" s="199"/>
      <c r="N140" s="199"/>
      <c r="O140" s="18">
        <v>122</v>
      </c>
    </row>
    <row r="141" spans="1:15" ht="25.5">
      <c r="A141" s="8">
        <f t="shared" si="28"/>
        <v>329</v>
      </c>
      <c r="B141" s="9" t="str">
        <f t="shared" si="29"/>
        <v/>
      </c>
      <c r="C141" s="45" t="str">
        <f t="shared" si="12"/>
        <v/>
      </c>
      <c r="D141" s="45" t="str">
        <f t="shared" si="13"/>
        <v/>
      </c>
      <c r="E141" s="39"/>
      <c r="F141" s="40"/>
      <c r="G141" s="41"/>
      <c r="H141" s="42">
        <v>329</v>
      </c>
      <c r="I141" s="43"/>
      <c r="J141" s="43"/>
      <c r="K141" s="44" t="s">
        <v>56</v>
      </c>
      <c r="L141" s="108">
        <f>SUM(L142:L146)</f>
        <v>0</v>
      </c>
      <c r="M141" s="108">
        <f>SUM(M142:M146)</f>
        <v>0</v>
      </c>
      <c r="N141" s="108">
        <f>SUM(N142:N146)</f>
        <v>0</v>
      </c>
    </row>
    <row r="142" spans="1:15">
      <c r="A142" s="8">
        <f t="shared" si="28"/>
        <v>3292</v>
      </c>
      <c r="B142" s="9">
        <f t="shared" si="29"/>
        <v>12</v>
      </c>
      <c r="C142" s="45" t="str">
        <f t="shared" si="12"/>
        <v>092</v>
      </c>
      <c r="D142" s="45" t="str">
        <f t="shared" si="13"/>
        <v>0922</v>
      </c>
      <c r="E142" s="39" t="s">
        <v>136</v>
      </c>
      <c r="F142" s="40">
        <v>122</v>
      </c>
      <c r="G142" s="41">
        <v>12</v>
      </c>
      <c r="H142" s="42">
        <v>3292</v>
      </c>
      <c r="I142" s="46">
        <v>977</v>
      </c>
      <c r="J142" s="46">
        <v>991</v>
      </c>
      <c r="K142" s="44" t="s">
        <v>86</v>
      </c>
      <c r="L142" s="199"/>
      <c r="M142" s="199"/>
      <c r="N142" s="199"/>
      <c r="O142" s="18">
        <v>122</v>
      </c>
    </row>
    <row r="143" spans="1:15">
      <c r="A143" s="8">
        <f t="shared" si="28"/>
        <v>3293</v>
      </c>
      <c r="B143" s="9">
        <f t="shared" si="29"/>
        <v>12</v>
      </c>
      <c r="C143" s="45" t="str">
        <f t="shared" si="12"/>
        <v>092</v>
      </c>
      <c r="D143" s="45" t="str">
        <f t="shared" si="13"/>
        <v>0922</v>
      </c>
      <c r="E143" s="39" t="s">
        <v>136</v>
      </c>
      <c r="F143" s="40">
        <v>122</v>
      </c>
      <c r="G143" s="41">
        <v>12</v>
      </c>
      <c r="H143" s="42">
        <v>3293</v>
      </c>
      <c r="I143" s="46">
        <v>978</v>
      </c>
      <c r="J143" s="46">
        <v>992</v>
      </c>
      <c r="K143" s="44" t="s">
        <v>58</v>
      </c>
      <c r="L143" s="199"/>
      <c r="M143" s="199"/>
      <c r="N143" s="199"/>
      <c r="O143" s="18">
        <v>122</v>
      </c>
    </row>
    <row r="144" spans="1:15">
      <c r="A144" s="8">
        <f t="shared" si="28"/>
        <v>3294</v>
      </c>
      <c r="B144" s="9">
        <f t="shared" si="29"/>
        <v>12</v>
      </c>
      <c r="C144" s="45" t="str">
        <f t="shared" si="12"/>
        <v>092</v>
      </c>
      <c r="D144" s="45" t="str">
        <f t="shared" si="13"/>
        <v>0922</v>
      </c>
      <c r="E144" s="39" t="s">
        <v>136</v>
      </c>
      <c r="F144" s="40">
        <v>122</v>
      </c>
      <c r="G144" s="41">
        <v>12</v>
      </c>
      <c r="H144" s="42">
        <v>3294</v>
      </c>
      <c r="I144" s="46">
        <v>979</v>
      </c>
      <c r="J144" s="46">
        <v>993</v>
      </c>
      <c r="K144" s="5" t="s">
        <v>87</v>
      </c>
      <c r="L144" s="199"/>
      <c r="M144" s="199"/>
      <c r="N144" s="199"/>
      <c r="O144" s="18">
        <v>122</v>
      </c>
    </row>
    <row r="145" spans="1:15">
      <c r="A145" s="8">
        <f t="shared" si="28"/>
        <v>3295</v>
      </c>
      <c r="B145" s="9">
        <f t="shared" si="29"/>
        <v>12</v>
      </c>
      <c r="C145" s="45" t="str">
        <f t="shared" si="12"/>
        <v>092</v>
      </c>
      <c r="D145" s="45" t="str">
        <f t="shared" si="13"/>
        <v>0922</v>
      </c>
      <c r="E145" s="39" t="s">
        <v>136</v>
      </c>
      <c r="F145" s="40">
        <v>122</v>
      </c>
      <c r="G145" s="41">
        <v>12</v>
      </c>
      <c r="H145" s="42">
        <v>3295</v>
      </c>
      <c r="I145" s="46">
        <v>980</v>
      </c>
      <c r="J145" s="46">
        <v>994</v>
      </c>
      <c r="K145" s="44" t="s">
        <v>88</v>
      </c>
      <c r="L145" s="199"/>
      <c r="M145" s="199"/>
      <c r="N145" s="199"/>
      <c r="O145" s="18">
        <v>122</v>
      </c>
    </row>
    <row r="146" spans="1:15" ht="25.5">
      <c r="A146" s="8">
        <f t="shared" si="28"/>
        <v>3299</v>
      </c>
      <c r="B146" s="9">
        <f t="shared" si="29"/>
        <v>12</v>
      </c>
      <c r="C146" s="45" t="str">
        <f t="shared" si="12"/>
        <v>092</v>
      </c>
      <c r="D146" s="45" t="str">
        <f t="shared" si="13"/>
        <v>0922</v>
      </c>
      <c r="E146" s="39" t="s">
        <v>136</v>
      </c>
      <c r="F146" s="40">
        <v>122</v>
      </c>
      <c r="G146" s="41">
        <v>12</v>
      </c>
      <c r="H146" s="42">
        <v>3299</v>
      </c>
      <c r="I146" s="46">
        <v>981</v>
      </c>
      <c r="J146" s="46">
        <v>995</v>
      </c>
      <c r="K146" s="44" t="s">
        <v>56</v>
      </c>
      <c r="L146" s="199"/>
      <c r="M146" s="199"/>
      <c r="N146" s="199"/>
      <c r="O146" s="18">
        <v>122</v>
      </c>
    </row>
    <row r="147" spans="1:15">
      <c r="A147" s="8">
        <f t="shared" si="28"/>
        <v>34</v>
      </c>
      <c r="B147" s="9" t="str">
        <f t="shared" si="29"/>
        <v/>
      </c>
      <c r="C147" s="45" t="str">
        <f t="shared" si="12"/>
        <v/>
      </c>
      <c r="D147" s="45" t="str">
        <f t="shared" si="13"/>
        <v/>
      </c>
      <c r="E147" s="39"/>
      <c r="F147" s="40"/>
      <c r="G147" s="41"/>
      <c r="H147" s="42">
        <v>34</v>
      </c>
      <c r="I147" s="43"/>
      <c r="J147" s="43"/>
      <c r="K147" s="44" t="s">
        <v>76</v>
      </c>
      <c r="L147" s="108">
        <f>SUM(L148)</f>
        <v>0</v>
      </c>
      <c r="M147" s="108">
        <f>SUM(M148)</f>
        <v>0</v>
      </c>
      <c r="N147" s="108">
        <f>SUM(N148)</f>
        <v>0</v>
      </c>
      <c r="O147" s="18"/>
    </row>
    <row r="148" spans="1:15">
      <c r="A148" s="8">
        <f t="shared" si="28"/>
        <v>343</v>
      </c>
      <c r="B148" s="9" t="str">
        <f t="shared" si="29"/>
        <v/>
      </c>
      <c r="C148" s="45" t="str">
        <f t="shared" si="12"/>
        <v/>
      </c>
      <c r="D148" s="45" t="str">
        <f t="shared" si="13"/>
        <v/>
      </c>
      <c r="E148" s="39"/>
      <c r="F148" s="40"/>
      <c r="G148" s="41"/>
      <c r="H148" s="42">
        <v>343</v>
      </c>
      <c r="I148" s="43"/>
      <c r="J148" s="43"/>
      <c r="K148" s="44" t="s">
        <v>77</v>
      </c>
      <c r="L148" s="108">
        <f>SUM(L149:L151)</f>
        <v>0</v>
      </c>
      <c r="M148" s="108">
        <f>SUM(M149:M151)</f>
        <v>0</v>
      </c>
      <c r="N148" s="108">
        <f>SUM(N149:N151)</f>
        <v>0</v>
      </c>
      <c r="O148" s="18"/>
    </row>
    <row r="149" spans="1:15" ht="25.5">
      <c r="A149" s="8">
        <f t="shared" si="28"/>
        <v>3431</v>
      </c>
      <c r="B149" s="9">
        <f t="shared" si="29"/>
        <v>12</v>
      </c>
      <c r="C149" s="45" t="str">
        <f t="shared" ref="C149:C238" si="31">IF(I149&gt;0,LEFT(E149,3),"  ")</f>
        <v>092</v>
      </c>
      <c r="D149" s="45" t="str">
        <f t="shared" ref="D149:D238" si="32">IF(I149&gt;0,LEFT(E149,4),"  ")</f>
        <v>0922</v>
      </c>
      <c r="E149" s="39" t="s">
        <v>136</v>
      </c>
      <c r="F149" s="40">
        <v>122</v>
      </c>
      <c r="G149" s="41">
        <v>12</v>
      </c>
      <c r="H149" s="42">
        <v>3431</v>
      </c>
      <c r="I149" s="46">
        <v>982</v>
      </c>
      <c r="J149" s="46">
        <v>996</v>
      </c>
      <c r="K149" s="44" t="s">
        <v>78</v>
      </c>
      <c r="L149" s="199"/>
      <c r="M149" s="199"/>
      <c r="N149" s="199"/>
      <c r="O149" s="18">
        <v>122</v>
      </c>
    </row>
    <row r="150" spans="1:15">
      <c r="A150" s="8">
        <f t="shared" si="28"/>
        <v>3433</v>
      </c>
      <c r="B150" s="9">
        <f t="shared" si="29"/>
        <v>12</v>
      </c>
      <c r="C150" s="45" t="str">
        <f t="shared" si="31"/>
        <v>092</v>
      </c>
      <c r="D150" s="45" t="str">
        <f t="shared" si="32"/>
        <v>0922</v>
      </c>
      <c r="E150" s="39" t="s">
        <v>136</v>
      </c>
      <c r="F150" s="40">
        <v>122</v>
      </c>
      <c r="G150" s="41">
        <v>12</v>
      </c>
      <c r="H150" s="42">
        <v>3433</v>
      </c>
      <c r="I150" s="46">
        <v>983</v>
      </c>
      <c r="J150" s="46">
        <v>997</v>
      </c>
      <c r="K150" s="44" t="s">
        <v>119</v>
      </c>
      <c r="L150" s="199"/>
      <c r="M150" s="199"/>
      <c r="N150" s="199"/>
      <c r="O150" s="18">
        <v>122</v>
      </c>
    </row>
    <row r="151" spans="1:15" ht="25.5">
      <c r="A151" s="8">
        <f t="shared" si="28"/>
        <v>3434</v>
      </c>
      <c r="B151" s="9">
        <f t="shared" si="29"/>
        <v>12</v>
      </c>
      <c r="C151" s="45" t="str">
        <f t="shared" si="31"/>
        <v>092</v>
      </c>
      <c r="D151" s="45" t="str">
        <f t="shared" si="32"/>
        <v>0922</v>
      </c>
      <c r="E151" s="39" t="s">
        <v>136</v>
      </c>
      <c r="F151" s="40">
        <v>122</v>
      </c>
      <c r="G151" s="41">
        <v>12</v>
      </c>
      <c r="H151" s="42">
        <v>3434</v>
      </c>
      <c r="I151" s="46">
        <v>984</v>
      </c>
      <c r="J151" s="46">
        <v>998</v>
      </c>
      <c r="K151" s="44" t="s">
        <v>120</v>
      </c>
      <c r="L151" s="199"/>
      <c r="M151" s="199"/>
      <c r="N151" s="199"/>
      <c r="O151" s="18">
        <v>122</v>
      </c>
    </row>
    <row r="152" spans="1:15" ht="25.5">
      <c r="A152" s="8">
        <f t="shared" si="28"/>
        <v>37</v>
      </c>
      <c r="B152" s="9" t="str">
        <f t="shared" si="29"/>
        <v/>
      </c>
      <c r="C152" s="45" t="str">
        <f t="shared" si="31"/>
        <v/>
      </c>
      <c r="D152" s="45" t="str">
        <f t="shared" si="32"/>
        <v/>
      </c>
      <c r="E152" s="39"/>
      <c r="F152" s="40"/>
      <c r="G152" s="41"/>
      <c r="H152" s="42">
        <v>37</v>
      </c>
      <c r="I152" s="43"/>
      <c r="J152" s="43"/>
      <c r="K152" s="44" t="s">
        <v>109</v>
      </c>
      <c r="L152" s="108">
        <f>SUM(L153)</f>
        <v>0</v>
      </c>
      <c r="M152" s="108">
        <f>SUM(M153)</f>
        <v>0</v>
      </c>
      <c r="N152" s="108">
        <f>SUM(N153)</f>
        <v>0</v>
      </c>
      <c r="O152" s="18"/>
    </row>
    <row r="153" spans="1:15" ht="25.5">
      <c r="A153" s="8">
        <f t="shared" si="28"/>
        <v>372</v>
      </c>
      <c r="B153" s="9" t="str">
        <f t="shared" si="29"/>
        <v/>
      </c>
      <c r="C153" s="45" t="str">
        <f t="shared" si="31"/>
        <v/>
      </c>
      <c r="D153" s="45" t="str">
        <f t="shared" si="32"/>
        <v/>
      </c>
      <c r="E153" s="39"/>
      <c r="F153" s="40"/>
      <c r="G153" s="41"/>
      <c r="H153" s="42">
        <v>372</v>
      </c>
      <c r="I153" s="43"/>
      <c r="J153" s="43"/>
      <c r="K153" s="44" t="s">
        <v>110</v>
      </c>
      <c r="L153" s="108">
        <f>SUM(L154)</f>
        <v>0</v>
      </c>
      <c r="M153" s="108">
        <f t="shared" ref="M153" si="33">SUM(M154)</f>
        <v>0</v>
      </c>
      <c r="N153" s="108">
        <f t="shared" ref="N153" si="34">SUM(N154)</f>
        <v>0</v>
      </c>
      <c r="O153" s="18"/>
    </row>
    <row r="154" spans="1:15" ht="25.5">
      <c r="A154" s="8">
        <f t="shared" si="28"/>
        <v>3722</v>
      </c>
      <c r="B154" s="9">
        <f t="shared" si="29"/>
        <v>12</v>
      </c>
      <c r="C154" s="45" t="str">
        <f t="shared" si="31"/>
        <v>092</v>
      </c>
      <c r="D154" s="45" t="str">
        <f t="shared" si="32"/>
        <v>0922</v>
      </c>
      <c r="E154" s="39" t="s">
        <v>136</v>
      </c>
      <c r="F154" s="40">
        <v>121</v>
      </c>
      <c r="G154" s="41">
        <v>12</v>
      </c>
      <c r="H154" s="42">
        <v>3722</v>
      </c>
      <c r="I154" s="213">
        <v>985</v>
      </c>
      <c r="J154" s="46">
        <v>958</v>
      </c>
      <c r="K154" s="44" t="s">
        <v>172</v>
      </c>
      <c r="L154" s="199"/>
      <c r="M154" s="199"/>
      <c r="N154" s="199"/>
      <c r="O154" s="48">
        <v>122</v>
      </c>
    </row>
    <row r="155" spans="1:15">
      <c r="A155" s="8">
        <f t="shared" si="28"/>
        <v>0</v>
      </c>
      <c r="B155" s="9" t="str">
        <f t="shared" si="29"/>
        <v/>
      </c>
      <c r="C155" s="45" t="str">
        <f t="shared" si="31"/>
        <v/>
      </c>
      <c r="D155" s="45" t="str">
        <f t="shared" si="32"/>
        <v/>
      </c>
      <c r="E155" s="39"/>
      <c r="F155" s="40"/>
      <c r="G155" s="41"/>
      <c r="H155" s="42"/>
      <c r="I155" s="43"/>
      <c r="J155" s="43"/>
      <c r="K155" s="44"/>
      <c r="L155" s="108"/>
      <c r="M155" s="108"/>
      <c r="N155" s="108"/>
      <c r="O155" s="18"/>
    </row>
    <row r="156" spans="1:15" ht="30.75" customHeight="1">
      <c r="A156" s="8" t="str">
        <f t="shared" si="28"/>
        <v>A 7007 06</v>
      </c>
      <c r="B156" s="9" t="str">
        <f t="shared" si="29"/>
        <v/>
      </c>
      <c r="C156" s="45" t="str">
        <f t="shared" si="31"/>
        <v/>
      </c>
      <c r="D156" s="45" t="str">
        <f t="shared" si="32"/>
        <v/>
      </c>
      <c r="E156" s="33" t="s">
        <v>136</v>
      </c>
      <c r="F156" s="34">
        <v>122</v>
      </c>
      <c r="G156" s="35"/>
      <c r="H156" s="36" t="s">
        <v>157</v>
      </c>
      <c r="I156" s="43"/>
      <c r="J156" s="43"/>
      <c r="K156" s="38" t="s">
        <v>158</v>
      </c>
      <c r="L156" s="113">
        <f>SUM(L157)</f>
        <v>0</v>
      </c>
      <c r="M156" s="113">
        <f>SUM(M157)</f>
        <v>0</v>
      </c>
      <c r="N156" s="113">
        <f>SUM(N157)</f>
        <v>0</v>
      </c>
    </row>
    <row r="157" spans="1:15">
      <c r="A157" s="8">
        <f t="shared" si="28"/>
        <v>3</v>
      </c>
      <c r="B157" s="9" t="str">
        <f t="shared" si="29"/>
        <v/>
      </c>
      <c r="C157" s="45" t="str">
        <f t="shared" si="31"/>
        <v/>
      </c>
      <c r="D157" s="45" t="str">
        <f t="shared" si="32"/>
        <v/>
      </c>
      <c r="E157" s="39"/>
      <c r="F157" s="40"/>
      <c r="G157" s="41"/>
      <c r="H157" s="42">
        <v>3</v>
      </c>
      <c r="I157" s="43"/>
      <c r="J157" s="43"/>
      <c r="K157" s="44" t="s">
        <v>43</v>
      </c>
      <c r="L157" s="108">
        <f t="shared" ref="L157:N157" si="35">SUM(L158)</f>
        <v>0</v>
      </c>
      <c r="M157" s="108">
        <f t="shared" si="35"/>
        <v>0</v>
      </c>
      <c r="N157" s="108">
        <f t="shared" si="35"/>
        <v>0</v>
      </c>
    </row>
    <row r="158" spans="1:15">
      <c r="A158" s="8">
        <f t="shared" si="28"/>
        <v>32</v>
      </c>
      <c r="B158" s="9" t="str">
        <f t="shared" si="29"/>
        <v/>
      </c>
      <c r="C158" s="45" t="str">
        <f t="shared" si="31"/>
        <v/>
      </c>
      <c r="D158" s="45" t="str">
        <f t="shared" si="32"/>
        <v/>
      </c>
      <c r="E158" s="39"/>
      <c r="F158" s="40"/>
      <c r="G158" s="41"/>
      <c r="H158" s="42">
        <v>32</v>
      </c>
      <c r="I158" s="43"/>
      <c r="J158" s="43"/>
      <c r="K158" s="44" t="s">
        <v>49</v>
      </c>
      <c r="L158" s="108">
        <f>SUM(L159,L161,L165,L171)</f>
        <v>0</v>
      </c>
      <c r="M158" s="108">
        <f>SUM(M159,M161,M165,M171)</f>
        <v>0</v>
      </c>
      <c r="N158" s="108">
        <f>SUM(N159,N161,N165,N171)</f>
        <v>0</v>
      </c>
      <c r="O158" s="18"/>
    </row>
    <row r="159" spans="1:15">
      <c r="A159" s="8">
        <f t="shared" si="28"/>
        <v>321</v>
      </c>
      <c r="B159" s="9" t="str">
        <f t="shared" si="29"/>
        <v/>
      </c>
      <c r="C159" s="45" t="str">
        <f t="shared" si="31"/>
        <v/>
      </c>
      <c r="D159" s="45" t="str">
        <f t="shared" si="32"/>
        <v/>
      </c>
      <c r="E159" s="39"/>
      <c r="F159" s="40"/>
      <c r="G159" s="41"/>
      <c r="H159" s="42">
        <v>321</v>
      </c>
      <c r="I159" s="43"/>
      <c r="J159" s="43"/>
      <c r="K159" s="44" t="s">
        <v>68</v>
      </c>
      <c r="L159" s="108">
        <f>SUM(L160)</f>
        <v>0</v>
      </c>
      <c r="M159" s="108">
        <f>SUM(M160)</f>
        <v>0</v>
      </c>
      <c r="N159" s="108">
        <f>SUM(N160)</f>
        <v>0</v>
      </c>
      <c r="O159" s="18"/>
    </row>
    <row r="160" spans="1:15" ht="25.5">
      <c r="A160" s="8">
        <f t="shared" si="28"/>
        <v>3212</v>
      </c>
      <c r="B160" s="9">
        <f t="shared" si="29"/>
        <v>12</v>
      </c>
      <c r="C160" s="45" t="str">
        <f t="shared" si="31"/>
        <v>092</v>
      </c>
      <c r="D160" s="45" t="str">
        <f t="shared" si="32"/>
        <v>0922</v>
      </c>
      <c r="E160" s="39" t="s">
        <v>136</v>
      </c>
      <c r="F160" s="40">
        <v>122</v>
      </c>
      <c r="G160" s="41">
        <v>12</v>
      </c>
      <c r="H160" s="42">
        <v>3212</v>
      </c>
      <c r="I160" s="46">
        <v>986</v>
      </c>
      <c r="J160" s="46">
        <v>999</v>
      </c>
      <c r="K160" s="44" t="s">
        <v>82</v>
      </c>
      <c r="L160" s="199"/>
      <c r="M160" s="199"/>
      <c r="N160" s="199"/>
      <c r="O160" s="18">
        <v>122</v>
      </c>
    </row>
    <row r="161" spans="1:15">
      <c r="A161" s="8">
        <f t="shared" si="28"/>
        <v>322</v>
      </c>
      <c r="B161" s="9" t="str">
        <f t="shared" si="29"/>
        <v/>
      </c>
      <c r="C161" s="45" t="str">
        <f t="shared" si="31"/>
        <v/>
      </c>
      <c r="D161" s="45" t="str">
        <f t="shared" si="32"/>
        <v/>
      </c>
      <c r="E161" s="39"/>
      <c r="F161" s="40"/>
      <c r="G161" s="41"/>
      <c r="H161" s="42">
        <v>322</v>
      </c>
      <c r="I161" s="43"/>
      <c r="J161" s="43"/>
      <c r="K161" s="44" t="s">
        <v>71</v>
      </c>
      <c r="L161" s="108">
        <f>SUM(L162:L164)</f>
        <v>0</v>
      </c>
      <c r="M161" s="108">
        <f>SUM(M162:M164)</f>
        <v>0</v>
      </c>
      <c r="N161" s="108">
        <f>SUM(N162:N164)</f>
        <v>0</v>
      </c>
      <c r="O161" s="18"/>
    </row>
    <row r="162" spans="1:15" ht="25.5">
      <c r="A162" s="8">
        <f t="shared" si="28"/>
        <v>3221</v>
      </c>
      <c r="B162" s="9">
        <f t="shared" si="29"/>
        <v>12</v>
      </c>
      <c r="C162" s="45" t="str">
        <f t="shared" si="31"/>
        <v>092</v>
      </c>
      <c r="D162" s="45" t="str">
        <f t="shared" si="32"/>
        <v>0922</v>
      </c>
      <c r="E162" s="39" t="s">
        <v>136</v>
      </c>
      <c r="F162" s="40">
        <v>122</v>
      </c>
      <c r="G162" s="41">
        <v>12</v>
      </c>
      <c r="H162" s="42">
        <v>3221</v>
      </c>
      <c r="I162" s="46">
        <v>987</v>
      </c>
      <c r="J162" s="46">
        <v>1000</v>
      </c>
      <c r="K162" s="6" t="s">
        <v>72</v>
      </c>
      <c r="L162" s="199"/>
      <c r="M162" s="199"/>
      <c r="N162" s="199"/>
      <c r="O162" s="18">
        <v>122</v>
      </c>
    </row>
    <row r="163" spans="1:15">
      <c r="A163" s="8">
        <f t="shared" si="28"/>
        <v>3222</v>
      </c>
      <c r="B163" s="9">
        <f t="shared" si="29"/>
        <v>12</v>
      </c>
      <c r="C163" s="45" t="str">
        <f t="shared" si="31"/>
        <v>092</v>
      </c>
      <c r="D163" s="45" t="str">
        <f t="shared" si="32"/>
        <v>0922</v>
      </c>
      <c r="E163" s="39" t="s">
        <v>136</v>
      </c>
      <c r="F163" s="40">
        <v>122</v>
      </c>
      <c r="G163" s="41">
        <v>12</v>
      </c>
      <c r="H163" s="42">
        <v>3222</v>
      </c>
      <c r="I163" s="46">
        <v>988</v>
      </c>
      <c r="J163" s="46">
        <v>1001</v>
      </c>
      <c r="K163" s="44" t="s">
        <v>117</v>
      </c>
      <c r="L163" s="199"/>
      <c r="M163" s="199"/>
      <c r="N163" s="199"/>
      <c r="O163" s="18">
        <v>122</v>
      </c>
    </row>
    <row r="164" spans="1:15">
      <c r="A164" s="8">
        <f t="shared" si="28"/>
        <v>3223</v>
      </c>
      <c r="B164" s="9">
        <f t="shared" si="29"/>
        <v>12</v>
      </c>
      <c r="C164" s="45" t="str">
        <f t="shared" si="31"/>
        <v>092</v>
      </c>
      <c r="D164" s="45" t="str">
        <f t="shared" si="32"/>
        <v>0922</v>
      </c>
      <c r="E164" s="39" t="s">
        <v>136</v>
      </c>
      <c r="F164" s="40">
        <v>122</v>
      </c>
      <c r="G164" s="41">
        <v>12</v>
      </c>
      <c r="H164" s="42">
        <v>3223</v>
      </c>
      <c r="I164" s="46">
        <v>989</v>
      </c>
      <c r="J164" s="46">
        <v>1002</v>
      </c>
      <c r="K164" s="44" t="s">
        <v>73</v>
      </c>
      <c r="L164" s="199"/>
      <c r="M164" s="199"/>
      <c r="N164" s="199"/>
      <c r="O164" s="18">
        <v>122</v>
      </c>
    </row>
    <row r="165" spans="1:15">
      <c r="A165" s="8">
        <f t="shared" si="28"/>
        <v>323</v>
      </c>
      <c r="B165" s="9" t="str">
        <f t="shared" si="29"/>
        <v/>
      </c>
      <c r="C165" s="45" t="str">
        <f t="shared" si="31"/>
        <v/>
      </c>
      <c r="D165" s="45" t="str">
        <f t="shared" si="32"/>
        <v/>
      </c>
      <c r="E165" s="39"/>
      <c r="F165" s="40"/>
      <c r="G165" s="41"/>
      <c r="H165" s="42">
        <v>323</v>
      </c>
      <c r="I165" s="43"/>
      <c r="J165" s="43"/>
      <c r="K165" s="44" t="s">
        <v>50</v>
      </c>
      <c r="L165" s="108">
        <f>SUM(L166:L170)</f>
        <v>0</v>
      </c>
      <c r="M165" s="108">
        <f>SUM(M166:M170)</f>
        <v>0</v>
      </c>
      <c r="N165" s="108">
        <f>SUM(N166:N170)</f>
        <v>0</v>
      </c>
      <c r="O165" s="18"/>
    </row>
    <row r="166" spans="1:15" ht="25.5">
      <c r="A166" s="8">
        <f t="shared" si="28"/>
        <v>3232</v>
      </c>
      <c r="B166" s="9">
        <f t="shared" si="29"/>
        <v>12</v>
      </c>
      <c r="C166" s="45" t="str">
        <f t="shared" si="31"/>
        <v>092</v>
      </c>
      <c r="D166" s="45" t="str">
        <f t="shared" si="32"/>
        <v>0922</v>
      </c>
      <c r="E166" s="39" t="s">
        <v>136</v>
      </c>
      <c r="F166" s="40">
        <v>122</v>
      </c>
      <c r="G166" s="41">
        <v>12</v>
      </c>
      <c r="H166" s="42">
        <v>3232</v>
      </c>
      <c r="I166" s="46">
        <v>990</v>
      </c>
      <c r="J166" s="46">
        <v>1003</v>
      </c>
      <c r="K166" s="44" t="s">
        <v>90</v>
      </c>
      <c r="L166" s="199"/>
      <c r="M166" s="199"/>
      <c r="N166" s="199"/>
      <c r="O166" s="18">
        <v>122</v>
      </c>
    </row>
    <row r="167" spans="1:15">
      <c r="A167" s="8">
        <f t="shared" si="28"/>
        <v>3234</v>
      </c>
      <c r="B167" s="9">
        <f t="shared" si="29"/>
        <v>12</v>
      </c>
      <c r="C167" s="45" t="str">
        <f t="shared" si="31"/>
        <v>092</v>
      </c>
      <c r="D167" s="45" t="str">
        <f t="shared" si="32"/>
        <v>0922</v>
      </c>
      <c r="E167" s="39" t="s">
        <v>136</v>
      </c>
      <c r="F167" s="40">
        <v>122</v>
      </c>
      <c r="G167" s="41">
        <v>12</v>
      </c>
      <c r="H167" s="42">
        <v>3234</v>
      </c>
      <c r="I167" s="46">
        <v>991</v>
      </c>
      <c r="J167" s="46">
        <v>1004</v>
      </c>
      <c r="K167" s="44" t="s">
        <v>75</v>
      </c>
      <c r="L167" s="199"/>
      <c r="M167" s="199"/>
      <c r="N167" s="199"/>
      <c r="O167" s="18">
        <v>122</v>
      </c>
    </row>
    <row r="168" spans="1:15">
      <c r="A168" s="8">
        <f t="shared" si="28"/>
        <v>3235</v>
      </c>
      <c r="B168" s="9">
        <f t="shared" si="29"/>
        <v>12</v>
      </c>
      <c r="C168" s="45" t="str">
        <f t="shared" si="31"/>
        <v>092</v>
      </c>
      <c r="D168" s="45" t="str">
        <f t="shared" si="32"/>
        <v>0922</v>
      </c>
      <c r="E168" s="39" t="s">
        <v>136</v>
      </c>
      <c r="F168" s="40">
        <v>122</v>
      </c>
      <c r="G168" s="41">
        <v>12</v>
      </c>
      <c r="H168" s="42">
        <v>3235</v>
      </c>
      <c r="I168" s="46">
        <v>992</v>
      </c>
      <c r="J168" s="46">
        <v>1005</v>
      </c>
      <c r="K168" s="44" t="s">
        <v>53</v>
      </c>
      <c r="L168" s="199"/>
      <c r="M168" s="199"/>
      <c r="N168" s="199"/>
      <c r="O168" s="18">
        <v>122</v>
      </c>
    </row>
    <row r="169" spans="1:15">
      <c r="A169" s="8">
        <f t="shared" si="28"/>
        <v>3236</v>
      </c>
      <c r="B169" s="9">
        <f t="shared" si="29"/>
        <v>12</v>
      </c>
      <c r="C169" s="45" t="str">
        <f t="shared" si="31"/>
        <v>092</v>
      </c>
      <c r="D169" s="45" t="str">
        <f t="shared" si="32"/>
        <v>0922</v>
      </c>
      <c r="E169" s="39" t="s">
        <v>136</v>
      </c>
      <c r="F169" s="40">
        <v>122</v>
      </c>
      <c r="G169" s="41">
        <v>12</v>
      </c>
      <c r="H169" s="42">
        <v>3236</v>
      </c>
      <c r="I169" s="46">
        <v>993</v>
      </c>
      <c r="J169" s="46">
        <v>1006</v>
      </c>
      <c r="K169" s="44" t="s">
        <v>103</v>
      </c>
      <c r="L169" s="199"/>
      <c r="M169" s="199"/>
      <c r="N169" s="199"/>
      <c r="O169" s="18">
        <v>122</v>
      </c>
    </row>
    <row r="170" spans="1:15">
      <c r="A170" s="8">
        <f t="shared" si="28"/>
        <v>3239</v>
      </c>
      <c r="B170" s="9">
        <f t="shared" si="29"/>
        <v>12</v>
      </c>
      <c r="C170" s="45" t="str">
        <f t="shared" si="31"/>
        <v>092</v>
      </c>
      <c r="D170" s="45" t="str">
        <f t="shared" si="32"/>
        <v>0922</v>
      </c>
      <c r="E170" s="39" t="s">
        <v>136</v>
      </c>
      <c r="F170" s="40">
        <v>122</v>
      </c>
      <c r="G170" s="41">
        <v>12</v>
      </c>
      <c r="H170" s="42">
        <v>3239</v>
      </c>
      <c r="I170" s="46">
        <v>994</v>
      </c>
      <c r="J170" s="46">
        <v>1007</v>
      </c>
      <c r="K170" s="44" t="s">
        <v>55</v>
      </c>
      <c r="L170" s="199"/>
      <c r="M170" s="199"/>
      <c r="N170" s="199"/>
      <c r="O170" s="18">
        <v>122</v>
      </c>
    </row>
    <row r="171" spans="1:15" ht="25.5">
      <c r="A171" s="8">
        <f t="shared" si="28"/>
        <v>329</v>
      </c>
      <c r="B171" s="9" t="str">
        <f t="shared" si="29"/>
        <v/>
      </c>
      <c r="C171" s="45" t="str">
        <f t="shared" si="31"/>
        <v/>
      </c>
      <c r="D171" s="45" t="str">
        <f t="shared" si="32"/>
        <v/>
      </c>
      <c r="E171" s="39"/>
      <c r="F171" s="40"/>
      <c r="G171" s="41"/>
      <c r="H171" s="42">
        <v>329</v>
      </c>
      <c r="I171" s="43"/>
      <c r="J171" s="43"/>
      <c r="K171" s="44" t="s">
        <v>56</v>
      </c>
      <c r="L171" s="108">
        <f>SUM(L172:L172)</f>
        <v>0</v>
      </c>
      <c r="M171" s="108">
        <f>SUM(M172:M172)</f>
        <v>0</v>
      </c>
      <c r="N171" s="108">
        <f>SUM(N172:N172)</f>
        <v>0</v>
      </c>
    </row>
    <row r="172" spans="1:15">
      <c r="A172" s="8">
        <f t="shared" si="28"/>
        <v>3292</v>
      </c>
      <c r="B172" s="9">
        <f t="shared" si="29"/>
        <v>12</v>
      </c>
      <c r="C172" s="45" t="str">
        <f>IF(I172&gt;0,LEFT(E172,3),"  ")</f>
        <v>092</v>
      </c>
      <c r="D172" s="45" t="str">
        <f>IF(I172&gt;0,LEFT(E172,4),"  ")</f>
        <v>0922</v>
      </c>
      <c r="E172" s="39" t="s">
        <v>136</v>
      </c>
      <c r="F172" s="40">
        <v>122</v>
      </c>
      <c r="G172" s="41">
        <v>12</v>
      </c>
      <c r="H172" s="42">
        <v>3292</v>
      </c>
      <c r="I172" s="46">
        <v>995</v>
      </c>
      <c r="J172" s="46">
        <v>1008</v>
      </c>
      <c r="K172" s="44" t="s">
        <v>86</v>
      </c>
      <c r="L172" s="199"/>
      <c r="M172" s="199"/>
      <c r="N172" s="199"/>
      <c r="O172" s="18">
        <v>122</v>
      </c>
    </row>
    <row r="173" spans="1:15">
      <c r="A173" s="8">
        <f t="shared" si="28"/>
        <v>0</v>
      </c>
      <c r="B173" s="9" t="str">
        <f t="shared" si="29"/>
        <v/>
      </c>
      <c r="C173" s="45" t="str">
        <f t="shared" si="31"/>
        <v/>
      </c>
      <c r="D173" s="45" t="str">
        <f t="shared" si="32"/>
        <v/>
      </c>
      <c r="E173" s="39"/>
      <c r="F173" s="40"/>
      <c r="G173" s="41"/>
      <c r="H173" s="42"/>
      <c r="I173" s="43"/>
      <c r="J173" s="43"/>
      <c r="K173" s="44"/>
      <c r="L173" s="108"/>
      <c r="M173" s="108"/>
      <c r="N173" s="108"/>
    </row>
    <row r="174" spans="1:15" ht="38.25">
      <c r="A174" s="8" t="str">
        <f t="shared" si="28"/>
        <v>A 7007 07</v>
      </c>
      <c r="B174" s="9" t="str">
        <f t="shared" si="29"/>
        <v/>
      </c>
      <c r="C174" s="45" t="str">
        <f t="shared" si="31"/>
        <v/>
      </c>
      <c r="D174" s="45" t="str">
        <f t="shared" si="32"/>
        <v/>
      </c>
      <c r="E174" s="33" t="s">
        <v>136</v>
      </c>
      <c r="F174" s="34">
        <v>122</v>
      </c>
      <c r="G174" s="35"/>
      <c r="H174" s="36" t="s">
        <v>163</v>
      </c>
      <c r="I174" s="37"/>
      <c r="J174" s="37"/>
      <c r="K174" s="38" t="s">
        <v>164</v>
      </c>
      <c r="L174" s="113">
        <f t="shared" ref="L174:N175" si="36">SUM(L175)</f>
        <v>0</v>
      </c>
      <c r="M174" s="113">
        <f t="shared" si="36"/>
        <v>0</v>
      </c>
      <c r="N174" s="113">
        <f t="shared" si="36"/>
        <v>0</v>
      </c>
      <c r="O174" s="18"/>
    </row>
    <row r="175" spans="1:15">
      <c r="A175" s="8">
        <f t="shared" si="28"/>
        <v>3</v>
      </c>
      <c r="B175" s="9" t="str">
        <f t="shared" si="29"/>
        <v/>
      </c>
      <c r="C175" s="45" t="str">
        <f t="shared" si="31"/>
        <v/>
      </c>
      <c r="D175" s="45" t="str">
        <f t="shared" si="32"/>
        <v/>
      </c>
      <c r="E175" s="39"/>
      <c r="F175" s="40"/>
      <c r="G175" s="41"/>
      <c r="H175" s="42">
        <v>3</v>
      </c>
      <c r="I175" s="43"/>
      <c r="J175" s="43"/>
      <c r="K175" s="44" t="s">
        <v>43</v>
      </c>
      <c r="L175" s="108">
        <f t="shared" si="36"/>
        <v>0</v>
      </c>
      <c r="M175" s="108">
        <f t="shared" si="36"/>
        <v>0</v>
      </c>
      <c r="N175" s="108">
        <f t="shared" si="36"/>
        <v>0</v>
      </c>
    </row>
    <row r="176" spans="1:15">
      <c r="A176" s="8">
        <f t="shared" si="28"/>
        <v>32</v>
      </c>
      <c r="B176" s="9" t="str">
        <f t="shared" si="29"/>
        <v/>
      </c>
      <c r="C176" s="45" t="str">
        <f t="shared" si="31"/>
        <v/>
      </c>
      <c r="D176" s="45" t="str">
        <f t="shared" si="32"/>
        <v/>
      </c>
      <c r="E176" s="39"/>
      <c r="F176" s="40"/>
      <c r="G176" s="41"/>
      <c r="H176" s="42">
        <v>32</v>
      </c>
      <c r="I176" s="43"/>
      <c r="J176" s="43"/>
      <c r="K176" s="44" t="s">
        <v>49</v>
      </c>
      <c r="L176" s="108">
        <f t="shared" ref="L176:N176" si="37">SUM(L177,L183)</f>
        <v>0</v>
      </c>
      <c r="M176" s="108">
        <f t="shared" si="37"/>
        <v>0</v>
      </c>
      <c r="N176" s="108">
        <f t="shared" si="37"/>
        <v>0</v>
      </c>
    </row>
    <row r="177" spans="1:15">
      <c r="A177" s="8">
        <f t="shared" si="28"/>
        <v>322</v>
      </c>
      <c r="B177" s="9" t="str">
        <f t="shared" si="29"/>
        <v/>
      </c>
      <c r="C177" s="45" t="str">
        <f t="shared" si="31"/>
        <v/>
      </c>
      <c r="D177" s="45" t="str">
        <f t="shared" si="32"/>
        <v/>
      </c>
      <c r="E177" s="39"/>
      <c r="F177" s="40"/>
      <c r="G177" s="41"/>
      <c r="H177" s="42">
        <v>322</v>
      </c>
      <c r="I177" s="43"/>
      <c r="J177" s="43"/>
      <c r="K177" s="44" t="s">
        <v>71</v>
      </c>
      <c r="L177" s="108">
        <f>SUM(L178:L182)</f>
        <v>0</v>
      </c>
      <c r="M177" s="108">
        <f t="shared" ref="M177:N177" si="38">SUM(M178:M182)</f>
        <v>0</v>
      </c>
      <c r="N177" s="108">
        <f t="shared" si="38"/>
        <v>0</v>
      </c>
    </row>
    <row r="178" spans="1:15" ht="25.5">
      <c r="A178" s="8">
        <f t="shared" ref="A178:A252" si="39">H178</f>
        <v>3221</v>
      </c>
      <c r="B178" s="9">
        <f t="shared" ref="B178:B191" si="40">IF(J178&gt;0,G178," ")</f>
        <v>12</v>
      </c>
      <c r="C178" s="45" t="str">
        <f t="shared" si="31"/>
        <v>092</v>
      </c>
      <c r="D178" s="45" t="str">
        <f t="shared" si="32"/>
        <v>0922</v>
      </c>
      <c r="E178" s="39" t="s">
        <v>136</v>
      </c>
      <c r="F178" s="40">
        <v>122</v>
      </c>
      <c r="G178" s="41">
        <v>12</v>
      </c>
      <c r="H178" s="42">
        <v>3221</v>
      </c>
      <c r="I178" s="46">
        <v>996</v>
      </c>
      <c r="J178" s="46">
        <v>1009</v>
      </c>
      <c r="K178" s="44" t="s">
        <v>72</v>
      </c>
      <c r="L178" s="199"/>
      <c r="M178" s="199"/>
      <c r="N178" s="199"/>
      <c r="O178" s="18">
        <v>122</v>
      </c>
    </row>
    <row r="179" spans="1:15">
      <c r="A179" s="8">
        <f t="shared" si="39"/>
        <v>3222</v>
      </c>
      <c r="B179" s="9">
        <f t="shared" si="40"/>
        <v>12</v>
      </c>
      <c r="C179" s="45" t="str">
        <f t="shared" si="31"/>
        <v>092</v>
      </c>
      <c r="D179" s="45" t="str">
        <f t="shared" si="32"/>
        <v>0922</v>
      </c>
      <c r="E179" s="39" t="s">
        <v>136</v>
      </c>
      <c r="F179" s="40">
        <v>122</v>
      </c>
      <c r="G179" s="41">
        <v>12</v>
      </c>
      <c r="H179" s="42">
        <v>3222</v>
      </c>
      <c r="I179" s="46">
        <v>997</v>
      </c>
      <c r="J179" s="46">
        <v>1010</v>
      </c>
      <c r="K179" s="44" t="s">
        <v>117</v>
      </c>
      <c r="L179" s="199"/>
      <c r="M179" s="199"/>
      <c r="N179" s="199"/>
      <c r="O179" s="18">
        <v>122</v>
      </c>
    </row>
    <row r="180" spans="1:15">
      <c r="A180" s="8">
        <f t="shared" ref="A180" si="41">H180</f>
        <v>3223</v>
      </c>
      <c r="B180" s="9">
        <f t="shared" ref="B180" si="42">IF(J180&gt;0,G180," ")</f>
        <v>12</v>
      </c>
      <c r="C180" s="45" t="str">
        <f t="shared" ref="C180" si="43">IF(I180&gt;0,LEFT(E180,3),"  ")</f>
        <v>092</v>
      </c>
      <c r="D180" s="45" t="str">
        <f t="shared" ref="D180" si="44">IF(I180&gt;0,LEFT(E180,4),"  ")</f>
        <v>0922</v>
      </c>
      <c r="E180" s="39" t="s">
        <v>136</v>
      </c>
      <c r="F180" s="40">
        <v>122</v>
      </c>
      <c r="G180" s="41">
        <v>12</v>
      </c>
      <c r="H180" s="42">
        <v>3223</v>
      </c>
      <c r="I180" s="46">
        <v>998</v>
      </c>
      <c r="J180" s="46">
        <v>1011</v>
      </c>
      <c r="K180" s="44" t="s">
        <v>73</v>
      </c>
      <c r="L180" s="199"/>
      <c r="M180" s="199"/>
      <c r="N180" s="199"/>
      <c r="O180" s="18">
        <v>122</v>
      </c>
    </row>
    <row r="181" spans="1:15" ht="25.5">
      <c r="A181" s="8">
        <f t="shared" si="39"/>
        <v>3224</v>
      </c>
      <c r="B181" s="9">
        <f t="shared" si="40"/>
        <v>12</v>
      </c>
      <c r="C181" s="45" t="str">
        <f t="shared" si="31"/>
        <v>092</v>
      </c>
      <c r="D181" s="45" t="str">
        <f t="shared" si="32"/>
        <v>0922</v>
      </c>
      <c r="E181" s="39" t="s">
        <v>136</v>
      </c>
      <c r="F181" s="40">
        <v>122</v>
      </c>
      <c r="G181" s="41">
        <v>12</v>
      </c>
      <c r="H181" s="42">
        <v>3224</v>
      </c>
      <c r="I181" s="213">
        <v>999</v>
      </c>
      <c r="J181" s="46">
        <v>1011</v>
      </c>
      <c r="K181" s="44" t="s">
        <v>84</v>
      </c>
      <c r="L181" s="199"/>
      <c r="M181" s="199"/>
      <c r="N181" s="199"/>
      <c r="O181" s="18">
        <v>122</v>
      </c>
    </row>
    <row r="182" spans="1:15">
      <c r="A182" s="8">
        <f t="shared" si="39"/>
        <v>3225</v>
      </c>
      <c r="C182" s="45"/>
      <c r="D182" s="45"/>
      <c r="E182" s="78" t="s">
        <v>136</v>
      </c>
      <c r="F182" s="79"/>
      <c r="G182" s="66">
        <v>12</v>
      </c>
      <c r="H182" s="210">
        <v>3225</v>
      </c>
      <c r="I182" s="208" t="s">
        <v>311</v>
      </c>
      <c r="J182" s="212"/>
      <c r="K182" s="80" t="s">
        <v>74</v>
      </c>
      <c r="L182" s="199"/>
      <c r="M182" s="199"/>
      <c r="N182" s="199"/>
      <c r="O182" s="18">
        <v>122</v>
      </c>
    </row>
    <row r="183" spans="1:15">
      <c r="A183" s="8">
        <f t="shared" si="39"/>
        <v>323</v>
      </c>
      <c r="B183" s="9" t="str">
        <f t="shared" si="40"/>
        <v/>
      </c>
      <c r="C183" s="45" t="str">
        <f t="shared" si="31"/>
        <v/>
      </c>
      <c r="D183" s="45" t="str">
        <f t="shared" si="32"/>
        <v/>
      </c>
      <c r="E183" s="78"/>
      <c r="F183" s="79"/>
      <c r="G183" s="66"/>
      <c r="H183" s="42">
        <v>323</v>
      </c>
      <c r="I183" s="43"/>
      <c r="J183" s="43"/>
      <c r="K183" s="80" t="s">
        <v>50</v>
      </c>
      <c r="L183" s="108">
        <f>SUM(L184:L188)</f>
        <v>0</v>
      </c>
      <c r="M183" s="108">
        <f>SUM(M184:M188)</f>
        <v>0</v>
      </c>
      <c r="N183" s="108">
        <f>SUM(N184:N188)</f>
        <v>0</v>
      </c>
      <c r="O183" s="18"/>
    </row>
    <row r="184" spans="1:15">
      <c r="A184" s="8">
        <f t="shared" si="39"/>
        <v>3231</v>
      </c>
      <c r="C184" s="45"/>
      <c r="D184" s="45"/>
      <c r="E184" s="78" t="s">
        <v>136</v>
      </c>
      <c r="F184" s="79"/>
      <c r="G184" s="66">
        <v>12</v>
      </c>
      <c r="H184" s="210">
        <v>3231</v>
      </c>
      <c r="I184" s="218" t="s">
        <v>311</v>
      </c>
      <c r="J184" s="211"/>
      <c r="K184" s="80" t="s">
        <v>51</v>
      </c>
      <c r="L184" s="216"/>
      <c r="M184" s="216"/>
      <c r="N184" s="216"/>
      <c r="O184" s="18">
        <v>122</v>
      </c>
    </row>
    <row r="185" spans="1:15" ht="25.5">
      <c r="A185" s="8">
        <f t="shared" si="39"/>
        <v>3232</v>
      </c>
      <c r="B185" s="9">
        <f t="shared" si="40"/>
        <v>12</v>
      </c>
      <c r="C185" s="45" t="str">
        <f t="shared" si="31"/>
        <v>092</v>
      </c>
      <c r="D185" s="45" t="str">
        <f t="shared" si="32"/>
        <v>0922</v>
      </c>
      <c r="E185" s="39" t="s">
        <v>136</v>
      </c>
      <c r="F185" s="40">
        <v>122</v>
      </c>
      <c r="G185" s="41">
        <v>12</v>
      </c>
      <c r="H185" s="42">
        <v>3232</v>
      </c>
      <c r="I185" s="46">
        <v>1000</v>
      </c>
      <c r="J185" s="46">
        <v>1012</v>
      </c>
      <c r="K185" s="44" t="s">
        <v>90</v>
      </c>
      <c r="L185" s="199"/>
      <c r="M185" s="199"/>
      <c r="N185" s="199"/>
      <c r="O185" s="18">
        <v>122</v>
      </c>
    </row>
    <row r="186" spans="1:15">
      <c r="A186" s="8">
        <f t="shared" ref="A186:A187" si="45">H186</f>
        <v>3234</v>
      </c>
      <c r="B186" s="9">
        <f t="shared" ref="B186:B187" si="46">IF(J186&gt;0,G186," ")</f>
        <v>12</v>
      </c>
      <c r="C186" s="45" t="str">
        <f t="shared" ref="C186:C187" si="47">IF(I186&gt;0,LEFT(E186,3),"  ")</f>
        <v>092</v>
      </c>
      <c r="D186" s="45" t="str">
        <f t="shared" ref="D186:D187" si="48">IF(I186&gt;0,LEFT(E186,4),"  ")</f>
        <v>0922</v>
      </c>
      <c r="E186" s="39" t="s">
        <v>136</v>
      </c>
      <c r="F186" s="40">
        <v>122</v>
      </c>
      <c r="G186" s="41">
        <v>12</v>
      </c>
      <c r="H186" s="42">
        <v>3234</v>
      </c>
      <c r="I186" s="46">
        <v>1001</v>
      </c>
      <c r="J186" s="46">
        <v>1013</v>
      </c>
      <c r="K186" s="44" t="s">
        <v>75</v>
      </c>
      <c r="L186" s="199"/>
      <c r="M186" s="199"/>
      <c r="N186" s="199"/>
      <c r="O186" s="18">
        <v>122</v>
      </c>
    </row>
    <row r="187" spans="1:15">
      <c r="A187" s="8">
        <f t="shared" si="45"/>
        <v>3236</v>
      </c>
      <c r="B187" s="9">
        <f t="shared" si="46"/>
        <v>12</v>
      </c>
      <c r="C187" s="45" t="str">
        <f t="shared" si="47"/>
        <v>092</v>
      </c>
      <c r="D187" s="45" t="str">
        <f t="shared" si="48"/>
        <v>0922</v>
      </c>
      <c r="E187" s="39" t="s">
        <v>136</v>
      </c>
      <c r="F187" s="40">
        <v>122</v>
      </c>
      <c r="G187" s="41">
        <v>12</v>
      </c>
      <c r="H187" s="42">
        <v>3236</v>
      </c>
      <c r="I187" s="213">
        <v>1002</v>
      </c>
      <c r="J187" s="46">
        <v>1011</v>
      </c>
      <c r="K187" s="44" t="s">
        <v>291</v>
      </c>
      <c r="L187" s="199"/>
      <c r="M187" s="199"/>
      <c r="N187" s="199"/>
      <c r="O187" s="18">
        <v>122</v>
      </c>
    </row>
    <row r="188" spans="1:15">
      <c r="A188" s="8">
        <f t="shared" si="39"/>
        <v>3239</v>
      </c>
      <c r="B188" s="9">
        <f t="shared" si="40"/>
        <v>12</v>
      </c>
      <c r="C188" s="45" t="str">
        <f t="shared" si="31"/>
        <v>092</v>
      </c>
      <c r="D188" s="45" t="str">
        <f t="shared" si="32"/>
        <v>0922</v>
      </c>
      <c r="E188" s="39" t="s">
        <v>136</v>
      </c>
      <c r="F188" s="40">
        <v>122</v>
      </c>
      <c r="G188" s="41">
        <v>12</v>
      </c>
      <c r="H188" s="42">
        <v>3239</v>
      </c>
      <c r="I188" s="213">
        <v>1003</v>
      </c>
      <c r="J188" s="46">
        <v>1011</v>
      </c>
      <c r="K188" s="44" t="s">
        <v>55</v>
      </c>
      <c r="L188" s="199"/>
      <c r="M188" s="199"/>
      <c r="N188" s="199"/>
      <c r="O188" s="18">
        <v>122</v>
      </c>
    </row>
    <row r="189" spans="1:15">
      <c r="A189" s="8">
        <f t="shared" si="39"/>
        <v>0</v>
      </c>
      <c r="B189" s="9" t="str">
        <f t="shared" si="40"/>
        <v/>
      </c>
      <c r="C189" s="45" t="str">
        <f t="shared" si="31"/>
        <v/>
      </c>
      <c r="D189" s="45" t="str">
        <f t="shared" si="32"/>
        <v/>
      </c>
      <c r="E189" s="39"/>
      <c r="F189" s="40"/>
      <c r="G189" s="41"/>
      <c r="H189" s="42"/>
      <c r="I189" s="43"/>
      <c r="J189" s="43"/>
      <c r="K189" s="44"/>
      <c r="L189" s="108"/>
      <c r="M189" s="108"/>
      <c r="N189" s="108"/>
      <c r="O189" s="18"/>
    </row>
    <row r="190" spans="1:15" ht="39">
      <c r="A190" s="8" t="str">
        <f t="shared" si="39"/>
        <v>Program 7011</v>
      </c>
      <c r="B190" s="9" t="str">
        <f t="shared" si="40"/>
        <v/>
      </c>
      <c r="C190" s="45" t="str">
        <f t="shared" si="31"/>
        <v/>
      </c>
      <c r="D190" s="45" t="str">
        <f t="shared" si="32"/>
        <v/>
      </c>
      <c r="E190" s="26"/>
      <c r="F190" s="27"/>
      <c r="G190" s="28"/>
      <c r="H190" s="29" t="s">
        <v>165</v>
      </c>
      <c r="I190" s="54"/>
      <c r="J190" s="54"/>
      <c r="K190" s="31" t="s">
        <v>166</v>
      </c>
      <c r="L190" s="111">
        <f>SUM(L191,L404)</f>
        <v>3281227</v>
      </c>
      <c r="M190" s="111">
        <f>SUM(M191,M404)</f>
        <v>0</v>
      </c>
      <c r="N190" s="111">
        <f>SUM(N191,N404)</f>
        <v>3281227</v>
      </c>
      <c r="O190" s="18"/>
    </row>
    <row r="191" spans="1:15" ht="25.5">
      <c r="A191" s="8" t="str">
        <f t="shared" si="39"/>
        <v>A 7011 01</v>
      </c>
      <c r="B191" s="9" t="str">
        <f t="shared" si="40"/>
        <v/>
      </c>
      <c r="C191" s="45" t="str">
        <f t="shared" si="31"/>
        <v/>
      </c>
      <c r="D191" s="45" t="str">
        <f t="shared" si="32"/>
        <v/>
      </c>
      <c r="E191" s="33" t="s">
        <v>130</v>
      </c>
      <c r="F191" s="34">
        <v>32</v>
      </c>
      <c r="G191" s="35"/>
      <c r="H191" s="36" t="s">
        <v>167</v>
      </c>
      <c r="I191" s="37"/>
      <c r="J191" s="37"/>
      <c r="K191" s="38" t="s">
        <v>168</v>
      </c>
      <c r="L191" s="113">
        <f>SUM(L199,L343)</f>
        <v>3281227</v>
      </c>
      <c r="M191" s="113">
        <f>SUM(M199,M343)</f>
        <v>0</v>
      </c>
      <c r="N191" s="113">
        <f>SUM(N199,N343)</f>
        <v>3281227</v>
      </c>
      <c r="O191" s="18"/>
    </row>
    <row r="192" spans="1:15" ht="25.5">
      <c r="C192" s="45"/>
      <c r="D192" s="45"/>
      <c r="E192" s="56"/>
      <c r="F192" s="57"/>
      <c r="G192" s="58"/>
      <c r="H192" s="59">
        <v>32</v>
      </c>
      <c r="I192" s="60"/>
      <c r="J192" s="60"/>
      <c r="K192" s="61" t="s">
        <v>28</v>
      </c>
      <c r="L192" s="114">
        <f t="shared" ref="L192:N198" si="49">SUMIF($G$199:$G$403,$H192,L$199:L$403)</f>
        <v>24247</v>
      </c>
      <c r="M192" s="114">
        <f t="shared" si="49"/>
        <v>0</v>
      </c>
      <c r="N192" s="114">
        <f t="shared" si="49"/>
        <v>24247</v>
      </c>
      <c r="O192" s="18"/>
    </row>
    <row r="193" spans="1:15" ht="25.5">
      <c r="C193" s="45"/>
      <c r="D193" s="45"/>
      <c r="E193" s="56"/>
      <c r="F193" s="57"/>
      <c r="G193" s="58"/>
      <c r="H193" s="59">
        <v>33</v>
      </c>
      <c r="I193" s="60"/>
      <c r="J193" s="60"/>
      <c r="K193" s="61" t="s">
        <v>126</v>
      </c>
      <c r="L193" s="114">
        <f t="shared" si="49"/>
        <v>0</v>
      </c>
      <c r="M193" s="114">
        <f t="shared" si="49"/>
        <v>0</v>
      </c>
      <c r="N193" s="114">
        <f t="shared" si="49"/>
        <v>0</v>
      </c>
      <c r="O193" s="18"/>
    </row>
    <row r="194" spans="1:15" ht="25.5">
      <c r="C194" s="45"/>
      <c r="D194" s="45"/>
      <c r="E194" s="56"/>
      <c r="F194" s="57"/>
      <c r="G194" s="58"/>
      <c r="H194" s="62">
        <v>49</v>
      </c>
      <c r="I194" s="63"/>
      <c r="J194" s="63"/>
      <c r="K194" s="61" t="s">
        <v>29</v>
      </c>
      <c r="L194" s="114">
        <f t="shared" si="49"/>
        <v>0</v>
      </c>
      <c r="M194" s="114">
        <f t="shared" si="49"/>
        <v>0</v>
      </c>
      <c r="N194" s="114">
        <f t="shared" si="49"/>
        <v>0</v>
      </c>
      <c r="O194" s="18"/>
    </row>
    <row r="195" spans="1:15">
      <c r="C195" s="45"/>
      <c r="D195" s="45"/>
      <c r="E195" s="56"/>
      <c r="F195" s="57"/>
      <c r="G195" s="58"/>
      <c r="H195" s="59">
        <v>54</v>
      </c>
      <c r="I195" s="60"/>
      <c r="J195" s="60"/>
      <c r="K195" s="61" t="s">
        <v>30</v>
      </c>
      <c r="L195" s="114">
        <f t="shared" si="49"/>
        <v>3256980</v>
      </c>
      <c r="M195" s="114">
        <f t="shared" si="49"/>
        <v>0</v>
      </c>
      <c r="N195" s="114">
        <f t="shared" si="49"/>
        <v>3256980</v>
      </c>
      <c r="O195" s="18"/>
    </row>
    <row r="196" spans="1:15">
      <c r="C196" s="45"/>
      <c r="D196" s="45"/>
      <c r="E196" s="56"/>
      <c r="F196" s="57"/>
      <c r="G196" s="58"/>
      <c r="H196" s="62">
        <v>62</v>
      </c>
      <c r="I196" s="63"/>
      <c r="J196" s="63"/>
      <c r="K196" s="61" t="s">
        <v>31</v>
      </c>
      <c r="L196" s="114">
        <f t="shared" si="49"/>
        <v>0</v>
      </c>
      <c r="M196" s="114">
        <f t="shared" si="49"/>
        <v>0</v>
      </c>
      <c r="N196" s="114">
        <f t="shared" si="49"/>
        <v>0</v>
      </c>
      <c r="O196" s="18"/>
    </row>
    <row r="197" spans="1:15" ht="51">
      <c r="C197" s="45"/>
      <c r="D197" s="45"/>
      <c r="E197" s="56"/>
      <c r="F197" s="57"/>
      <c r="G197" s="58"/>
      <c r="H197" s="59">
        <v>72</v>
      </c>
      <c r="I197" s="60"/>
      <c r="J197" s="60"/>
      <c r="K197" s="61" t="s">
        <v>32</v>
      </c>
      <c r="L197" s="114">
        <f t="shared" si="49"/>
        <v>0</v>
      </c>
      <c r="M197" s="114">
        <f t="shared" si="49"/>
        <v>0</v>
      </c>
      <c r="N197" s="114">
        <f t="shared" si="49"/>
        <v>0</v>
      </c>
      <c r="O197" s="18"/>
    </row>
    <row r="198" spans="1:15" ht="25.5">
      <c r="C198" s="45"/>
      <c r="D198" s="45"/>
      <c r="E198" s="56"/>
      <c r="F198" s="57"/>
      <c r="G198" s="58"/>
      <c r="H198" s="62">
        <v>82</v>
      </c>
      <c r="I198" s="63"/>
      <c r="J198" s="63"/>
      <c r="K198" s="61" t="s">
        <v>33</v>
      </c>
      <c r="L198" s="114">
        <f t="shared" si="49"/>
        <v>0</v>
      </c>
      <c r="M198" s="114">
        <f t="shared" si="49"/>
        <v>0</v>
      </c>
      <c r="N198" s="114">
        <f t="shared" si="49"/>
        <v>0</v>
      </c>
      <c r="O198" s="18"/>
    </row>
    <row r="199" spans="1:15">
      <c r="A199" s="8">
        <f t="shared" si="39"/>
        <v>3</v>
      </c>
      <c r="B199" s="9" t="str">
        <f t="shared" ref="B199:B270" si="50">IF(J199&gt;0,G199," ")</f>
        <v/>
      </c>
      <c r="C199" s="45" t="str">
        <f t="shared" si="31"/>
        <v/>
      </c>
      <c r="D199" s="45" t="str">
        <f t="shared" si="32"/>
        <v/>
      </c>
      <c r="E199" s="39"/>
      <c r="F199" s="40"/>
      <c r="G199" s="41"/>
      <c r="H199" s="42">
        <v>3</v>
      </c>
      <c r="I199" s="43"/>
      <c r="J199" s="43"/>
      <c r="K199" s="44" t="s">
        <v>43</v>
      </c>
      <c r="L199" s="108">
        <f>SUM(L200,L219,L319,L332,L339,L329)</f>
        <v>3252470</v>
      </c>
      <c r="M199" s="108">
        <f t="shared" ref="M199:N199" si="51">SUM(M200,M219,M319,M332,M339,M329)</f>
        <v>0</v>
      </c>
      <c r="N199" s="108">
        <f t="shared" si="51"/>
        <v>3252470</v>
      </c>
    </row>
    <row r="200" spans="1:15">
      <c r="A200" s="8">
        <f t="shared" si="39"/>
        <v>31</v>
      </c>
      <c r="B200" s="9" t="str">
        <f t="shared" si="50"/>
        <v/>
      </c>
      <c r="C200" s="45" t="str">
        <f t="shared" si="31"/>
        <v/>
      </c>
      <c r="D200" s="45" t="str">
        <f t="shared" si="32"/>
        <v/>
      </c>
      <c r="E200" s="39"/>
      <c r="F200" s="40"/>
      <c r="G200" s="41"/>
      <c r="H200" s="42">
        <v>31</v>
      </c>
      <c r="I200" s="43"/>
      <c r="J200" s="43"/>
      <c r="K200" s="44" t="s">
        <v>44</v>
      </c>
      <c r="L200" s="108">
        <f>SUM(L201,L209,L213)</f>
        <v>2899060</v>
      </c>
      <c r="M200" s="108">
        <f>SUM(M201,M209,M213)</f>
        <v>0</v>
      </c>
      <c r="N200" s="108">
        <f>SUM(N201,N209,N213)</f>
        <v>2899060</v>
      </c>
      <c r="O200" s="18"/>
    </row>
    <row r="201" spans="1:15">
      <c r="A201" s="8">
        <f t="shared" si="39"/>
        <v>311</v>
      </c>
      <c r="B201" s="9" t="str">
        <f t="shared" si="50"/>
        <v/>
      </c>
      <c r="C201" s="45" t="str">
        <f t="shared" si="31"/>
        <v/>
      </c>
      <c r="D201" s="45" t="str">
        <f t="shared" si="32"/>
        <v/>
      </c>
      <c r="E201" s="39"/>
      <c r="F201" s="40"/>
      <c r="G201" s="41"/>
      <c r="H201" s="42">
        <v>311</v>
      </c>
      <c r="I201" s="43"/>
      <c r="J201" s="43"/>
      <c r="K201" s="44" t="s">
        <v>45</v>
      </c>
      <c r="L201" s="108">
        <f>SUM(L202:L208)</f>
        <v>2400000</v>
      </c>
      <c r="M201" s="108">
        <f>SUM(M202:M208)</f>
        <v>0</v>
      </c>
      <c r="N201" s="108">
        <f>SUM(N202:N208)</f>
        <v>2400000</v>
      </c>
      <c r="O201" s="18"/>
    </row>
    <row r="202" spans="1:15">
      <c r="A202" s="8">
        <f t="shared" si="39"/>
        <v>3111</v>
      </c>
      <c r="B202" s="9">
        <f t="shared" si="50"/>
        <v>32</v>
      </c>
      <c r="C202" s="45" t="str">
        <f t="shared" si="31"/>
        <v>091</v>
      </c>
      <c r="D202" s="45" t="str">
        <f t="shared" si="32"/>
        <v>0912</v>
      </c>
      <c r="E202" s="39" t="s">
        <v>130</v>
      </c>
      <c r="F202" s="40">
        <v>32</v>
      </c>
      <c r="G202" s="41">
        <v>32</v>
      </c>
      <c r="H202" s="42">
        <v>3111</v>
      </c>
      <c r="I202" s="46">
        <v>1004</v>
      </c>
      <c r="J202" s="46">
        <v>1014</v>
      </c>
      <c r="K202" s="44" t="s">
        <v>46</v>
      </c>
      <c r="L202" s="199"/>
      <c r="M202" s="199"/>
      <c r="N202" s="199"/>
      <c r="O202" s="75">
        <v>3210</v>
      </c>
    </row>
    <row r="203" spans="1:15">
      <c r="A203" s="8">
        <f t="shared" si="39"/>
        <v>3111</v>
      </c>
      <c r="B203" s="9">
        <f t="shared" si="50"/>
        <v>49</v>
      </c>
      <c r="C203" s="45" t="str">
        <f t="shared" si="31"/>
        <v>091</v>
      </c>
      <c r="D203" s="45" t="str">
        <f t="shared" si="32"/>
        <v>0912</v>
      </c>
      <c r="E203" s="39" t="s">
        <v>130</v>
      </c>
      <c r="F203" s="40">
        <v>32</v>
      </c>
      <c r="G203" s="73">
        <v>49</v>
      </c>
      <c r="H203" s="42">
        <v>3111</v>
      </c>
      <c r="I203" s="46">
        <v>1005</v>
      </c>
      <c r="J203" s="46">
        <v>1015</v>
      </c>
      <c r="K203" s="44" t="s">
        <v>46</v>
      </c>
      <c r="L203" s="199"/>
      <c r="M203" s="199"/>
      <c r="N203" s="199"/>
      <c r="O203" s="76">
        <v>4910</v>
      </c>
    </row>
    <row r="204" spans="1:15">
      <c r="A204" s="8">
        <f t="shared" si="39"/>
        <v>3111</v>
      </c>
      <c r="B204" s="9">
        <f t="shared" si="50"/>
        <v>54</v>
      </c>
      <c r="C204" s="45" t="str">
        <f t="shared" si="31"/>
        <v>091</v>
      </c>
      <c r="D204" s="45" t="str">
        <f t="shared" si="32"/>
        <v>0912</v>
      </c>
      <c r="E204" s="39" t="s">
        <v>130</v>
      </c>
      <c r="F204" s="40">
        <v>32</v>
      </c>
      <c r="G204" s="73">
        <v>54</v>
      </c>
      <c r="H204" s="42">
        <v>3111</v>
      </c>
      <c r="I204" s="46">
        <v>1006</v>
      </c>
      <c r="J204" s="46">
        <v>1016</v>
      </c>
      <c r="K204" s="44" t="s">
        <v>46</v>
      </c>
      <c r="L204" s="199">
        <v>2400000</v>
      </c>
      <c r="M204" s="199">
        <v>0</v>
      </c>
      <c r="N204" s="199">
        <v>2400000</v>
      </c>
      <c r="O204" s="76">
        <v>5410</v>
      </c>
    </row>
    <row r="205" spans="1:15">
      <c r="C205" s="45" t="str">
        <f t="shared" si="31"/>
        <v>091</v>
      </c>
      <c r="D205" s="45" t="str">
        <f t="shared" si="32"/>
        <v>0912</v>
      </c>
      <c r="E205" s="39" t="s">
        <v>130</v>
      </c>
      <c r="F205" s="40"/>
      <c r="G205" s="41">
        <v>32</v>
      </c>
      <c r="H205" s="42">
        <v>3113</v>
      </c>
      <c r="I205" s="46">
        <v>1010</v>
      </c>
      <c r="J205" s="46"/>
      <c r="K205" s="44" t="s">
        <v>169</v>
      </c>
      <c r="L205" s="199"/>
      <c r="M205" s="199"/>
      <c r="N205" s="199"/>
      <c r="O205" s="75">
        <v>3210</v>
      </c>
    </row>
    <row r="206" spans="1:15">
      <c r="A206" s="8">
        <f t="shared" si="39"/>
        <v>3113</v>
      </c>
      <c r="B206" s="9">
        <f t="shared" si="50"/>
        <v>54</v>
      </c>
      <c r="C206" s="45" t="str">
        <f t="shared" si="31"/>
        <v>091</v>
      </c>
      <c r="D206" s="45" t="str">
        <f t="shared" si="32"/>
        <v>0912</v>
      </c>
      <c r="E206" s="39" t="s">
        <v>130</v>
      </c>
      <c r="F206" s="40">
        <v>32</v>
      </c>
      <c r="G206" s="73">
        <v>54</v>
      </c>
      <c r="H206" s="42">
        <v>3113</v>
      </c>
      <c r="I206" s="46">
        <v>1012</v>
      </c>
      <c r="J206" s="46">
        <v>1017</v>
      </c>
      <c r="K206" s="44" t="s">
        <v>169</v>
      </c>
      <c r="L206" s="199"/>
      <c r="M206" s="199"/>
      <c r="N206" s="199"/>
      <c r="O206" s="76">
        <v>5410</v>
      </c>
    </row>
    <row r="207" spans="1:15">
      <c r="C207" s="45" t="str">
        <f t="shared" si="31"/>
        <v>091</v>
      </c>
      <c r="D207" s="45" t="str">
        <f t="shared" si="32"/>
        <v>0912</v>
      </c>
      <c r="E207" s="39" t="s">
        <v>130</v>
      </c>
      <c r="F207" s="40"/>
      <c r="G207" s="41">
        <v>32</v>
      </c>
      <c r="H207" s="42">
        <v>3114</v>
      </c>
      <c r="I207" s="46">
        <v>1016</v>
      </c>
      <c r="J207" s="46"/>
      <c r="K207" s="5" t="s">
        <v>170</v>
      </c>
      <c r="L207" s="199"/>
      <c r="M207" s="199"/>
      <c r="N207" s="199"/>
      <c r="O207" s="75">
        <v>3210</v>
      </c>
    </row>
    <row r="208" spans="1:15">
      <c r="A208" s="8">
        <f t="shared" si="39"/>
        <v>3114</v>
      </c>
      <c r="B208" s="9">
        <f t="shared" si="50"/>
        <v>54</v>
      </c>
      <c r="C208" s="45" t="str">
        <f t="shared" si="31"/>
        <v>091</v>
      </c>
      <c r="D208" s="45" t="str">
        <f t="shared" si="32"/>
        <v>0912</v>
      </c>
      <c r="E208" s="39" t="s">
        <v>130</v>
      </c>
      <c r="F208" s="40">
        <v>32</v>
      </c>
      <c r="G208" s="73">
        <v>54</v>
      </c>
      <c r="H208" s="42">
        <v>3114</v>
      </c>
      <c r="I208" s="46">
        <v>1018</v>
      </c>
      <c r="J208" s="46">
        <v>1018</v>
      </c>
      <c r="K208" s="5" t="s">
        <v>170</v>
      </c>
      <c r="L208" s="199"/>
      <c r="M208" s="199"/>
      <c r="N208" s="199"/>
      <c r="O208" s="76">
        <v>5410</v>
      </c>
    </row>
    <row r="209" spans="1:15">
      <c r="A209" s="8">
        <f t="shared" si="39"/>
        <v>312</v>
      </c>
      <c r="B209" s="9" t="str">
        <f t="shared" si="50"/>
        <v/>
      </c>
      <c r="C209" s="45" t="str">
        <f t="shared" si="31"/>
        <v/>
      </c>
      <c r="D209" s="45" t="str">
        <f t="shared" si="32"/>
        <v/>
      </c>
      <c r="E209" s="39"/>
      <c r="F209" s="40"/>
      <c r="G209" s="41"/>
      <c r="H209" s="42">
        <v>312</v>
      </c>
      <c r="I209" s="43"/>
      <c r="J209" s="43"/>
      <c r="K209" s="44" t="s">
        <v>81</v>
      </c>
      <c r="L209" s="108">
        <f>SUM(L210:L212)</f>
        <v>111060</v>
      </c>
      <c r="M209" s="108">
        <f t="shared" ref="M209:N209" si="52">SUM(M210:M212)</f>
        <v>0</v>
      </c>
      <c r="N209" s="108">
        <f t="shared" si="52"/>
        <v>111060</v>
      </c>
      <c r="O209" s="18"/>
    </row>
    <row r="210" spans="1:15">
      <c r="A210" s="8">
        <f t="shared" si="39"/>
        <v>3121</v>
      </c>
      <c r="B210" s="9">
        <f t="shared" si="50"/>
        <v>32</v>
      </c>
      <c r="C210" s="45" t="str">
        <f t="shared" si="31"/>
        <v>091</v>
      </c>
      <c r="D210" s="45" t="str">
        <f t="shared" si="32"/>
        <v>0912</v>
      </c>
      <c r="E210" s="39" t="s">
        <v>130</v>
      </c>
      <c r="F210" s="40">
        <v>32</v>
      </c>
      <c r="G210" s="41">
        <v>32</v>
      </c>
      <c r="H210" s="42">
        <v>3121</v>
      </c>
      <c r="I210" s="46">
        <v>1022</v>
      </c>
      <c r="J210" s="46">
        <v>1019</v>
      </c>
      <c r="K210" s="44" t="s">
        <v>81</v>
      </c>
      <c r="L210" s="199"/>
      <c r="M210" s="199"/>
      <c r="N210" s="199"/>
      <c r="O210" s="75">
        <v>3210</v>
      </c>
    </row>
    <row r="211" spans="1:15">
      <c r="C211" s="45" t="str">
        <f t="shared" si="31"/>
        <v>091</v>
      </c>
      <c r="D211" s="45" t="str">
        <f t="shared" si="32"/>
        <v>0912</v>
      </c>
      <c r="E211" s="39" t="s">
        <v>130</v>
      </c>
      <c r="F211" s="40"/>
      <c r="G211" s="73">
        <v>49</v>
      </c>
      <c r="H211" s="42">
        <v>3121</v>
      </c>
      <c r="I211" s="46">
        <v>1023</v>
      </c>
      <c r="J211" s="46"/>
      <c r="K211" s="44" t="s">
        <v>81</v>
      </c>
      <c r="L211" s="199"/>
      <c r="M211" s="199"/>
      <c r="N211" s="199"/>
      <c r="O211" s="76">
        <v>4910</v>
      </c>
    </row>
    <row r="212" spans="1:15">
      <c r="A212" s="8">
        <f t="shared" si="39"/>
        <v>3121</v>
      </c>
      <c r="B212" s="9">
        <f t="shared" si="50"/>
        <v>54</v>
      </c>
      <c r="C212" s="45" t="str">
        <f t="shared" si="31"/>
        <v>091</v>
      </c>
      <c r="D212" s="45" t="str">
        <f t="shared" si="32"/>
        <v>0912</v>
      </c>
      <c r="E212" s="39" t="s">
        <v>130</v>
      </c>
      <c r="F212" s="40">
        <v>32</v>
      </c>
      <c r="G212" s="73">
        <v>54</v>
      </c>
      <c r="H212" s="42">
        <v>3121</v>
      </c>
      <c r="I212" s="46">
        <v>1024</v>
      </c>
      <c r="J212" s="46">
        <v>1020</v>
      </c>
      <c r="K212" s="44" t="s">
        <v>81</v>
      </c>
      <c r="L212" s="199">
        <v>111060</v>
      </c>
      <c r="M212" s="199">
        <v>0</v>
      </c>
      <c r="N212" s="199">
        <v>111060</v>
      </c>
      <c r="O212" s="76">
        <v>5410</v>
      </c>
    </row>
    <row r="213" spans="1:15">
      <c r="A213" s="8">
        <f t="shared" si="39"/>
        <v>313</v>
      </c>
      <c r="B213" s="9" t="str">
        <f t="shared" si="50"/>
        <v/>
      </c>
      <c r="C213" s="45" t="str">
        <f t="shared" si="31"/>
        <v/>
      </c>
      <c r="D213" s="45" t="str">
        <f t="shared" si="32"/>
        <v/>
      </c>
      <c r="E213" s="39"/>
      <c r="F213" s="40"/>
      <c r="G213" s="41"/>
      <c r="H213" s="42">
        <v>313</v>
      </c>
      <c r="I213" s="43"/>
      <c r="J213" s="43"/>
      <c r="K213" s="44" t="s">
        <v>47</v>
      </c>
      <c r="L213" s="108">
        <f>SUM(L214:L218)</f>
        <v>388000</v>
      </c>
      <c r="M213" s="108">
        <f>SUM(M214:M218)</f>
        <v>0</v>
      </c>
      <c r="N213" s="108">
        <f>SUM(N214:N218)</f>
        <v>388000</v>
      </c>
      <c r="O213" s="18"/>
    </row>
    <row r="214" spans="1:15" ht="25.5">
      <c r="A214" s="8">
        <f t="shared" si="39"/>
        <v>3132</v>
      </c>
      <c r="B214" s="9">
        <f t="shared" si="50"/>
        <v>32</v>
      </c>
      <c r="C214" s="45" t="str">
        <f>IF(I214&gt;0,LEFT(E214,3),"  ")</f>
        <v>091</v>
      </c>
      <c r="D214" s="45" t="str">
        <f>IF(I214&gt;0,LEFT(E214,4),"  ")</f>
        <v>0912</v>
      </c>
      <c r="E214" s="39" t="s">
        <v>130</v>
      </c>
      <c r="F214" s="40">
        <v>32</v>
      </c>
      <c r="G214" s="41">
        <v>32</v>
      </c>
      <c r="H214" s="42">
        <v>3132</v>
      </c>
      <c r="I214" s="46">
        <v>1028</v>
      </c>
      <c r="J214" s="46">
        <v>1021</v>
      </c>
      <c r="K214" s="44" t="s">
        <v>48</v>
      </c>
      <c r="L214" s="199"/>
      <c r="M214" s="199"/>
      <c r="N214" s="199"/>
      <c r="O214" s="75">
        <v>3210</v>
      </c>
    </row>
    <row r="215" spans="1:15" ht="25.5">
      <c r="A215" s="8">
        <f t="shared" si="39"/>
        <v>3132</v>
      </c>
      <c r="B215" s="9">
        <f t="shared" si="50"/>
        <v>49</v>
      </c>
      <c r="C215" s="45" t="str">
        <f t="shared" ref="C215:C217" si="53">IF(I215&gt;0,LEFT(E215,3),"  ")</f>
        <v>091</v>
      </c>
      <c r="D215" s="45" t="str">
        <f t="shared" ref="D215:D217" si="54">IF(I215&gt;0,LEFT(E215,4),"  ")</f>
        <v>0912</v>
      </c>
      <c r="E215" s="39" t="s">
        <v>130</v>
      </c>
      <c r="F215" s="40">
        <v>32</v>
      </c>
      <c r="G215" s="73">
        <v>49</v>
      </c>
      <c r="H215" s="42">
        <v>3132</v>
      </c>
      <c r="I215" s="46">
        <v>1029</v>
      </c>
      <c r="J215" s="46">
        <v>1022</v>
      </c>
      <c r="K215" s="44" t="s">
        <v>48</v>
      </c>
      <c r="L215" s="199"/>
      <c r="M215" s="199"/>
      <c r="N215" s="199"/>
      <c r="O215" s="76">
        <v>4910</v>
      </c>
    </row>
    <row r="216" spans="1:15" ht="25.5">
      <c r="A216" s="8">
        <f t="shared" si="39"/>
        <v>3132</v>
      </c>
      <c r="B216" s="9">
        <f t="shared" si="50"/>
        <v>54</v>
      </c>
      <c r="C216" s="45" t="str">
        <f t="shared" si="53"/>
        <v>091</v>
      </c>
      <c r="D216" s="45" t="str">
        <f t="shared" si="54"/>
        <v>0912</v>
      </c>
      <c r="E216" s="39" t="s">
        <v>130</v>
      </c>
      <c r="F216" s="40">
        <v>32</v>
      </c>
      <c r="G216" s="73">
        <v>54</v>
      </c>
      <c r="H216" s="42">
        <v>3132</v>
      </c>
      <c r="I216" s="46">
        <v>1030</v>
      </c>
      <c r="J216" s="46">
        <v>1023</v>
      </c>
      <c r="K216" s="44" t="s">
        <v>48</v>
      </c>
      <c r="L216" s="199">
        <v>388000</v>
      </c>
      <c r="M216" s="199">
        <v>0</v>
      </c>
      <c r="N216" s="199">
        <v>388000</v>
      </c>
      <c r="O216" s="76">
        <v>5410</v>
      </c>
    </row>
    <row r="217" spans="1:15" ht="25.5">
      <c r="C217" s="45" t="str">
        <f t="shared" si="53"/>
        <v>091</v>
      </c>
      <c r="D217" s="45" t="str">
        <f t="shared" si="54"/>
        <v>0912</v>
      </c>
      <c r="E217" s="39" t="s">
        <v>130</v>
      </c>
      <c r="F217" s="40"/>
      <c r="G217" s="41">
        <v>32</v>
      </c>
      <c r="H217" s="42">
        <v>3133</v>
      </c>
      <c r="I217" s="46">
        <v>1034</v>
      </c>
      <c r="J217" s="46"/>
      <c r="K217" s="44" t="s">
        <v>171</v>
      </c>
      <c r="L217" s="199"/>
      <c r="M217" s="199"/>
      <c r="N217" s="199"/>
      <c r="O217" s="75">
        <v>3210</v>
      </c>
    </row>
    <row r="218" spans="1:15" ht="25.5">
      <c r="A218" s="8">
        <f t="shared" si="39"/>
        <v>3133</v>
      </c>
      <c r="B218" s="9">
        <f t="shared" si="50"/>
        <v>54</v>
      </c>
      <c r="C218" s="45" t="str">
        <f t="shared" si="31"/>
        <v>091</v>
      </c>
      <c r="D218" s="45" t="str">
        <f t="shared" si="32"/>
        <v>0912</v>
      </c>
      <c r="E218" s="39" t="s">
        <v>130</v>
      </c>
      <c r="F218" s="40">
        <v>32</v>
      </c>
      <c r="G218" s="73">
        <v>54</v>
      </c>
      <c r="H218" s="42">
        <v>3133</v>
      </c>
      <c r="I218" s="46">
        <v>1036</v>
      </c>
      <c r="J218" s="46">
        <v>1024</v>
      </c>
      <c r="K218" s="44" t="s">
        <v>171</v>
      </c>
      <c r="L218" s="199"/>
      <c r="M218" s="199"/>
      <c r="N218" s="199"/>
      <c r="O218" s="76">
        <v>5410</v>
      </c>
    </row>
    <row r="219" spans="1:15">
      <c r="A219" s="8">
        <f t="shared" si="39"/>
        <v>32</v>
      </c>
      <c r="B219" s="9" t="str">
        <f t="shared" si="50"/>
        <v/>
      </c>
      <c r="C219" s="45" t="str">
        <f t="shared" si="31"/>
        <v/>
      </c>
      <c r="D219" s="45" t="str">
        <f t="shared" si="32"/>
        <v/>
      </c>
      <c r="E219" s="39"/>
      <c r="F219" s="40"/>
      <c r="G219" s="41"/>
      <c r="H219" s="42">
        <v>32</v>
      </c>
      <c r="I219" s="43"/>
      <c r="J219" s="43"/>
      <c r="K219" s="44" t="s">
        <v>49</v>
      </c>
      <c r="L219" s="108">
        <f>SUM(L220,L236,L262,L299,L294)</f>
        <v>342610</v>
      </c>
      <c r="M219" s="108">
        <f>SUM(M220,M236,M262,M299,M294)</f>
        <v>0</v>
      </c>
      <c r="N219" s="108">
        <f>SUM(N220,N236,N262,N299,N294)</f>
        <v>342610</v>
      </c>
      <c r="O219" s="18"/>
    </row>
    <row r="220" spans="1:15">
      <c r="A220" s="8">
        <f t="shared" si="39"/>
        <v>321</v>
      </c>
      <c r="B220" s="9" t="str">
        <f t="shared" si="50"/>
        <v/>
      </c>
      <c r="C220" s="45" t="str">
        <f t="shared" si="31"/>
        <v/>
      </c>
      <c r="D220" s="45" t="str">
        <f t="shared" si="32"/>
        <v/>
      </c>
      <c r="E220" s="39"/>
      <c r="F220" s="40"/>
      <c r="G220" s="41"/>
      <c r="H220" s="42">
        <v>321</v>
      </c>
      <c r="I220" s="43"/>
      <c r="J220" s="43"/>
      <c r="K220" s="44" t="s">
        <v>68</v>
      </c>
      <c r="L220" s="108">
        <f>SUM(L221:L235)</f>
        <v>280090</v>
      </c>
      <c r="M220" s="108">
        <f t="shared" ref="M220:N220" si="55">SUM(M221:M235)</f>
        <v>0</v>
      </c>
      <c r="N220" s="108">
        <f t="shared" si="55"/>
        <v>280090</v>
      </c>
      <c r="O220" s="18"/>
    </row>
    <row r="221" spans="1:15">
      <c r="A221" s="8">
        <f t="shared" si="39"/>
        <v>3211</v>
      </c>
      <c r="B221" s="9">
        <f t="shared" si="50"/>
        <v>32</v>
      </c>
      <c r="C221" s="45" t="str">
        <f t="shared" si="31"/>
        <v>091</v>
      </c>
      <c r="D221" s="45" t="str">
        <f t="shared" si="32"/>
        <v>0912</v>
      </c>
      <c r="E221" s="39" t="s">
        <v>130</v>
      </c>
      <c r="F221" s="40">
        <v>32</v>
      </c>
      <c r="G221" s="41">
        <v>32</v>
      </c>
      <c r="H221" s="42">
        <v>3211</v>
      </c>
      <c r="I221" s="46">
        <v>1040</v>
      </c>
      <c r="J221" s="46">
        <v>1025</v>
      </c>
      <c r="K221" s="44" t="s">
        <v>69</v>
      </c>
      <c r="L221" s="199">
        <v>1190</v>
      </c>
      <c r="M221" s="199">
        <v>0</v>
      </c>
      <c r="N221" s="199">
        <v>1190</v>
      </c>
      <c r="O221" s="75">
        <v>3210</v>
      </c>
    </row>
    <row r="222" spans="1:15">
      <c r="A222" s="8">
        <f t="shared" si="39"/>
        <v>3211</v>
      </c>
      <c r="B222" s="9">
        <f t="shared" si="50"/>
        <v>49</v>
      </c>
      <c r="C222" s="45" t="str">
        <f t="shared" si="31"/>
        <v>091</v>
      </c>
      <c r="D222" s="45" t="str">
        <f t="shared" si="32"/>
        <v>0912</v>
      </c>
      <c r="E222" s="39" t="s">
        <v>130</v>
      </c>
      <c r="F222" s="40">
        <v>32</v>
      </c>
      <c r="G222" s="73">
        <v>49</v>
      </c>
      <c r="H222" s="42">
        <v>3211</v>
      </c>
      <c r="I222" s="46">
        <v>1041</v>
      </c>
      <c r="J222" s="46">
        <v>1026</v>
      </c>
      <c r="K222" s="44" t="s">
        <v>69</v>
      </c>
      <c r="L222" s="199"/>
      <c r="M222" s="199"/>
      <c r="N222" s="199"/>
      <c r="O222" s="76">
        <v>4910</v>
      </c>
    </row>
    <row r="223" spans="1:15">
      <c r="A223" s="8">
        <f t="shared" si="39"/>
        <v>3211</v>
      </c>
      <c r="B223" s="9">
        <f t="shared" si="50"/>
        <v>54</v>
      </c>
      <c r="C223" s="45" t="str">
        <f t="shared" si="31"/>
        <v>091</v>
      </c>
      <c r="D223" s="45" t="str">
        <f t="shared" si="32"/>
        <v>0912</v>
      </c>
      <c r="E223" s="39" t="s">
        <v>130</v>
      </c>
      <c r="F223" s="40">
        <v>32</v>
      </c>
      <c r="G223" s="73">
        <v>54</v>
      </c>
      <c r="H223" s="42">
        <v>3211</v>
      </c>
      <c r="I223" s="46">
        <v>1042</v>
      </c>
      <c r="J223" s="46">
        <v>1027</v>
      </c>
      <c r="K223" s="44" t="s">
        <v>69</v>
      </c>
      <c r="L223" s="199"/>
      <c r="M223" s="199"/>
      <c r="N223" s="199"/>
      <c r="O223" s="76">
        <v>5410</v>
      </c>
    </row>
    <row r="224" spans="1:15">
      <c r="A224" s="8">
        <f t="shared" si="39"/>
        <v>3211</v>
      </c>
      <c r="B224" s="9">
        <f t="shared" si="50"/>
        <v>62</v>
      </c>
      <c r="C224" s="45" t="str">
        <f t="shared" si="31"/>
        <v>091</v>
      </c>
      <c r="D224" s="45" t="str">
        <f t="shared" si="32"/>
        <v>0912</v>
      </c>
      <c r="E224" s="39" t="s">
        <v>130</v>
      </c>
      <c r="F224" s="40">
        <v>32</v>
      </c>
      <c r="G224" s="73">
        <v>62</v>
      </c>
      <c r="H224" s="42">
        <v>3211</v>
      </c>
      <c r="I224" s="46">
        <v>1043</v>
      </c>
      <c r="J224" s="46">
        <v>1028</v>
      </c>
      <c r="K224" s="44" t="s">
        <v>69</v>
      </c>
      <c r="L224" s="199"/>
      <c r="M224" s="199"/>
      <c r="N224" s="199"/>
      <c r="O224" s="76">
        <v>6210</v>
      </c>
    </row>
    <row r="225" spans="1:15">
      <c r="A225" s="8">
        <f t="shared" si="39"/>
        <v>3211</v>
      </c>
      <c r="B225" s="9">
        <f t="shared" si="50"/>
        <v>72</v>
      </c>
      <c r="C225" s="45" t="str">
        <f t="shared" si="31"/>
        <v>091</v>
      </c>
      <c r="D225" s="45" t="str">
        <f t="shared" si="32"/>
        <v>0912</v>
      </c>
      <c r="E225" s="39" t="s">
        <v>130</v>
      </c>
      <c r="F225" s="40">
        <v>32</v>
      </c>
      <c r="G225" s="73">
        <v>72</v>
      </c>
      <c r="H225" s="42">
        <v>3211</v>
      </c>
      <c r="I225" s="46">
        <v>1044</v>
      </c>
      <c r="J225" s="46">
        <v>1029</v>
      </c>
      <c r="K225" s="44" t="s">
        <v>69</v>
      </c>
      <c r="L225" s="199"/>
      <c r="M225" s="199"/>
      <c r="N225" s="199"/>
      <c r="O225" s="76">
        <v>7210</v>
      </c>
    </row>
    <row r="226" spans="1:15" ht="25.5">
      <c r="A226" s="8">
        <f t="shared" si="39"/>
        <v>3212</v>
      </c>
      <c r="B226" s="9">
        <f t="shared" si="50"/>
        <v>32</v>
      </c>
      <c r="C226" s="45" t="str">
        <f t="shared" si="31"/>
        <v>091</v>
      </c>
      <c r="D226" s="45" t="str">
        <f t="shared" si="32"/>
        <v>0912</v>
      </c>
      <c r="E226" s="39" t="s">
        <v>130</v>
      </c>
      <c r="F226" s="40">
        <v>32</v>
      </c>
      <c r="G226" s="41">
        <v>32</v>
      </c>
      <c r="H226" s="42">
        <v>3212</v>
      </c>
      <c r="I226" s="46">
        <v>1046</v>
      </c>
      <c r="J226" s="46">
        <v>1030</v>
      </c>
      <c r="K226" s="44" t="s">
        <v>82</v>
      </c>
      <c r="L226" s="199"/>
      <c r="M226" s="199"/>
      <c r="N226" s="199"/>
      <c r="O226" s="75">
        <v>3210</v>
      </c>
    </row>
    <row r="227" spans="1:15" ht="25.5">
      <c r="A227" s="8">
        <f t="shared" si="39"/>
        <v>3212</v>
      </c>
      <c r="B227" s="9">
        <f t="shared" si="50"/>
        <v>49</v>
      </c>
      <c r="C227" s="45" t="str">
        <f t="shared" si="31"/>
        <v>091</v>
      </c>
      <c r="D227" s="45" t="str">
        <f t="shared" si="32"/>
        <v>0912</v>
      </c>
      <c r="E227" s="39" t="s">
        <v>130</v>
      </c>
      <c r="F227" s="40">
        <v>32</v>
      </c>
      <c r="G227" s="73">
        <v>49</v>
      </c>
      <c r="H227" s="42">
        <v>3212</v>
      </c>
      <c r="I227" s="46">
        <v>1047</v>
      </c>
      <c r="J227" s="46">
        <v>1031</v>
      </c>
      <c r="K227" s="44" t="s">
        <v>82</v>
      </c>
      <c r="L227" s="199"/>
      <c r="M227" s="199"/>
      <c r="N227" s="199"/>
      <c r="O227" s="76">
        <v>4910</v>
      </c>
    </row>
    <row r="228" spans="1:15" ht="25.5">
      <c r="A228" s="8">
        <f t="shared" si="39"/>
        <v>3212</v>
      </c>
      <c r="B228" s="9">
        <f t="shared" si="50"/>
        <v>54</v>
      </c>
      <c r="C228" s="45" t="str">
        <f t="shared" si="31"/>
        <v>091</v>
      </c>
      <c r="D228" s="45" t="str">
        <f t="shared" si="32"/>
        <v>0912</v>
      </c>
      <c r="E228" s="39" t="s">
        <v>130</v>
      </c>
      <c r="F228" s="40">
        <v>32</v>
      </c>
      <c r="G228" s="73">
        <v>54</v>
      </c>
      <c r="H228" s="42">
        <v>3212</v>
      </c>
      <c r="I228" s="46">
        <v>1048</v>
      </c>
      <c r="J228" s="46">
        <v>1032</v>
      </c>
      <c r="K228" s="44" t="s">
        <v>82</v>
      </c>
      <c r="L228" s="199">
        <v>278000</v>
      </c>
      <c r="M228" s="199">
        <v>0</v>
      </c>
      <c r="N228" s="199">
        <v>278000</v>
      </c>
      <c r="O228" s="76">
        <v>5410</v>
      </c>
    </row>
    <row r="229" spans="1:15">
      <c r="A229" s="8">
        <f t="shared" si="39"/>
        <v>3213</v>
      </c>
      <c r="B229" s="9">
        <f t="shared" si="50"/>
        <v>32</v>
      </c>
      <c r="C229" s="45" t="str">
        <f t="shared" si="31"/>
        <v>091</v>
      </c>
      <c r="D229" s="45" t="str">
        <f t="shared" si="32"/>
        <v>0912</v>
      </c>
      <c r="E229" s="39" t="s">
        <v>130</v>
      </c>
      <c r="F229" s="40">
        <v>32</v>
      </c>
      <c r="G229" s="41">
        <v>32</v>
      </c>
      <c r="H229" s="42">
        <v>3213</v>
      </c>
      <c r="I229" s="46">
        <v>1052</v>
      </c>
      <c r="J229" s="46">
        <v>1033</v>
      </c>
      <c r="K229" s="44" t="s">
        <v>83</v>
      </c>
      <c r="L229" s="199"/>
      <c r="M229" s="199"/>
      <c r="N229" s="199"/>
      <c r="O229" s="75">
        <v>3210</v>
      </c>
    </row>
    <row r="230" spans="1:15">
      <c r="A230" s="8">
        <f t="shared" si="39"/>
        <v>3213</v>
      </c>
      <c r="B230" s="9">
        <f t="shared" si="50"/>
        <v>54</v>
      </c>
      <c r="C230" s="45" t="str">
        <f t="shared" si="31"/>
        <v>091</v>
      </c>
      <c r="D230" s="45" t="str">
        <f t="shared" si="32"/>
        <v>0912</v>
      </c>
      <c r="E230" s="39" t="s">
        <v>130</v>
      </c>
      <c r="F230" s="40">
        <v>32</v>
      </c>
      <c r="G230" s="73">
        <v>54</v>
      </c>
      <c r="H230" s="42">
        <v>3213</v>
      </c>
      <c r="I230" s="46">
        <v>1054</v>
      </c>
      <c r="J230" s="46">
        <v>1034</v>
      </c>
      <c r="K230" s="44" t="s">
        <v>83</v>
      </c>
      <c r="L230" s="199"/>
      <c r="M230" s="199"/>
      <c r="N230" s="199"/>
      <c r="O230" s="76">
        <v>5410</v>
      </c>
    </row>
    <row r="231" spans="1:15">
      <c r="A231" s="8">
        <f t="shared" si="39"/>
        <v>3213</v>
      </c>
      <c r="B231" s="9">
        <f t="shared" si="50"/>
        <v>62</v>
      </c>
      <c r="C231" s="45" t="str">
        <f t="shared" si="31"/>
        <v>091</v>
      </c>
      <c r="D231" s="45" t="str">
        <f t="shared" si="32"/>
        <v>0912</v>
      </c>
      <c r="E231" s="39" t="s">
        <v>130</v>
      </c>
      <c r="F231" s="40">
        <v>32</v>
      </c>
      <c r="G231" s="73">
        <v>62</v>
      </c>
      <c r="H231" s="42">
        <v>3213</v>
      </c>
      <c r="I231" s="46">
        <v>1055</v>
      </c>
      <c r="J231" s="46">
        <v>1035</v>
      </c>
      <c r="K231" s="44" t="s">
        <v>83</v>
      </c>
      <c r="L231" s="199"/>
      <c r="M231" s="199"/>
      <c r="N231" s="199"/>
      <c r="O231" s="76">
        <v>6210</v>
      </c>
    </row>
    <row r="232" spans="1:15" ht="17.25" customHeight="1">
      <c r="A232" s="8">
        <f t="shared" si="39"/>
        <v>3214</v>
      </c>
      <c r="B232" s="9">
        <f t="shared" si="50"/>
        <v>32</v>
      </c>
      <c r="C232" s="45" t="str">
        <f t="shared" si="31"/>
        <v>091</v>
      </c>
      <c r="D232" s="45" t="str">
        <f t="shared" si="32"/>
        <v>0912</v>
      </c>
      <c r="E232" s="39" t="s">
        <v>130</v>
      </c>
      <c r="F232" s="40">
        <v>32</v>
      </c>
      <c r="G232" s="41">
        <v>32</v>
      </c>
      <c r="H232" s="42">
        <v>3214</v>
      </c>
      <c r="I232" s="46">
        <v>1058</v>
      </c>
      <c r="J232" s="46">
        <v>1036</v>
      </c>
      <c r="K232" s="44" t="s">
        <v>70</v>
      </c>
      <c r="L232" s="199">
        <v>900</v>
      </c>
      <c r="M232" s="199">
        <v>0</v>
      </c>
      <c r="N232" s="199">
        <v>900</v>
      </c>
      <c r="O232" s="75">
        <v>3210</v>
      </c>
    </row>
    <row r="233" spans="1:15" ht="17.25" customHeight="1">
      <c r="A233" s="8">
        <f t="shared" si="39"/>
        <v>3214</v>
      </c>
      <c r="B233" s="9">
        <f t="shared" si="50"/>
        <v>49</v>
      </c>
      <c r="C233" s="45" t="str">
        <f t="shared" si="31"/>
        <v>091</v>
      </c>
      <c r="D233" s="45" t="str">
        <f t="shared" si="32"/>
        <v>0912</v>
      </c>
      <c r="E233" s="39" t="s">
        <v>130</v>
      </c>
      <c r="F233" s="40">
        <v>32</v>
      </c>
      <c r="G233" s="73">
        <v>49</v>
      </c>
      <c r="H233" s="42">
        <v>3214</v>
      </c>
      <c r="I233" s="46">
        <v>1059</v>
      </c>
      <c r="J233" s="46">
        <v>1037</v>
      </c>
      <c r="K233" s="44" t="s">
        <v>70</v>
      </c>
      <c r="L233" s="199"/>
      <c r="M233" s="199"/>
      <c r="N233" s="199"/>
      <c r="O233" s="76">
        <v>4910</v>
      </c>
    </row>
    <row r="234" spans="1:15" ht="17.25" customHeight="1">
      <c r="A234" s="8">
        <f t="shared" si="39"/>
        <v>3214</v>
      </c>
      <c r="B234" s="9">
        <f t="shared" si="50"/>
        <v>54</v>
      </c>
      <c r="C234" s="45" t="str">
        <f t="shared" si="31"/>
        <v>091</v>
      </c>
      <c r="D234" s="45" t="str">
        <f t="shared" si="32"/>
        <v>0912</v>
      </c>
      <c r="E234" s="39" t="s">
        <v>130</v>
      </c>
      <c r="F234" s="40">
        <v>32</v>
      </c>
      <c r="G234" s="73">
        <v>54</v>
      </c>
      <c r="H234" s="42">
        <v>3214</v>
      </c>
      <c r="I234" s="46">
        <v>1060</v>
      </c>
      <c r="J234" s="46">
        <v>1038</v>
      </c>
      <c r="K234" s="44" t="s">
        <v>70</v>
      </c>
      <c r="L234" s="199"/>
      <c r="M234" s="199"/>
      <c r="N234" s="199"/>
      <c r="O234" s="76">
        <v>5410</v>
      </c>
    </row>
    <row r="235" spans="1:15" ht="17.25" customHeight="1">
      <c r="C235" s="45" t="str">
        <f t="shared" si="31"/>
        <v>091</v>
      </c>
      <c r="D235" s="45" t="str">
        <f t="shared" si="32"/>
        <v>0912</v>
      </c>
      <c r="E235" s="39" t="s">
        <v>130</v>
      </c>
      <c r="F235" s="40"/>
      <c r="G235" s="73">
        <v>62</v>
      </c>
      <c r="H235" s="42">
        <v>3214</v>
      </c>
      <c r="I235" s="46">
        <v>1061</v>
      </c>
      <c r="J235" s="46"/>
      <c r="K235" s="44" t="s">
        <v>70</v>
      </c>
      <c r="L235" s="199"/>
      <c r="M235" s="199"/>
      <c r="N235" s="199"/>
      <c r="O235" s="76">
        <v>6210</v>
      </c>
    </row>
    <row r="236" spans="1:15">
      <c r="A236" s="8">
        <f t="shared" si="39"/>
        <v>322</v>
      </c>
      <c r="B236" s="9" t="str">
        <f t="shared" si="50"/>
        <v/>
      </c>
      <c r="C236" s="45" t="str">
        <f t="shared" si="31"/>
        <v/>
      </c>
      <c r="D236" s="45" t="str">
        <f t="shared" si="32"/>
        <v/>
      </c>
      <c r="E236" s="39"/>
      <c r="F236" s="40"/>
      <c r="G236" s="41"/>
      <c r="H236" s="42">
        <v>322</v>
      </c>
      <c r="I236" s="43"/>
      <c r="J236" s="43"/>
      <c r="K236" s="44" t="s">
        <v>71</v>
      </c>
      <c r="L236" s="108">
        <f>SUM(L237:L261)</f>
        <v>23160</v>
      </c>
      <c r="M236" s="108">
        <f t="shared" ref="M236:N236" si="56">SUM(M237:M261)</f>
        <v>0</v>
      </c>
      <c r="N236" s="108">
        <f t="shared" si="56"/>
        <v>23160</v>
      </c>
      <c r="O236" s="18"/>
    </row>
    <row r="237" spans="1:15" ht="25.5">
      <c r="A237" s="8">
        <f t="shared" si="39"/>
        <v>3221</v>
      </c>
      <c r="B237" s="9">
        <f t="shared" si="50"/>
        <v>32</v>
      </c>
      <c r="C237" s="45" t="str">
        <f t="shared" si="31"/>
        <v>091</v>
      </c>
      <c r="D237" s="45" t="str">
        <f t="shared" si="32"/>
        <v>0912</v>
      </c>
      <c r="E237" s="39" t="s">
        <v>130</v>
      </c>
      <c r="F237" s="40">
        <v>32</v>
      </c>
      <c r="G237" s="41">
        <v>32</v>
      </c>
      <c r="H237" s="42">
        <v>3221</v>
      </c>
      <c r="I237" s="46">
        <v>1064</v>
      </c>
      <c r="J237" s="46">
        <v>1039</v>
      </c>
      <c r="K237" s="44" t="s">
        <v>72</v>
      </c>
      <c r="L237" s="199">
        <v>1000</v>
      </c>
      <c r="M237" s="199">
        <v>0</v>
      </c>
      <c r="N237" s="199">
        <v>1000</v>
      </c>
      <c r="O237" s="75">
        <v>3210</v>
      </c>
    </row>
    <row r="238" spans="1:15" ht="17.25" customHeight="1">
      <c r="A238" s="8">
        <f t="shared" si="39"/>
        <v>3221</v>
      </c>
      <c r="B238" s="9">
        <f t="shared" si="50"/>
        <v>49</v>
      </c>
      <c r="C238" s="45" t="str">
        <f t="shared" si="31"/>
        <v>091</v>
      </c>
      <c r="D238" s="45" t="str">
        <f t="shared" si="32"/>
        <v>0912</v>
      </c>
      <c r="E238" s="39" t="s">
        <v>130</v>
      </c>
      <c r="F238" s="40">
        <v>32</v>
      </c>
      <c r="G238" s="73">
        <v>49</v>
      </c>
      <c r="H238" s="42">
        <v>3221</v>
      </c>
      <c r="I238" s="46">
        <v>1065</v>
      </c>
      <c r="J238" s="46">
        <v>1040</v>
      </c>
      <c r="K238" s="44" t="s">
        <v>72</v>
      </c>
      <c r="L238" s="199"/>
      <c r="M238" s="199"/>
      <c r="N238" s="199"/>
      <c r="O238" s="76">
        <v>4910</v>
      </c>
    </row>
    <row r="239" spans="1:15" ht="17.25" customHeight="1">
      <c r="A239" s="8">
        <f t="shared" si="39"/>
        <v>3221</v>
      </c>
      <c r="B239" s="9">
        <f t="shared" si="50"/>
        <v>54</v>
      </c>
      <c r="C239" s="45" t="str">
        <f t="shared" ref="C239:C308" si="57">IF(I239&gt;0,LEFT(E239,3),"  ")</f>
        <v>091</v>
      </c>
      <c r="D239" s="45" t="str">
        <f t="shared" ref="D239:D308" si="58">IF(I239&gt;0,LEFT(E239,4),"  ")</f>
        <v>0912</v>
      </c>
      <c r="E239" s="39" t="s">
        <v>130</v>
      </c>
      <c r="F239" s="40">
        <v>32</v>
      </c>
      <c r="G239" s="73">
        <v>54</v>
      </c>
      <c r="H239" s="42">
        <v>3221</v>
      </c>
      <c r="I239" s="46">
        <v>1066</v>
      </c>
      <c r="J239" s="46">
        <v>1041</v>
      </c>
      <c r="K239" s="44" t="s">
        <v>72</v>
      </c>
      <c r="L239" s="199"/>
      <c r="M239" s="199"/>
      <c r="N239" s="199"/>
      <c r="O239" s="76">
        <v>5410</v>
      </c>
    </row>
    <row r="240" spans="1:15" ht="25.5">
      <c r="A240" s="8">
        <f t="shared" si="39"/>
        <v>3221</v>
      </c>
      <c r="B240" s="9">
        <f t="shared" si="50"/>
        <v>62</v>
      </c>
      <c r="C240" s="45" t="str">
        <f t="shared" si="57"/>
        <v>091</v>
      </c>
      <c r="D240" s="45" t="str">
        <f t="shared" si="58"/>
        <v>0912</v>
      </c>
      <c r="E240" s="39" t="s">
        <v>130</v>
      </c>
      <c r="F240" s="40">
        <v>32</v>
      </c>
      <c r="G240" s="73">
        <v>62</v>
      </c>
      <c r="H240" s="42">
        <v>3221</v>
      </c>
      <c r="I240" s="46">
        <v>1067</v>
      </c>
      <c r="J240" s="46">
        <v>1042</v>
      </c>
      <c r="K240" s="44" t="s">
        <v>72</v>
      </c>
      <c r="L240" s="199"/>
      <c r="M240" s="199"/>
      <c r="N240" s="199"/>
      <c r="O240" s="76">
        <v>6210</v>
      </c>
    </row>
    <row r="241" spans="1:15" ht="25.5">
      <c r="A241" s="8">
        <f t="shared" si="39"/>
        <v>3221</v>
      </c>
      <c r="B241" s="9">
        <f t="shared" si="50"/>
        <v>72</v>
      </c>
      <c r="C241" s="45" t="str">
        <f t="shared" si="57"/>
        <v>091</v>
      </c>
      <c r="D241" s="45" t="str">
        <f t="shared" si="58"/>
        <v>0912</v>
      </c>
      <c r="E241" s="39" t="s">
        <v>130</v>
      </c>
      <c r="F241" s="40">
        <v>32</v>
      </c>
      <c r="G241" s="73">
        <v>72</v>
      </c>
      <c r="H241" s="42">
        <v>3221</v>
      </c>
      <c r="I241" s="46">
        <v>1068</v>
      </c>
      <c r="J241" s="46">
        <v>1043</v>
      </c>
      <c r="K241" s="44" t="s">
        <v>72</v>
      </c>
      <c r="L241" s="199"/>
      <c r="M241" s="199"/>
      <c r="N241" s="199"/>
      <c r="O241" s="76">
        <v>7210</v>
      </c>
    </row>
    <row r="242" spans="1:15" ht="25.5">
      <c r="A242" s="8">
        <f t="shared" si="39"/>
        <v>3221</v>
      </c>
      <c r="B242" s="9">
        <f t="shared" si="50"/>
        <v>82</v>
      </c>
      <c r="C242" s="45" t="str">
        <f t="shared" si="57"/>
        <v>091</v>
      </c>
      <c r="D242" s="45" t="str">
        <f t="shared" si="58"/>
        <v>0912</v>
      </c>
      <c r="E242" s="39" t="s">
        <v>130</v>
      </c>
      <c r="F242" s="40">
        <v>32</v>
      </c>
      <c r="G242" s="73">
        <v>82</v>
      </c>
      <c r="H242" s="42">
        <v>3221</v>
      </c>
      <c r="I242" s="46">
        <v>1069</v>
      </c>
      <c r="J242" s="46">
        <v>1044</v>
      </c>
      <c r="K242" s="44" t="s">
        <v>72</v>
      </c>
      <c r="L242" s="199"/>
      <c r="M242" s="199"/>
      <c r="N242" s="199"/>
      <c r="O242" s="76">
        <v>8210</v>
      </c>
    </row>
    <row r="243" spans="1:15">
      <c r="A243" s="8">
        <f t="shared" si="39"/>
        <v>3222</v>
      </c>
      <c r="B243" s="9">
        <f t="shared" si="50"/>
        <v>32</v>
      </c>
      <c r="C243" s="45" t="str">
        <f t="shared" si="57"/>
        <v>091</v>
      </c>
      <c r="D243" s="45" t="str">
        <f t="shared" si="58"/>
        <v>0912</v>
      </c>
      <c r="E243" s="39" t="s">
        <v>130</v>
      </c>
      <c r="F243" s="40">
        <v>32</v>
      </c>
      <c r="G243" s="41">
        <v>32</v>
      </c>
      <c r="H243" s="42">
        <v>3222</v>
      </c>
      <c r="I243" s="46">
        <v>1070</v>
      </c>
      <c r="J243" s="46">
        <v>1045</v>
      </c>
      <c r="K243" s="44" t="s">
        <v>117</v>
      </c>
      <c r="L243" s="199"/>
      <c r="M243" s="199"/>
      <c r="N243" s="199"/>
      <c r="O243" s="75">
        <v>3210</v>
      </c>
    </row>
    <row r="244" spans="1:15" ht="17.25" customHeight="1">
      <c r="A244" s="8">
        <f t="shared" si="39"/>
        <v>3222</v>
      </c>
      <c r="B244" s="9">
        <f t="shared" si="50"/>
        <v>49</v>
      </c>
      <c r="C244" s="45" t="str">
        <f t="shared" si="57"/>
        <v>091</v>
      </c>
      <c r="D244" s="45" t="str">
        <f t="shared" si="58"/>
        <v>0912</v>
      </c>
      <c r="E244" s="39" t="s">
        <v>130</v>
      </c>
      <c r="F244" s="40">
        <v>32</v>
      </c>
      <c r="G244" s="73">
        <v>49</v>
      </c>
      <c r="H244" s="42">
        <v>3222</v>
      </c>
      <c r="I244" s="46">
        <v>1071</v>
      </c>
      <c r="J244" s="46">
        <v>1046</v>
      </c>
      <c r="K244" s="44" t="s">
        <v>117</v>
      </c>
      <c r="L244" s="199"/>
      <c r="M244" s="199"/>
      <c r="N244" s="199"/>
      <c r="O244" s="76">
        <v>4910</v>
      </c>
    </row>
    <row r="245" spans="1:15" ht="17.25" customHeight="1">
      <c r="A245" s="8">
        <f t="shared" si="39"/>
        <v>3222</v>
      </c>
      <c r="B245" s="9">
        <f t="shared" si="50"/>
        <v>54</v>
      </c>
      <c r="C245" s="45" t="str">
        <f t="shared" si="57"/>
        <v>091</v>
      </c>
      <c r="D245" s="45" t="str">
        <f t="shared" si="58"/>
        <v>0912</v>
      </c>
      <c r="E245" s="39" t="s">
        <v>130</v>
      </c>
      <c r="F245" s="40">
        <v>32</v>
      </c>
      <c r="G245" s="73">
        <v>54</v>
      </c>
      <c r="H245" s="42">
        <v>3222</v>
      </c>
      <c r="I245" s="46">
        <v>1072</v>
      </c>
      <c r="J245" s="46">
        <v>1047</v>
      </c>
      <c r="K245" s="44" t="s">
        <v>117</v>
      </c>
      <c r="L245" s="199">
        <v>9760</v>
      </c>
      <c r="M245" s="199">
        <v>0</v>
      </c>
      <c r="N245" s="199">
        <v>9760</v>
      </c>
      <c r="O245" s="76">
        <v>5410</v>
      </c>
    </row>
    <row r="246" spans="1:15">
      <c r="A246" s="8">
        <f t="shared" si="39"/>
        <v>3222</v>
      </c>
      <c r="B246" s="9">
        <f t="shared" si="50"/>
        <v>62</v>
      </c>
      <c r="C246" s="45" t="str">
        <f t="shared" si="57"/>
        <v>091</v>
      </c>
      <c r="D246" s="45" t="str">
        <f t="shared" si="58"/>
        <v>0912</v>
      </c>
      <c r="E246" s="39" t="s">
        <v>130</v>
      </c>
      <c r="F246" s="40">
        <v>32</v>
      </c>
      <c r="G246" s="73">
        <v>62</v>
      </c>
      <c r="H246" s="42">
        <v>3222</v>
      </c>
      <c r="I246" s="46">
        <v>1073</v>
      </c>
      <c r="J246" s="46">
        <v>1048</v>
      </c>
      <c r="K246" s="44" t="s">
        <v>117</v>
      </c>
      <c r="L246" s="199"/>
      <c r="M246" s="199"/>
      <c r="N246" s="199"/>
      <c r="O246" s="76">
        <v>6210</v>
      </c>
    </row>
    <row r="247" spans="1:15">
      <c r="A247" s="8">
        <f t="shared" si="39"/>
        <v>3223</v>
      </c>
      <c r="B247" s="9">
        <f t="shared" si="50"/>
        <v>32</v>
      </c>
      <c r="C247" s="45" t="str">
        <f t="shared" si="57"/>
        <v>091</v>
      </c>
      <c r="D247" s="45" t="str">
        <f t="shared" si="58"/>
        <v>0912</v>
      </c>
      <c r="E247" s="39" t="s">
        <v>130</v>
      </c>
      <c r="F247" s="40">
        <v>32</v>
      </c>
      <c r="G247" s="41">
        <v>32</v>
      </c>
      <c r="H247" s="42">
        <v>3223</v>
      </c>
      <c r="I247" s="46">
        <v>1076</v>
      </c>
      <c r="J247" s="46">
        <v>1049</v>
      </c>
      <c r="K247" s="44" t="s">
        <v>73</v>
      </c>
      <c r="L247" s="199"/>
      <c r="M247" s="199"/>
      <c r="N247" s="199"/>
      <c r="O247" s="75">
        <v>3210</v>
      </c>
    </row>
    <row r="248" spans="1:15" ht="17.25" customHeight="1">
      <c r="A248" s="8">
        <f t="shared" si="39"/>
        <v>3223</v>
      </c>
      <c r="B248" s="9">
        <f t="shared" si="50"/>
        <v>49</v>
      </c>
      <c r="C248" s="45" t="str">
        <f t="shared" si="57"/>
        <v>091</v>
      </c>
      <c r="D248" s="45" t="str">
        <f t="shared" si="58"/>
        <v>0912</v>
      </c>
      <c r="E248" s="39" t="s">
        <v>130</v>
      </c>
      <c r="F248" s="40">
        <v>32</v>
      </c>
      <c r="G248" s="73">
        <v>49</v>
      </c>
      <c r="H248" s="42">
        <v>3223</v>
      </c>
      <c r="I248" s="46">
        <v>1077</v>
      </c>
      <c r="J248" s="46">
        <v>1050</v>
      </c>
      <c r="K248" s="44" t="s">
        <v>73</v>
      </c>
      <c r="L248" s="199"/>
      <c r="M248" s="199"/>
      <c r="N248" s="199"/>
      <c r="O248" s="76">
        <v>4910</v>
      </c>
    </row>
    <row r="249" spans="1:15" ht="17.25" customHeight="1">
      <c r="A249" s="8">
        <f t="shared" si="39"/>
        <v>3223</v>
      </c>
      <c r="B249" s="9">
        <f t="shared" si="50"/>
        <v>54</v>
      </c>
      <c r="C249" s="45" t="str">
        <f t="shared" si="57"/>
        <v>091</v>
      </c>
      <c r="D249" s="45" t="str">
        <f t="shared" si="58"/>
        <v>0912</v>
      </c>
      <c r="E249" s="39" t="s">
        <v>130</v>
      </c>
      <c r="F249" s="40">
        <v>32</v>
      </c>
      <c r="G249" s="73">
        <v>54</v>
      </c>
      <c r="H249" s="42">
        <v>3223</v>
      </c>
      <c r="I249" s="46">
        <v>1078</v>
      </c>
      <c r="J249" s="46">
        <v>1051</v>
      </c>
      <c r="K249" s="44" t="s">
        <v>73</v>
      </c>
      <c r="L249" s="199"/>
      <c r="M249" s="199"/>
      <c r="N249" s="199"/>
      <c r="O249" s="76">
        <v>5410</v>
      </c>
    </row>
    <row r="250" spans="1:15" ht="25.5">
      <c r="A250" s="8">
        <f t="shared" si="39"/>
        <v>3224</v>
      </c>
      <c r="B250" s="9">
        <f t="shared" si="50"/>
        <v>32</v>
      </c>
      <c r="C250" s="45" t="str">
        <f t="shared" si="57"/>
        <v>091</v>
      </c>
      <c r="D250" s="45" t="str">
        <f t="shared" si="58"/>
        <v>0912</v>
      </c>
      <c r="E250" s="39" t="s">
        <v>130</v>
      </c>
      <c r="F250" s="40">
        <v>32</v>
      </c>
      <c r="G250" s="41">
        <v>32</v>
      </c>
      <c r="H250" s="42">
        <v>3224</v>
      </c>
      <c r="I250" s="46">
        <v>1082</v>
      </c>
      <c r="J250" s="46">
        <v>1052</v>
      </c>
      <c r="K250" s="44" t="s">
        <v>84</v>
      </c>
      <c r="L250" s="199"/>
      <c r="M250" s="199"/>
      <c r="N250" s="199"/>
      <c r="O250" s="75">
        <v>3210</v>
      </c>
    </row>
    <row r="251" spans="1:15" ht="25.5">
      <c r="C251" s="45" t="str">
        <f t="shared" si="57"/>
        <v>091</v>
      </c>
      <c r="D251" s="45" t="str">
        <f t="shared" si="58"/>
        <v>0912</v>
      </c>
      <c r="E251" s="39" t="s">
        <v>130</v>
      </c>
      <c r="F251" s="40"/>
      <c r="G251" s="73">
        <v>49</v>
      </c>
      <c r="H251" s="42">
        <v>3224</v>
      </c>
      <c r="I251" s="46">
        <v>1083</v>
      </c>
      <c r="J251" s="46"/>
      <c r="K251" s="44" t="s">
        <v>84</v>
      </c>
      <c r="L251" s="199"/>
      <c r="M251" s="199"/>
      <c r="N251" s="199"/>
      <c r="O251" s="76">
        <v>4910</v>
      </c>
    </row>
    <row r="252" spans="1:15" ht="17.25" customHeight="1">
      <c r="A252" s="8">
        <f t="shared" si="39"/>
        <v>3224</v>
      </c>
      <c r="B252" s="9">
        <f t="shared" si="50"/>
        <v>54</v>
      </c>
      <c r="C252" s="45" t="str">
        <f t="shared" si="57"/>
        <v>091</v>
      </c>
      <c r="D252" s="45" t="str">
        <f t="shared" si="58"/>
        <v>0912</v>
      </c>
      <c r="E252" s="39" t="s">
        <v>130</v>
      </c>
      <c r="F252" s="40">
        <v>32</v>
      </c>
      <c r="G252" s="73">
        <v>54</v>
      </c>
      <c r="H252" s="42">
        <v>3224</v>
      </c>
      <c r="I252" s="46">
        <v>1084</v>
      </c>
      <c r="J252" s="46">
        <v>1053</v>
      </c>
      <c r="K252" s="44" t="s">
        <v>84</v>
      </c>
      <c r="L252" s="199">
        <v>1400</v>
      </c>
      <c r="M252" s="199">
        <v>0</v>
      </c>
      <c r="N252" s="199">
        <v>1400</v>
      </c>
      <c r="O252" s="76">
        <v>5410</v>
      </c>
    </row>
    <row r="253" spans="1:15" ht="25.5">
      <c r="A253" s="8">
        <f t="shared" ref="A253:A322" si="59">H253</f>
        <v>3224</v>
      </c>
      <c r="B253" s="9">
        <f t="shared" si="50"/>
        <v>62</v>
      </c>
      <c r="C253" s="45" t="str">
        <f t="shared" si="57"/>
        <v>091</v>
      </c>
      <c r="D253" s="45" t="str">
        <f t="shared" si="58"/>
        <v>0912</v>
      </c>
      <c r="E253" s="39" t="s">
        <v>130</v>
      </c>
      <c r="F253" s="40">
        <v>32</v>
      </c>
      <c r="G253" s="73">
        <v>62</v>
      </c>
      <c r="H253" s="42">
        <v>3224</v>
      </c>
      <c r="I253" s="46">
        <v>1085</v>
      </c>
      <c r="J253" s="46">
        <v>1054</v>
      </c>
      <c r="K253" s="44" t="s">
        <v>84</v>
      </c>
      <c r="L253" s="199"/>
      <c r="M253" s="199"/>
      <c r="N253" s="199"/>
      <c r="O253" s="76">
        <v>6210</v>
      </c>
    </row>
    <row r="254" spans="1:15" ht="25.5">
      <c r="C254" s="45" t="str">
        <f t="shared" si="57"/>
        <v>091</v>
      </c>
      <c r="D254" s="45" t="str">
        <f t="shared" si="58"/>
        <v>0912</v>
      </c>
      <c r="E254" s="39" t="s">
        <v>130</v>
      </c>
      <c r="F254" s="40"/>
      <c r="G254" s="73">
        <v>72</v>
      </c>
      <c r="H254" s="42">
        <v>3224</v>
      </c>
      <c r="I254" s="46">
        <v>1086</v>
      </c>
      <c r="J254" s="46"/>
      <c r="K254" s="44" t="s">
        <v>84</v>
      </c>
      <c r="L254" s="199"/>
      <c r="M254" s="199"/>
      <c r="N254" s="199"/>
      <c r="O254" s="76">
        <v>7210</v>
      </c>
    </row>
    <row r="255" spans="1:15">
      <c r="A255" s="8">
        <f t="shared" si="59"/>
        <v>3225</v>
      </c>
      <c r="B255" s="9">
        <f t="shared" si="50"/>
        <v>32</v>
      </c>
      <c r="C255" s="45" t="str">
        <f t="shared" si="57"/>
        <v>091</v>
      </c>
      <c r="D255" s="45" t="str">
        <f t="shared" si="58"/>
        <v>0912</v>
      </c>
      <c r="E255" s="39" t="s">
        <v>130</v>
      </c>
      <c r="F255" s="40">
        <v>32</v>
      </c>
      <c r="G255" s="41">
        <v>32</v>
      </c>
      <c r="H255" s="42">
        <v>3225</v>
      </c>
      <c r="I255" s="46">
        <v>1088</v>
      </c>
      <c r="J255" s="46">
        <v>1055</v>
      </c>
      <c r="K255" s="44" t="s">
        <v>74</v>
      </c>
      <c r="L255" s="199">
        <v>3000</v>
      </c>
      <c r="M255" s="199">
        <v>0</v>
      </c>
      <c r="N255" s="199">
        <v>3000</v>
      </c>
      <c r="O255" s="75">
        <v>3210</v>
      </c>
    </row>
    <row r="256" spans="1:15" ht="17.25" customHeight="1">
      <c r="A256" s="8">
        <f t="shared" si="59"/>
        <v>3225</v>
      </c>
      <c r="B256" s="9">
        <f t="shared" si="50"/>
        <v>49</v>
      </c>
      <c r="C256" s="45" t="str">
        <f t="shared" si="57"/>
        <v>091</v>
      </c>
      <c r="D256" s="45" t="str">
        <f t="shared" si="58"/>
        <v>0912</v>
      </c>
      <c r="E256" s="39" t="s">
        <v>130</v>
      </c>
      <c r="F256" s="40">
        <v>32</v>
      </c>
      <c r="G256" s="73">
        <v>49</v>
      </c>
      <c r="H256" s="42">
        <v>3225</v>
      </c>
      <c r="I256" s="46">
        <v>1089</v>
      </c>
      <c r="J256" s="46">
        <v>1056</v>
      </c>
      <c r="K256" s="44" t="s">
        <v>74</v>
      </c>
      <c r="L256" s="199"/>
      <c r="M256" s="199"/>
      <c r="N256" s="199"/>
      <c r="O256" s="76">
        <v>4910</v>
      </c>
    </row>
    <row r="257" spans="1:15" ht="17.25" customHeight="1">
      <c r="A257" s="8">
        <f t="shared" si="59"/>
        <v>3225</v>
      </c>
      <c r="B257" s="9">
        <f t="shared" si="50"/>
        <v>54</v>
      </c>
      <c r="C257" s="45" t="str">
        <f t="shared" si="57"/>
        <v>091</v>
      </c>
      <c r="D257" s="45" t="str">
        <f t="shared" si="58"/>
        <v>0912</v>
      </c>
      <c r="E257" s="39" t="s">
        <v>130</v>
      </c>
      <c r="F257" s="40">
        <v>32</v>
      </c>
      <c r="G257" s="73">
        <v>54</v>
      </c>
      <c r="H257" s="42">
        <v>3225</v>
      </c>
      <c r="I257" s="46">
        <v>1090</v>
      </c>
      <c r="J257" s="46">
        <v>1057</v>
      </c>
      <c r="K257" s="44" t="s">
        <v>74</v>
      </c>
      <c r="L257" s="199">
        <v>8000</v>
      </c>
      <c r="M257" s="199">
        <v>0</v>
      </c>
      <c r="N257" s="199">
        <v>8000</v>
      </c>
      <c r="O257" s="76">
        <v>5410</v>
      </c>
    </row>
    <row r="258" spans="1:15">
      <c r="A258" s="8">
        <f t="shared" si="59"/>
        <v>3225</v>
      </c>
      <c r="B258" s="9">
        <f t="shared" si="50"/>
        <v>62</v>
      </c>
      <c r="C258" s="45" t="str">
        <f t="shared" si="57"/>
        <v>091</v>
      </c>
      <c r="D258" s="45" t="str">
        <f t="shared" si="58"/>
        <v>0912</v>
      </c>
      <c r="E258" s="39" t="s">
        <v>130</v>
      </c>
      <c r="F258" s="40">
        <v>32</v>
      </c>
      <c r="G258" s="73">
        <v>62</v>
      </c>
      <c r="H258" s="42">
        <v>3225</v>
      </c>
      <c r="I258" s="46">
        <v>1091</v>
      </c>
      <c r="J258" s="46">
        <v>1058</v>
      </c>
      <c r="K258" s="44" t="s">
        <v>74</v>
      </c>
      <c r="L258" s="199"/>
      <c r="M258" s="199"/>
      <c r="N258" s="199"/>
      <c r="O258" s="76">
        <v>6210</v>
      </c>
    </row>
    <row r="259" spans="1:15" ht="25.5">
      <c r="A259" s="8">
        <f t="shared" si="59"/>
        <v>3227</v>
      </c>
      <c r="B259" s="9">
        <f t="shared" si="50"/>
        <v>32</v>
      </c>
      <c r="C259" s="45" t="str">
        <f t="shared" si="57"/>
        <v>091</v>
      </c>
      <c r="D259" s="45" t="str">
        <f t="shared" si="58"/>
        <v>0912</v>
      </c>
      <c r="E259" s="39" t="s">
        <v>130</v>
      </c>
      <c r="F259" s="40">
        <v>32</v>
      </c>
      <c r="G259" s="41">
        <v>32</v>
      </c>
      <c r="H259" s="42">
        <v>3227</v>
      </c>
      <c r="I259" s="46">
        <v>1094</v>
      </c>
      <c r="J259" s="46">
        <v>1059</v>
      </c>
      <c r="K259" s="44" t="s">
        <v>102</v>
      </c>
      <c r="L259" s="199"/>
      <c r="M259" s="199"/>
      <c r="N259" s="199"/>
      <c r="O259" s="75">
        <v>3210</v>
      </c>
    </row>
    <row r="260" spans="1:15" ht="25.5">
      <c r="C260" s="45" t="str">
        <f t="shared" si="57"/>
        <v>091</v>
      </c>
      <c r="D260" s="45" t="str">
        <f t="shared" si="58"/>
        <v>0912</v>
      </c>
      <c r="E260" s="39" t="s">
        <v>130</v>
      </c>
      <c r="F260" s="40"/>
      <c r="G260" s="73">
        <v>49</v>
      </c>
      <c r="H260" s="42">
        <v>3227</v>
      </c>
      <c r="I260" s="46">
        <v>1095</v>
      </c>
      <c r="J260" s="46"/>
      <c r="K260" s="44" t="s">
        <v>102</v>
      </c>
      <c r="L260" s="199"/>
      <c r="M260" s="199"/>
      <c r="N260" s="199"/>
      <c r="O260" s="76">
        <v>4910</v>
      </c>
    </row>
    <row r="261" spans="1:15" ht="17.25" customHeight="1">
      <c r="A261" s="8">
        <f t="shared" si="59"/>
        <v>3227</v>
      </c>
      <c r="B261" s="9">
        <f t="shared" si="50"/>
        <v>54</v>
      </c>
      <c r="C261" s="45" t="str">
        <f t="shared" si="57"/>
        <v>091</v>
      </c>
      <c r="D261" s="45" t="str">
        <f t="shared" si="58"/>
        <v>0912</v>
      </c>
      <c r="E261" s="39" t="s">
        <v>130</v>
      </c>
      <c r="F261" s="40">
        <v>32</v>
      </c>
      <c r="G261" s="73">
        <v>54</v>
      </c>
      <c r="H261" s="42">
        <v>3227</v>
      </c>
      <c r="I261" s="46">
        <v>1096</v>
      </c>
      <c r="J261" s="46">
        <v>1060</v>
      </c>
      <c r="K261" s="44" t="s">
        <v>102</v>
      </c>
      <c r="L261" s="199"/>
      <c r="M261" s="199"/>
      <c r="N261" s="199"/>
      <c r="O261" s="76">
        <v>5410</v>
      </c>
    </row>
    <row r="262" spans="1:15">
      <c r="A262" s="8">
        <f t="shared" si="59"/>
        <v>323</v>
      </c>
      <c r="B262" s="9" t="str">
        <f t="shared" si="50"/>
        <v/>
      </c>
      <c r="C262" s="45" t="str">
        <f t="shared" si="57"/>
        <v/>
      </c>
      <c r="D262" s="45" t="str">
        <f t="shared" si="58"/>
        <v/>
      </c>
      <c r="E262" s="39"/>
      <c r="F262" s="40"/>
      <c r="G262" s="41"/>
      <c r="H262" s="42">
        <v>323</v>
      </c>
      <c r="I262" s="43"/>
      <c r="J262" s="43"/>
      <c r="K262" s="44" t="s">
        <v>50</v>
      </c>
      <c r="L262" s="108">
        <f>SUM(L263:L293)</f>
        <v>5860</v>
      </c>
      <c r="M262" s="108">
        <f>SUM(M263:M293)</f>
        <v>0</v>
      </c>
      <c r="N262" s="108">
        <f>SUM(N263:N293)</f>
        <v>5860</v>
      </c>
      <c r="O262" s="18"/>
    </row>
    <row r="263" spans="1:15">
      <c r="A263" s="8">
        <f t="shared" si="59"/>
        <v>3231</v>
      </c>
      <c r="B263" s="9">
        <f t="shared" si="50"/>
        <v>32</v>
      </c>
      <c r="C263" s="45" t="str">
        <f t="shared" si="57"/>
        <v>091</v>
      </c>
      <c r="D263" s="45" t="str">
        <f t="shared" si="58"/>
        <v>0912</v>
      </c>
      <c r="E263" s="39" t="s">
        <v>130</v>
      </c>
      <c r="F263" s="40">
        <v>32</v>
      </c>
      <c r="G263" s="41">
        <v>32</v>
      </c>
      <c r="H263" s="42">
        <v>3231</v>
      </c>
      <c r="I263" s="46">
        <v>1100</v>
      </c>
      <c r="J263" s="46">
        <v>1061</v>
      </c>
      <c r="K263" s="44" t="s">
        <v>51</v>
      </c>
      <c r="L263" s="199"/>
      <c r="M263" s="199"/>
      <c r="N263" s="199"/>
      <c r="O263" s="75">
        <v>3210</v>
      </c>
    </row>
    <row r="264" spans="1:15" ht="17.25" customHeight="1">
      <c r="A264" s="8">
        <f t="shared" si="59"/>
        <v>3231</v>
      </c>
      <c r="B264" s="9">
        <f t="shared" si="50"/>
        <v>49</v>
      </c>
      <c r="C264" s="45" t="str">
        <f t="shared" si="57"/>
        <v>091</v>
      </c>
      <c r="D264" s="45" t="str">
        <f t="shared" si="58"/>
        <v>0912</v>
      </c>
      <c r="E264" s="39" t="s">
        <v>130</v>
      </c>
      <c r="F264" s="40">
        <v>32</v>
      </c>
      <c r="G264" s="73">
        <v>49</v>
      </c>
      <c r="H264" s="42">
        <v>3231</v>
      </c>
      <c r="I264" s="46">
        <v>1101</v>
      </c>
      <c r="J264" s="46">
        <v>1062</v>
      </c>
      <c r="K264" s="44" t="s">
        <v>51</v>
      </c>
      <c r="L264" s="199"/>
      <c r="M264" s="199"/>
      <c r="N264" s="199"/>
      <c r="O264" s="76">
        <v>4910</v>
      </c>
    </row>
    <row r="265" spans="1:15" ht="17.25" customHeight="1">
      <c r="A265" s="8">
        <f t="shared" si="59"/>
        <v>3231</v>
      </c>
      <c r="B265" s="9">
        <f t="shared" si="50"/>
        <v>54</v>
      </c>
      <c r="C265" s="45" t="str">
        <f t="shared" si="57"/>
        <v>091</v>
      </c>
      <c r="D265" s="45" t="str">
        <f t="shared" si="58"/>
        <v>0912</v>
      </c>
      <c r="E265" s="39" t="s">
        <v>130</v>
      </c>
      <c r="F265" s="40">
        <v>32</v>
      </c>
      <c r="G265" s="73">
        <v>54</v>
      </c>
      <c r="H265" s="42">
        <v>3231</v>
      </c>
      <c r="I265" s="46">
        <v>1102</v>
      </c>
      <c r="J265" s="46">
        <v>1063</v>
      </c>
      <c r="K265" s="44" t="s">
        <v>51</v>
      </c>
      <c r="L265" s="199">
        <v>1500</v>
      </c>
      <c r="M265" s="199">
        <v>0</v>
      </c>
      <c r="N265" s="199">
        <v>1500</v>
      </c>
      <c r="O265" s="76">
        <v>5410</v>
      </c>
    </row>
    <row r="266" spans="1:15">
      <c r="A266" s="8">
        <f t="shared" si="59"/>
        <v>3231</v>
      </c>
      <c r="B266" s="9">
        <f t="shared" si="50"/>
        <v>62</v>
      </c>
      <c r="C266" s="45" t="str">
        <f t="shared" si="57"/>
        <v>091</v>
      </c>
      <c r="D266" s="45" t="str">
        <f t="shared" si="58"/>
        <v>0912</v>
      </c>
      <c r="E266" s="39" t="s">
        <v>130</v>
      </c>
      <c r="F266" s="40">
        <v>32</v>
      </c>
      <c r="G266" s="73">
        <v>62</v>
      </c>
      <c r="H266" s="42">
        <v>3231</v>
      </c>
      <c r="I266" s="46">
        <v>1103</v>
      </c>
      <c r="J266" s="46">
        <v>1064</v>
      </c>
      <c r="K266" s="44" t="s">
        <v>51</v>
      </c>
      <c r="L266" s="199"/>
      <c r="M266" s="199"/>
      <c r="N266" s="199"/>
      <c r="O266" s="76">
        <v>6210</v>
      </c>
    </row>
    <row r="267" spans="1:15" ht="25.5">
      <c r="A267" s="8">
        <f t="shared" si="59"/>
        <v>3232</v>
      </c>
      <c r="B267" s="9">
        <f t="shared" si="50"/>
        <v>32</v>
      </c>
      <c r="C267" s="45" t="str">
        <f t="shared" si="57"/>
        <v>091</v>
      </c>
      <c r="D267" s="45" t="str">
        <f t="shared" si="58"/>
        <v>0912</v>
      </c>
      <c r="E267" s="39" t="s">
        <v>130</v>
      </c>
      <c r="F267" s="40">
        <v>32</v>
      </c>
      <c r="G267" s="41">
        <v>32</v>
      </c>
      <c r="H267" s="42">
        <v>3232</v>
      </c>
      <c r="I267" s="46">
        <v>1106</v>
      </c>
      <c r="J267" s="46">
        <v>1065</v>
      </c>
      <c r="K267" s="44" t="s">
        <v>90</v>
      </c>
      <c r="L267" s="199"/>
      <c r="M267" s="199"/>
      <c r="N267" s="199"/>
      <c r="O267" s="75">
        <v>3210</v>
      </c>
    </row>
    <row r="268" spans="1:15" ht="17.25" customHeight="1">
      <c r="A268" s="8">
        <f t="shared" si="59"/>
        <v>3232</v>
      </c>
      <c r="B268" s="9">
        <f t="shared" si="50"/>
        <v>49</v>
      </c>
      <c r="C268" s="45" t="str">
        <f t="shared" si="57"/>
        <v>091</v>
      </c>
      <c r="D268" s="45" t="str">
        <f t="shared" si="58"/>
        <v>0912</v>
      </c>
      <c r="E268" s="39" t="s">
        <v>130</v>
      </c>
      <c r="F268" s="40">
        <v>32</v>
      </c>
      <c r="G268" s="73">
        <v>49</v>
      </c>
      <c r="H268" s="42">
        <v>3232</v>
      </c>
      <c r="I268" s="46">
        <v>1107</v>
      </c>
      <c r="J268" s="46">
        <v>1066</v>
      </c>
      <c r="K268" s="44" t="s">
        <v>90</v>
      </c>
      <c r="L268" s="199"/>
      <c r="M268" s="199"/>
      <c r="N268" s="199"/>
      <c r="O268" s="76">
        <v>4910</v>
      </c>
    </row>
    <row r="269" spans="1:15" ht="17.25" customHeight="1">
      <c r="A269" s="8">
        <f t="shared" si="59"/>
        <v>3232</v>
      </c>
      <c r="B269" s="9">
        <f t="shared" si="50"/>
        <v>54</v>
      </c>
      <c r="C269" s="45" t="str">
        <f t="shared" si="57"/>
        <v>091</v>
      </c>
      <c r="D269" s="45" t="str">
        <f t="shared" si="58"/>
        <v>0912</v>
      </c>
      <c r="E269" s="39" t="s">
        <v>130</v>
      </c>
      <c r="F269" s="40">
        <v>32</v>
      </c>
      <c r="G269" s="73">
        <v>54</v>
      </c>
      <c r="H269" s="42">
        <v>3232</v>
      </c>
      <c r="I269" s="46">
        <v>1108</v>
      </c>
      <c r="J269" s="46">
        <v>1067</v>
      </c>
      <c r="K269" s="44" t="s">
        <v>90</v>
      </c>
      <c r="L269" s="199"/>
      <c r="M269" s="199"/>
      <c r="N269" s="199"/>
      <c r="O269" s="76">
        <v>5410</v>
      </c>
    </row>
    <row r="270" spans="1:15" ht="25.5">
      <c r="A270" s="8">
        <f t="shared" si="59"/>
        <v>3232</v>
      </c>
      <c r="B270" s="9">
        <f t="shared" si="50"/>
        <v>62</v>
      </c>
      <c r="C270" s="45" t="str">
        <f t="shared" si="57"/>
        <v>091</v>
      </c>
      <c r="D270" s="45" t="str">
        <f t="shared" si="58"/>
        <v>0912</v>
      </c>
      <c r="E270" s="39" t="s">
        <v>130</v>
      </c>
      <c r="F270" s="40">
        <v>32</v>
      </c>
      <c r="G270" s="73">
        <v>62</v>
      </c>
      <c r="H270" s="42">
        <v>3232</v>
      </c>
      <c r="I270" s="46">
        <v>1109</v>
      </c>
      <c r="J270" s="46">
        <v>1068</v>
      </c>
      <c r="K270" s="44" t="s">
        <v>90</v>
      </c>
      <c r="L270" s="199"/>
      <c r="M270" s="199"/>
      <c r="N270" s="199"/>
      <c r="O270" s="76">
        <v>6210</v>
      </c>
    </row>
    <row r="271" spans="1:15" ht="25.5">
      <c r="A271" s="8">
        <f t="shared" si="59"/>
        <v>3232</v>
      </c>
      <c r="B271" s="9">
        <f t="shared" ref="B271:B344" si="60">IF(J271&gt;0,G271," ")</f>
        <v>72</v>
      </c>
      <c r="C271" s="45" t="str">
        <f t="shared" si="57"/>
        <v>091</v>
      </c>
      <c r="D271" s="45" t="str">
        <f t="shared" si="58"/>
        <v>0912</v>
      </c>
      <c r="E271" s="39" t="s">
        <v>130</v>
      </c>
      <c r="F271" s="40">
        <v>32</v>
      </c>
      <c r="G271" s="73">
        <v>72</v>
      </c>
      <c r="H271" s="42">
        <v>3232</v>
      </c>
      <c r="I271" s="46">
        <v>1110</v>
      </c>
      <c r="J271" s="46">
        <v>1069</v>
      </c>
      <c r="K271" s="44" t="s">
        <v>90</v>
      </c>
      <c r="L271" s="199"/>
      <c r="M271" s="199"/>
      <c r="N271" s="199"/>
      <c r="O271" s="76">
        <v>7210</v>
      </c>
    </row>
    <row r="272" spans="1:15" ht="25.5">
      <c r="A272" s="8">
        <f t="shared" si="59"/>
        <v>3232</v>
      </c>
      <c r="B272" s="9">
        <f t="shared" si="60"/>
        <v>82</v>
      </c>
      <c r="C272" s="45" t="str">
        <f t="shared" si="57"/>
        <v>091</v>
      </c>
      <c r="D272" s="45" t="str">
        <f t="shared" si="58"/>
        <v>0912</v>
      </c>
      <c r="E272" s="39" t="s">
        <v>130</v>
      </c>
      <c r="F272" s="40">
        <v>32</v>
      </c>
      <c r="G272" s="73">
        <v>82</v>
      </c>
      <c r="H272" s="42">
        <v>3232</v>
      </c>
      <c r="I272" s="46">
        <v>1111</v>
      </c>
      <c r="J272" s="46">
        <v>1070</v>
      </c>
      <c r="K272" s="44" t="s">
        <v>90</v>
      </c>
      <c r="L272" s="199"/>
      <c r="M272" s="199"/>
      <c r="N272" s="199"/>
      <c r="O272" s="76">
        <v>8210</v>
      </c>
    </row>
    <row r="273" spans="1:15">
      <c r="A273" s="8">
        <f t="shared" si="59"/>
        <v>3233</v>
      </c>
      <c r="B273" s="9">
        <f t="shared" si="60"/>
        <v>32</v>
      </c>
      <c r="C273" s="45" t="str">
        <f t="shared" si="57"/>
        <v>091</v>
      </c>
      <c r="D273" s="45" t="str">
        <f t="shared" si="58"/>
        <v>0912</v>
      </c>
      <c r="E273" s="39" t="s">
        <v>130</v>
      </c>
      <c r="F273" s="40">
        <v>32</v>
      </c>
      <c r="G273" s="41">
        <v>32</v>
      </c>
      <c r="H273" s="42">
        <v>3233</v>
      </c>
      <c r="I273" s="46">
        <v>1112</v>
      </c>
      <c r="J273" s="46">
        <v>1071</v>
      </c>
      <c r="K273" s="44" t="s">
        <v>52</v>
      </c>
      <c r="L273" s="199"/>
      <c r="M273" s="199"/>
      <c r="N273" s="199"/>
      <c r="O273" s="75">
        <v>3210</v>
      </c>
    </row>
    <row r="274" spans="1:15" ht="17.25" customHeight="1">
      <c r="A274" s="8">
        <f t="shared" si="59"/>
        <v>3233</v>
      </c>
      <c r="B274" s="9">
        <f t="shared" si="60"/>
        <v>54</v>
      </c>
      <c r="C274" s="45" t="str">
        <f t="shared" si="57"/>
        <v>091</v>
      </c>
      <c r="D274" s="45" t="str">
        <f t="shared" si="58"/>
        <v>0912</v>
      </c>
      <c r="E274" s="39" t="s">
        <v>130</v>
      </c>
      <c r="F274" s="40">
        <v>32</v>
      </c>
      <c r="G274" s="73">
        <v>54</v>
      </c>
      <c r="H274" s="42">
        <v>3233</v>
      </c>
      <c r="I274" s="46">
        <v>1114</v>
      </c>
      <c r="J274" s="46">
        <v>1072</v>
      </c>
      <c r="K274" s="44" t="s">
        <v>52</v>
      </c>
      <c r="L274" s="199"/>
      <c r="M274" s="199"/>
      <c r="N274" s="199"/>
      <c r="O274" s="76">
        <v>5410</v>
      </c>
    </row>
    <row r="275" spans="1:15">
      <c r="A275" s="8">
        <f t="shared" si="59"/>
        <v>3233</v>
      </c>
      <c r="B275" s="9">
        <f t="shared" si="60"/>
        <v>62</v>
      </c>
      <c r="C275" s="45" t="str">
        <f t="shared" si="57"/>
        <v>091</v>
      </c>
      <c r="D275" s="45" t="str">
        <f t="shared" si="58"/>
        <v>0912</v>
      </c>
      <c r="E275" s="39" t="s">
        <v>130</v>
      </c>
      <c r="F275" s="40">
        <v>32</v>
      </c>
      <c r="G275" s="73">
        <v>62</v>
      </c>
      <c r="H275" s="42">
        <v>3233</v>
      </c>
      <c r="I275" s="46">
        <v>1115</v>
      </c>
      <c r="J275" s="46">
        <v>1073</v>
      </c>
      <c r="K275" s="44" t="s">
        <v>52</v>
      </c>
      <c r="L275" s="199"/>
      <c r="M275" s="199"/>
      <c r="N275" s="199"/>
      <c r="O275" s="76">
        <v>6210</v>
      </c>
    </row>
    <row r="276" spans="1:15">
      <c r="A276" s="8">
        <f t="shared" si="59"/>
        <v>3234</v>
      </c>
      <c r="B276" s="9">
        <f t="shared" si="60"/>
        <v>32</v>
      </c>
      <c r="C276" s="45" t="str">
        <f t="shared" si="57"/>
        <v>091</v>
      </c>
      <c r="D276" s="45" t="str">
        <f t="shared" si="58"/>
        <v>0912</v>
      </c>
      <c r="E276" s="39" t="s">
        <v>130</v>
      </c>
      <c r="F276" s="40">
        <v>32</v>
      </c>
      <c r="G276" s="41">
        <v>32</v>
      </c>
      <c r="H276" s="42">
        <v>3234</v>
      </c>
      <c r="I276" s="46">
        <v>1118</v>
      </c>
      <c r="J276" s="46">
        <v>1074</v>
      </c>
      <c r="K276" s="44" t="s">
        <v>75</v>
      </c>
      <c r="L276" s="199"/>
      <c r="M276" s="199"/>
      <c r="N276" s="199"/>
      <c r="O276" s="75">
        <v>3210</v>
      </c>
    </row>
    <row r="277" spans="1:15" ht="17.25" customHeight="1">
      <c r="A277" s="8">
        <f t="shared" si="59"/>
        <v>3234</v>
      </c>
      <c r="B277" s="9">
        <f t="shared" si="60"/>
        <v>54</v>
      </c>
      <c r="C277" s="45" t="str">
        <f t="shared" si="57"/>
        <v>091</v>
      </c>
      <c r="D277" s="45" t="str">
        <f t="shared" si="58"/>
        <v>0912</v>
      </c>
      <c r="E277" s="39" t="s">
        <v>130</v>
      </c>
      <c r="F277" s="40">
        <v>32</v>
      </c>
      <c r="G277" s="73">
        <v>54</v>
      </c>
      <c r="H277" s="42">
        <v>3234</v>
      </c>
      <c r="I277" s="46">
        <v>1120</v>
      </c>
      <c r="J277" s="46">
        <v>1075</v>
      </c>
      <c r="K277" s="44" t="s">
        <v>75</v>
      </c>
      <c r="L277" s="199"/>
      <c r="M277" s="199"/>
      <c r="N277" s="199"/>
      <c r="O277" s="76">
        <v>5410</v>
      </c>
    </row>
    <row r="278" spans="1:15">
      <c r="A278" s="8">
        <f t="shared" si="59"/>
        <v>3235</v>
      </c>
      <c r="B278" s="9">
        <f t="shared" si="60"/>
        <v>32</v>
      </c>
      <c r="C278" s="45" t="str">
        <f t="shared" si="57"/>
        <v>091</v>
      </c>
      <c r="D278" s="45" t="str">
        <f t="shared" si="58"/>
        <v>0912</v>
      </c>
      <c r="E278" s="39" t="s">
        <v>130</v>
      </c>
      <c r="F278" s="40">
        <v>32</v>
      </c>
      <c r="G278" s="41">
        <v>32</v>
      </c>
      <c r="H278" s="42">
        <v>3235</v>
      </c>
      <c r="I278" s="46">
        <v>1124</v>
      </c>
      <c r="J278" s="46">
        <v>1076</v>
      </c>
      <c r="K278" s="44" t="s">
        <v>53</v>
      </c>
      <c r="L278" s="199"/>
      <c r="M278" s="199"/>
      <c r="N278" s="199"/>
      <c r="O278" s="75">
        <v>3210</v>
      </c>
    </row>
    <row r="279" spans="1:15" ht="17.25" customHeight="1">
      <c r="A279" s="8">
        <f t="shared" si="59"/>
        <v>3235</v>
      </c>
      <c r="B279" s="9">
        <f t="shared" si="60"/>
        <v>49</v>
      </c>
      <c r="C279" s="45" t="str">
        <f t="shared" si="57"/>
        <v>091</v>
      </c>
      <c r="D279" s="45" t="str">
        <f t="shared" si="58"/>
        <v>0912</v>
      </c>
      <c r="E279" s="39" t="s">
        <v>130</v>
      </c>
      <c r="F279" s="40">
        <v>32</v>
      </c>
      <c r="G279" s="73">
        <v>49</v>
      </c>
      <c r="H279" s="42">
        <v>3235</v>
      </c>
      <c r="I279" s="46">
        <v>1125</v>
      </c>
      <c r="J279" s="46">
        <v>1077</v>
      </c>
      <c r="K279" s="44" t="s">
        <v>53</v>
      </c>
      <c r="L279" s="199"/>
      <c r="M279" s="199"/>
      <c r="N279" s="199"/>
      <c r="O279" s="76">
        <v>4910</v>
      </c>
    </row>
    <row r="280" spans="1:15" ht="17.25" customHeight="1">
      <c r="A280" s="8">
        <f t="shared" si="59"/>
        <v>3235</v>
      </c>
      <c r="B280" s="9">
        <f t="shared" si="60"/>
        <v>54</v>
      </c>
      <c r="C280" s="45" t="str">
        <f t="shared" si="57"/>
        <v>091</v>
      </c>
      <c r="D280" s="45" t="str">
        <f t="shared" si="58"/>
        <v>0912</v>
      </c>
      <c r="E280" s="39" t="s">
        <v>130</v>
      </c>
      <c r="F280" s="40">
        <v>32</v>
      </c>
      <c r="G280" s="73">
        <v>54</v>
      </c>
      <c r="H280" s="42">
        <v>3235</v>
      </c>
      <c r="I280" s="46">
        <v>1126</v>
      </c>
      <c r="J280" s="46">
        <v>1078</v>
      </c>
      <c r="K280" s="44" t="s">
        <v>53</v>
      </c>
      <c r="L280" s="199">
        <v>2000</v>
      </c>
      <c r="M280" s="199">
        <v>0</v>
      </c>
      <c r="N280" s="199">
        <v>2000</v>
      </c>
      <c r="O280" s="76">
        <v>5410</v>
      </c>
    </row>
    <row r="281" spans="1:15" ht="17.25" customHeight="1">
      <c r="C281" s="45" t="str">
        <f t="shared" si="57"/>
        <v>091</v>
      </c>
      <c r="D281" s="45" t="str">
        <f t="shared" si="58"/>
        <v>0912</v>
      </c>
      <c r="E281" s="39" t="s">
        <v>130</v>
      </c>
      <c r="F281" s="40"/>
      <c r="G281" s="73">
        <v>62</v>
      </c>
      <c r="H281" s="42">
        <v>3235</v>
      </c>
      <c r="I281" s="46">
        <v>1127</v>
      </c>
      <c r="J281" s="46"/>
      <c r="K281" s="44" t="s">
        <v>53</v>
      </c>
      <c r="L281" s="199"/>
      <c r="M281" s="199"/>
      <c r="N281" s="199"/>
      <c r="O281" s="76">
        <v>6210</v>
      </c>
    </row>
    <row r="282" spans="1:15">
      <c r="A282" s="8">
        <f t="shared" si="59"/>
        <v>3236</v>
      </c>
      <c r="B282" s="9">
        <f t="shared" si="60"/>
        <v>32</v>
      </c>
      <c r="C282" s="45" t="str">
        <f t="shared" si="57"/>
        <v>091</v>
      </c>
      <c r="D282" s="45" t="str">
        <f t="shared" si="58"/>
        <v>0912</v>
      </c>
      <c r="E282" s="39" t="s">
        <v>130</v>
      </c>
      <c r="F282" s="40">
        <v>32</v>
      </c>
      <c r="G282" s="41">
        <v>32</v>
      </c>
      <c r="H282" s="42">
        <v>3236</v>
      </c>
      <c r="I282" s="46">
        <v>1130</v>
      </c>
      <c r="J282" s="46">
        <v>1079</v>
      </c>
      <c r="K282" s="44" t="s">
        <v>103</v>
      </c>
      <c r="L282" s="199"/>
      <c r="M282" s="199"/>
      <c r="N282" s="199"/>
      <c r="O282" s="75">
        <v>3210</v>
      </c>
    </row>
    <row r="283" spans="1:15" ht="17.25" customHeight="1">
      <c r="A283" s="8">
        <f t="shared" si="59"/>
        <v>3236</v>
      </c>
      <c r="B283" s="9">
        <f t="shared" si="60"/>
        <v>54</v>
      </c>
      <c r="C283" s="45" t="str">
        <f t="shared" si="57"/>
        <v>091</v>
      </c>
      <c r="D283" s="45" t="str">
        <f t="shared" si="58"/>
        <v>0912</v>
      </c>
      <c r="E283" s="39" t="s">
        <v>130</v>
      </c>
      <c r="F283" s="40">
        <v>32</v>
      </c>
      <c r="G283" s="73">
        <v>54</v>
      </c>
      <c r="H283" s="42">
        <v>3236</v>
      </c>
      <c r="I283" s="46">
        <v>1132</v>
      </c>
      <c r="J283" s="46">
        <v>1080</v>
      </c>
      <c r="K283" s="44" t="s">
        <v>103</v>
      </c>
      <c r="L283" s="199"/>
      <c r="M283" s="199"/>
      <c r="N283" s="199"/>
      <c r="O283" s="76">
        <v>5410</v>
      </c>
    </row>
    <row r="284" spans="1:15">
      <c r="A284" s="8">
        <f t="shared" si="59"/>
        <v>3237</v>
      </c>
      <c r="B284" s="9">
        <f t="shared" si="60"/>
        <v>32</v>
      </c>
      <c r="C284" s="45" t="str">
        <f t="shared" si="57"/>
        <v>091</v>
      </c>
      <c r="D284" s="45" t="str">
        <f t="shared" si="58"/>
        <v>0912</v>
      </c>
      <c r="E284" s="39" t="s">
        <v>130</v>
      </c>
      <c r="F284" s="40">
        <v>32</v>
      </c>
      <c r="G284" s="41">
        <v>32</v>
      </c>
      <c r="H284" s="42">
        <v>3237</v>
      </c>
      <c r="I284" s="46">
        <v>1136</v>
      </c>
      <c r="J284" s="46">
        <v>1081</v>
      </c>
      <c r="K284" s="44" t="s">
        <v>54</v>
      </c>
      <c r="L284" s="199"/>
      <c r="M284" s="199"/>
      <c r="N284" s="199"/>
      <c r="O284" s="75">
        <v>3210</v>
      </c>
    </row>
    <row r="285" spans="1:15" ht="17.25" customHeight="1">
      <c r="A285" s="8">
        <f t="shared" si="59"/>
        <v>3237</v>
      </c>
      <c r="B285" s="9">
        <f t="shared" si="60"/>
        <v>49</v>
      </c>
      <c r="C285" s="45" t="str">
        <f t="shared" si="57"/>
        <v>091</v>
      </c>
      <c r="D285" s="45" t="str">
        <f t="shared" si="58"/>
        <v>0912</v>
      </c>
      <c r="E285" s="39" t="s">
        <v>130</v>
      </c>
      <c r="F285" s="40">
        <v>32</v>
      </c>
      <c r="G285" s="73">
        <v>49</v>
      </c>
      <c r="H285" s="42">
        <v>3237</v>
      </c>
      <c r="I285" s="46">
        <v>1137</v>
      </c>
      <c r="J285" s="46">
        <v>1082</v>
      </c>
      <c r="K285" s="44" t="s">
        <v>54</v>
      </c>
      <c r="L285" s="199"/>
      <c r="M285" s="199"/>
      <c r="N285" s="199"/>
      <c r="O285" s="76">
        <v>4910</v>
      </c>
    </row>
    <row r="286" spans="1:15" ht="17.25" customHeight="1">
      <c r="A286" s="8">
        <f t="shared" si="59"/>
        <v>3237</v>
      </c>
      <c r="B286" s="9">
        <f t="shared" si="60"/>
        <v>54</v>
      </c>
      <c r="C286" s="45" t="str">
        <f t="shared" si="57"/>
        <v>091</v>
      </c>
      <c r="D286" s="45" t="str">
        <f t="shared" si="58"/>
        <v>0912</v>
      </c>
      <c r="E286" s="39" t="s">
        <v>130</v>
      </c>
      <c r="F286" s="40">
        <v>32</v>
      </c>
      <c r="G286" s="73">
        <v>54</v>
      </c>
      <c r="H286" s="42">
        <v>3237</v>
      </c>
      <c r="I286" s="46">
        <v>1138</v>
      </c>
      <c r="J286" s="46">
        <v>1083</v>
      </c>
      <c r="K286" s="44" t="s">
        <v>54</v>
      </c>
      <c r="L286" s="199"/>
      <c r="M286" s="199"/>
      <c r="N286" s="199"/>
      <c r="O286" s="76">
        <v>5410</v>
      </c>
    </row>
    <row r="287" spans="1:15" ht="17.25" customHeight="1">
      <c r="A287" s="8">
        <f t="shared" ref="A287" si="61">H287</f>
        <v>3237</v>
      </c>
      <c r="B287" s="9">
        <f t="shared" ref="B287" si="62">IF(J287&gt;0,G287," ")</f>
        <v>62</v>
      </c>
      <c r="C287" s="45" t="str">
        <f t="shared" ref="C287" si="63">IF(I287&gt;0,LEFT(E287,3),"  ")</f>
        <v>091</v>
      </c>
      <c r="D287" s="45" t="str">
        <f t="shared" ref="D287" si="64">IF(I287&gt;0,LEFT(E287,4),"  ")</f>
        <v>0912</v>
      </c>
      <c r="E287" s="39" t="s">
        <v>130</v>
      </c>
      <c r="F287" s="40">
        <v>32</v>
      </c>
      <c r="G287" s="73">
        <v>62</v>
      </c>
      <c r="H287" s="42">
        <v>3237</v>
      </c>
      <c r="I287" s="223">
        <v>1139</v>
      </c>
      <c r="J287" s="46">
        <v>1083</v>
      </c>
      <c r="K287" s="44" t="s">
        <v>54</v>
      </c>
      <c r="L287" s="199"/>
      <c r="M287" s="199"/>
      <c r="N287" s="199"/>
      <c r="O287" s="76">
        <v>6210</v>
      </c>
    </row>
    <row r="288" spans="1:15">
      <c r="A288" s="8">
        <f t="shared" si="59"/>
        <v>3238</v>
      </c>
      <c r="B288" s="9">
        <f t="shared" si="60"/>
        <v>32</v>
      </c>
      <c r="C288" s="45" t="str">
        <f t="shared" si="57"/>
        <v>091</v>
      </c>
      <c r="D288" s="45" t="str">
        <f t="shared" si="58"/>
        <v>0912</v>
      </c>
      <c r="E288" s="39" t="s">
        <v>130</v>
      </c>
      <c r="F288" s="40">
        <v>32</v>
      </c>
      <c r="G288" s="41">
        <v>32</v>
      </c>
      <c r="H288" s="42">
        <v>3238</v>
      </c>
      <c r="I288" s="46">
        <v>1142</v>
      </c>
      <c r="J288" s="46">
        <v>1084</v>
      </c>
      <c r="K288" s="44" t="s">
        <v>108</v>
      </c>
      <c r="L288" s="199"/>
      <c r="M288" s="199"/>
      <c r="N288" s="199"/>
      <c r="O288" s="75">
        <v>3210</v>
      </c>
    </row>
    <row r="289" spans="1:15">
      <c r="A289" s="8">
        <f t="shared" ref="A289" si="65">H289</f>
        <v>3238</v>
      </c>
      <c r="B289" s="9">
        <f t="shared" ref="B289" si="66">IF(J289&gt;0,G289," ")</f>
        <v>54</v>
      </c>
      <c r="C289" s="45" t="str">
        <f t="shared" ref="C289" si="67">IF(I289&gt;0,LEFT(E289,3),"  ")</f>
        <v>091</v>
      </c>
      <c r="D289" s="45" t="str">
        <f t="shared" ref="D289" si="68">IF(I289&gt;0,LEFT(E289,4),"  ")</f>
        <v>0912</v>
      </c>
      <c r="E289" s="39" t="s">
        <v>130</v>
      </c>
      <c r="F289" s="40">
        <v>32</v>
      </c>
      <c r="G289" s="41">
        <v>54</v>
      </c>
      <c r="H289" s="42">
        <v>3238</v>
      </c>
      <c r="I289" s="223">
        <v>1144</v>
      </c>
      <c r="J289" s="46">
        <v>1084</v>
      </c>
      <c r="K289" s="44" t="s">
        <v>108</v>
      </c>
      <c r="L289" s="199"/>
      <c r="M289" s="199"/>
      <c r="N289" s="199"/>
      <c r="O289" s="75">
        <v>5410</v>
      </c>
    </row>
    <row r="290" spans="1:15">
      <c r="A290" s="8">
        <f t="shared" si="59"/>
        <v>3239</v>
      </c>
      <c r="B290" s="9">
        <f t="shared" si="60"/>
        <v>32</v>
      </c>
      <c r="C290" s="45" t="str">
        <f t="shared" si="57"/>
        <v>091</v>
      </c>
      <c r="D290" s="45" t="str">
        <f t="shared" si="58"/>
        <v>0912</v>
      </c>
      <c r="E290" s="39" t="s">
        <v>130</v>
      </c>
      <c r="F290" s="40">
        <v>32</v>
      </c>
      <c r="G290" s="41">
        <v>32</v>
      </c>
      <c r="H290" s="42">
        <v>3239</v>
      </c>
      <c r="I290" s="46">
        <v>1148</v>
      </c>
      <c r="J290" s="46">
        <v>1085</v>
      </c>
      <c r="K290" s="44" t="s">
        <v>55</v>
      </c>
      <c r="L290" s="199">
        <v>500</v>
      </c>
      <c r="M290" s="199">
        <v>0</v>
      </c>
      <c r="N290" s="199">
        <v>500</v>
      </c>
      <c r="O290" s="75">
        <v>3210</v>
      </c>
    </row>
    <row r="291" spans="1:15" ht="17.25" customHeight="1">
      <c r="A291" s="8">
        <f t="shared" si="59"/>
        <v>3239</v>
      </c>
      <c r="B291" s="9">
        <f t="shared" si="60"/>
        <v>49</v>
      </c>
      <c r="C291" s="45" t="str">
        <f t="shared" si="57"/>
        <v>091</v>
      </c>
      <c r="D291" s="45" t="str">
        <f t="shared" si="58"/>
        <v>0912</v>
      </c>
      <c r="E291" s="39" t="s">
        <v>130</v>
      </c>
      <c r="F291" s="40">
        <v>32</v>
      </c>
      <c r="G291" s="73">
        <v>49</v>
      </c>
      <c r="H291" s="42">
        <v>3239</v>
      </c>
      <c r="I291" s="46">
        <v>1149</v>
      </c>
      <c r="J291" s="46">
        <v>1086</v>
      </c>
      <c r="K291" s="44" t="s">
        <v>55</v>
      </c>
      <c r="L291" s="199"/>
      <c r="M291" s="199"/>
      <c r="N291" s="199"/>
      <c r="O291" s="76">
        <v>4910</v>
      </c>
    </row>
    <row r="292" spans="1:15" ht="17.25" customHeight="1">
      <c r="A292" s="8">
        <f t="shared" si="59"/>
        <v>3239</v>
      </c>
      <c r="B292" s="9">
        <f t="shared" si="60"/>
        <v>54</v>
      </c>
      <c r="C292" s="45" t="str">
        <f t="shared" si="57"/>
        <v>091</v>
      </c>
      <c r="D292" s="45" t="str">
        <f t="shared" si="58"/>
        <v>0912</v>
      </c>
      <c r="E292" s="39" t="s">
        <v>130</v>
      </c>
      <c r="F292" s="40">
        <v>32</v>
      </c>
      <c r="G292" s="73">
        <v>54</v>
      </c>
      <c r="H292" s="42">
        <v>3239</v>
      </c>
      <c r="I292" s="46">
        <v>1150</v>
      </c>
      <c r="J292" s="46">
        <v>1087</v>
      </c>
      <c r="K292" s="44" t="s">
        <v>55</v>
      </c>
      <c r="L292" s="199">
        <v>1860</v>
      </c>
      <c r="M292" s="199">
        <v>0</v>
      </c>
      <c r="N292" s="199">
        <v>1860</v>
      </c>
      <c r="O292" s="76">
        <v>5410</v>
      </c>
    </row>
    <row r="293" spans="1:15">
      <c r="A293" s="8">
        <f t="shared" si="59"/>
        <v>3239</v>
      </c>
      <c r="B293" s="9">
        <f t="shared" si="60"/>
        <v>62</v>
      </c>
      <c r="C293" s="45" t="str">
        <f t="shared" si="57"/>
        <v>091</v>
      </c>
      <c r="D293" s="45" t="str">
        <f t="shared" si="58"/>
        <v>0912</v>
      </c>
      <c r="E293" s="39" t="s">
        <v>130</v>
      </c>
      <c r="F293" s="40">
        <v>32</v>
      </c>
      <c r="G293" s="73">
        <v>62</v>
      </c>
      <c r="H293" s="42">
        <v>3239</v>
      </c>
      <c r="I293" s="46">
        <v>1151</v>
      </c>
      <c r="J293" s="46">
        <v>1088</v>
      </c>
      <c r="K293" s="44" t="s">
        <v>55</v>
      </c>
      <c r="L293" s="199"/>
      <c r="M293" s="199"/>
      <c r="N293" s="199"/>
      <c r="O293" s="76">
        <v>6210</v>
      </c>
    </row>
    <row r="294" spans="1:15" ht="25.5">
      <c r="A294" s="8">
        <f t="shared" si="59"/>
        <v>324</v>
      </c>
      <c r="B294" s="9" t="str">
        <f t="shared" si="60"/>
        <v/>
      </c>
      <c r="C294" s="45" t="str">
        <f t="shared" si="57"/>
        <v/>
      </c>
      <c r="D294" s="45" t="str">
        <f t="shared" si="58"/>
        <v/>
      </c>
      <c r="E294" s="39"/>
      <c r="F294" s="40"/>
      <c r="G294" s="41"/>
      <c r="H294" s="42">
        <v>324</v>
      </c>
      <c r="I294" s="43"/>
      <c r="J294" s="43"/>
      <c r="K294" s="44" t="s">
        <v>85</v>
      </c>
      <c r="L294" s="108">
        <f>SUM(L295:L298)</f>
        <v>0</v>
      </c>
      <c r="M294" s="108">
        <f t="shared" ref="M294:N294" si="69">SUM(M295:M298)</f>
        <v>0</v>
      </c>
      <c r="N294" s="108">
        <f t="shared" si="69"/>
        <v>0</v>
      </c>
      <c r="O294" s="18"/>
    </row>
    <row r="295" spans="1:15" ht="25.5">
      <c r="A295" s="8">
        <f t="shared" si="59"/>
        <v>3241</v>
      </c>
      <c r="B295" s="9">
        <f t="shared" si="60"/>
        <v>32</v>
      </c>
      <c r="C295" s="45" t="str">
        <f t="shared" si="57"/>
        <v>091</v>
      </c>
      <c r="D295" s="45" t="str">
        <f t="shared" si="58"/>
        <v>0912</v>
      </c>
      <c r="E295" s="39" t="s">
        <v>130</v>
      </c>
      <c r="F295" s="40">
        <v>32</v>
      </c>
      <c r="G295" s="41">
        <v>32</v>
      </c>
      <c r="H295" s="42">
        <v>3241</v>
      </c>
      <c r="I295" s="46">
        <v>1154</v>
      </c>
      <c r="J295" s="46">
        <v>1089</v>
      </c>
      <c r="K295" s="44" t="s">
        <v>85</v>
      </c>
      <c r="L295" s="199"/>
      <c r="M295" s="199"/>
      <c r="N295" s="199"/>
      <c r="O295" s="75">
        <v>3210</v>
      </c>
    </row>
    <row r="296" spans="1:15" ht="17.25" customHeight="1">
      <c r="A296" s="8">
        <f t="shared" si="59"/>
        <v>3241</v>
      </c>
      <c r="B296" s="9">
        <f t="shared" si="60"/>
        <v>49</v>
      </c>
      <c r="C296" s="45" t="str">
        <f t="shared" si="57"/>
        <v>091</v>
      </c>
      <c r="D296" s="45" t="str">
        <f t="shared" si="58"/>
        <v>0912</v>
      </c>
      <c r="E296" s="39" t="s">
        <v>130</v>
      </c>
      <c r="F296" s="40">
        <v>32</v>
      </c>
      <c r="G296" s="73">
        <v>49</v>
      </c>
      <c r="H296" s="42">
        <v>3241</v>
      </c>
      <c r="I296" s="46">
        <v>1155</v>
      </c>
      <c r="J296" s="46">
        <v>1090</v>
      </c>
      <c r="K296" s="44" t="s">
        <v>85</v>
      </c>
      <c r="L296" s="199"/>
      <c r="M296" s="199"/>
      <c r="N296" s="199"/>
      <c r="O296" s="76">
        <v>4910</v>
      </c>
    </row>
    <row r="297" spans="1:15" ht="17.25" customHeight="1">
      <c r="A297" s="8">
        <f t="shared" si="59"/>
        <v>3241</v>
      </c>
      <c r="B297" s="9">
        <f t="shared" si="60"/>
        <v>54</v>
      </c>
      <c r="C297" s="45" t="str">
        <f t="shared" si="57"/>
        <v>091</v>
      </c>
      <c r="D297" s="45" t="str">
        <f t="shared" si="58"/>
        <v>0912</v>
      </c>
      <c r="E297" s="39" t="s">
        <v>130</v>
      </c>
      <c r="F297" s="40">
        <v>32</v>
      </c>
      <c r="G297" s="73">
        <v>54</v>
      </c>
      <c r="H297" s="42">
        <v>3241</v>
      </c>
      <c r="I297" s="46">
        <v>1156</v>
      </c>
      <c r="J297" s="46">
        <v>1091</v>
      </c>
      <c r="K297" s="44" t="s">
        <v>85</v>
      </c>
      <c r="L297" s="199"/>
      <c r="M297" s="199"/>
      <c r="N297" s="199"/>
      <c r="O297" s="76">
        <v>5410</v>
      </c>
    </row>
    <row r="298" spans="1:15" ht="25.5">
      <c r="A298" s="8">
        <f t="shared" si="59"/>
        <v>3241</v>
      </c>
      <c r="B298" s="9">
        <f t="shared" si="60"/>
        <v>62</v>
      </c>
      <c r="C298" s="45" t="str">
        <f t="shared" si="57"/>
        <v>091</v>
      </c>
      <c r="D298" s="45" t="str">
        <f t="shared" si="58"/>
        <v>0912</v>
      </c>
      <c r="E298" s="39" t="s">
        <v>130</v>
      </c>
      <c r="F298" s="40">
        <v>32</v>
      </c>
      <c r="G298" s="73">
        <v>62</v>
      </c>
      <c r="H298" s="42">
        <v>3241</v>
      </c>
      <c r="I298" s="46">
        <v>1157</v>
      </c>
      <c r="J298" s="46">
        <v>1092</v>
      </c>
      <c r="K298" s="44" t="s">
        <v>85</v>
      </c>
      <c r="L298" s="199"/>
      <c r="M298" s="199"/>
      <c r="N298" s="199"/>
      <c r="O298" s="76">
        <v>6210</v>
      </c>
    </row>
    <row r="299" spans="1:15" ht="25.5">
      <c r="A299" s="8">
        <f t="shared" si="59"/>
        <v>329</v>
      </c>
      <c r="B299" s="9" t="str">
        <f t="shared" si="60"/>
        <v/>
      </c>
      <c r="C299" s="45" t="str">
        <f t="shared" si="57"/>
        <v/>
      </c>
      <c r="D299" s="45" t="str">
        <f t="shared" si="58"/>
        <v/>
      </c>
      <c r="E299" s="39"/>
      <c r="F299" s="40"/>
      <c r="G299" s="41"/>
      <c r="H299" s="42">
        <v>329</v>
      </c>
      <c r="I299" s="43"/>
      <c r="J299" s="43"/>
      <c r="K299" s="44" t="s">
        <v>56</v>
      </c>
      <c r="L299" s="108">
        <f>SUM(L300:L318)</f>
        <v>33500</v>
      </c>
      <c r="M299" s="108">
        <f>SUM(M300:M318)</f>
        <v>0</v>
      </c>
      <c r="N299" s="108">
        <f>SUM(N300:N318)</f>
        <v>33500</v>
      </c>
      <c r="O299" s="18"/>
    </row>
    <row r="300" spans="1:15" ht="17.25" customHeight="1">
      <c r="A300" s="8">
        <f t="shared" si="59"/>
        <v>3291</v>
      </c>
      <c r="B300" s="9">
        <f t="shared" si="60"/>
        <v>54</v>
      </c>
      <c r="C300" s="45" t="str">
        <f t="shared" si="57"/>
        <v>091</v>
      </c>
      <c r="D300" s="45" t="str">
        <f t="shared" si="58"/>
        <v>0912</v>
      </c>
      <c r="E300" s="39" t="s">
        <v>130</v>
      </c>
      <c r="F300" s="40">
        <v>32</v>
      </c>
      <c r="G300" s="73">
        <v>54</v>
      </c>
      <c r="H300" s="42">
        <v>3291</v>
      </c>
      <c r="I300" s="46">
        <v>1162</v>
      </c>
      <c r="J300" s="46">
        <v>1093</v>
      </c>
      <c r="K300" s="44" t="s">
        <v>57</v>
      </c>
      <c r="L300" s="199"/>
      <c r="M300" s="199"/>
      <c r="N300" s="199"/>
      <c r="O300" s="76">
        <v>5410</v>
      </c>
    </row>
    <row r="301" spans="1:15">
      <c r="A301" s="8">
        <f t="shared" si="59"/>
        <v>3292</v>
      </c>
      <c r="B301" s="9">
        <f t="shared" si="60"/>
        <v>32</v>
      </c>
      <c r="C301" s="45" t="str">
        <f t="shared" si="57"/>
        <v>091</v>
      </c>
      <c r="D301" s="45" t="str">
        <f t="shared" si="58"/>
        <v>0912</v>
      </c>
      <c r="E301" s="39" t="s">
        <v>130</v>
      </c>
      <c r="F301" s="40">
        <v>32</v>
      </c>
      <c r="G301" s="41">
        <v>32</v>
      </c>
      <c r="H301" s="42">
        <v>3292</v>
      </c>
      <c r="I301" s="46">
        <v>1166</v>
      </c>
      <c r="J301" s="46">
        <v>1094</v>
      </c>
      <c r="K301" s="44" t="s">
        <v>86</v>
      </c>
      <c r="L301" s="199"/>
      <c r="M301" s="199"/>
      <c r="N301" s="199"/>
      <c r="O301" s="75">
        <v>3210</v>
      </c>
    </row>
    <row r="302" spans="1:15" ht="17.25" customHeight="1">
      <c r="A302" s="8">
        <f t="shared" si="59"/>
        <v>3292</v>
      </c>
      <c r="B302" s="9">
        <f t="shared" si="60"/>
        <v>54</v>
      </c>
      <c r="C302" s="45" t="str">
        <f t="shared" si="57"/>
        <v>091</v>
      </c>
      <c r="D302" s="45" t="str">
        <f t="shared" si="58"/>
        <v>0912</v>
      </c>
      <c r="E302" s="39" t="s">
        <v>130</v>
      </c>
      <c r="F302" s="40">
        <v>32</v>
      </c>
      <c r="G302" s="73">
        <v>54</v>
      </c>
      <c r="H302" s="42">
        <v>3292</v>
      </c>
      <c r="I302" s="46">
        <v>1168</v>
      </c>
      <c r="J302" s="46">
        <v>1095</v>
      </c>
      <c r="K302" s="44" t="s">
        <v>86</v>
      </c>
      <c r="L302" s="199"/>
      <c r="M302" s="199"/>
      <c r="N302" s="199"/>
      <c r="O302" s="76">
        <v>5410</v>
      </c>
    </row>
    <row r="303" spans="1:15">
      <c r="A303" s="8">
        <f t="shared" si="59"/>
        <v>3293</v>
      </c>
      <c r="B303" s="9">
        <f t="shared" si="60"/>
        <v>32</v>
      </c>
      <c r="C303" s="45" t="str">
        <f t="shared" si="57"/>
        <v>091</v>
      </c>
      <c r="D303" s="45" t="str">
        <f t="shared" si="58"/>
        <v>0912</v>
      </c>
      <c r="E303" s="39" t="s">
        <v>130</v>
      </c>
      <c r="F303" s="40">
        <v>32</v>
      </c>
      <c r="G303" s="41">
        <v>32</v>
      </c>
      <c r="H303" s="42">
        <v>3293</v>
      </c>
      <c r="I303" s="46">
        <v>1172</v>
      </c>
      <c r="J303" s="46">
        <v>1096</v>
      </c>
      <c r="K303" s="44" t="s">
        <v>58</v>
      </c>
      <c r="L303" s="199"/>
      <c r="M303" s="199"/>
      <c r="N303" s="199"/>
      <c r="O303" s="75">
        <v>3210</v>
      </c>
    </row>
    <row r="304" spans="1:15" ht="17.25" customHeight="1">
      <c r="A304" s="8">
        <f t="shared" si="59"/>
        <v>3293</v>
      </c>
      <c r="B304" s="9">
        <f t="shared" si="60"/>
        <v>49</v>
      </c>
      <c r="C304" s="45" t="str">
        <f t="shared" si="57"/>
        <v>091</v>
      </c>
      <c r="D304" s="45" t="str">
        <f t="shared" si="58"/>
        <v>0912</v>
      </c>
      <c r="E304" s="39" t="s">
        <v>130</v>
      </c>
      <c r="F304" s="40">
        <v>32</v>
      </c>
      <c r="G304" s="73">
        <v>49</v>
      </c>
      <c r="H304" s="42">
        <v>3293</v>
      </c>
      <c r="I304" s="46">
        <v>1173</v>
      </c>
      <c r="J304" s="46">
        <v>1097</v>
      </c>
      <c r="K304" s="44" t="s">
        <v>58</v>
      </c>
      <c r="L304" s="199"/>
      <c r="M304" s="199"/>
      <c r="N304" s="199"/>
      <c r="O304" s="76">
        <v>4910</v>
      </c>
    </row>
    <row r="305" spans="1:15" ht="17.25" customHeight="1">
      <c r="A305" s="8">
        <f t="shared" si="59"/>
        <v>3293</v>
      </c>
      <c r="B305" s="9">
        <f t="shared" si="60"/>
        <v>54</v>
      </c>
      <c r="C305" s="45" t="str">
        <f t="shared" si="57"/>
        <v>091</v>
      </c>
      <c r="D305" s="45" t="str">
        <f t="shared" si="58"/>
        <v>0912</v>
      </c>
      <c r="E305" s="39" t="s">
        <v>130</v>
      </c>
      <c r="F305" s="40">
        <v>32</v>
      </c>
      <c r="G305" s="73">
        <v>54</v>
      </c>
      <c r="H305" s="42">
        <v>3293</v>
      </c>
      <c r="I305" s="46">
        <v>1174</v>
      </c>
      <c r="J305" s="46">
        <v>1098</v>
      </c>
      <c r="K305" s="44" t="s">
        <v>58</v>
      </c>
      <c r="L305" s="199"/>
      <c r="M305" s="199"/>
      <c r="N305" s="199"/>
      <c r="O305" s="76">
        <v>5410</v>
      </c>
    </row>
    <row r="306" spans="1:15">
      <c r="A306" s="8">
        <f t="shared" si="59"/>
        <v>3293</v>
      </c>
      <c r="B306" s="9">
        <f t="shared" si="60"/>
        <v>62</v>
      </c>
      <c r="C306" s="45" t="str">
        <f t="shared" si="57"/>
        <v>091</v>
      </c>
      <c r="D306" s="45" t="str">
        <f t="shared" si="58"/>
        <v>0912</v>
      </c>
      <c r="E306" s="39" t="s">
        <v>130</v>
      </c>
      <c r="F306" s="40">
        <v>32</v>
      </c>
      <c r="G306" s="73">
        <v>62</v>
      </c>
      <c r="H306" s="42">
        <v>3293</v>
      </c>
      <c r="I306" s="46">
        <v>1175</v>
      </c>
      <c r="J306" s="46">
        <v>1099</v>
      </c>
      <c r="K306" s="44" t="s">
        <v>58</v>
      </c>
      <c r="L306" s="199"/>
      <c r="M306" s="199"/>
      <c r="N306" s="199"/>
      <c r="O306" s="76">
        <v>6210</v>
      </c>
    </row>
    <row r="307" spans="1:15">
      <c r="A307" s="8">
        <f t="shared" si="59"/>
        <v>3294</v>
      </c>
      <c r="B307" s="9">
        <f t="shared" si="60"/>
        <v>32</v>
      </c>
      <c r="C307" s="45" t="str">
        <f t="shared" si="57"/>
        <v>091</v>
      </c>
      <c r="D307" s="45" t="str">
        <f t="shared" si="58"/>
        <v>0912</v>
      </c>
      <c r="E307" s="39" t="s">
        <v>130</v>
      </c>
      <c r="F307" s="40">
        <v>32</v>
      </c>
      <c r="G307" s="41">
        <v>32</v>
      </c>
      <c r="H307" s="42">
        <v>3294</v>
      </c>
      <c r="I307" s="46">
        <v>1178</v>
      </c>
      <c r="J307" s="46">
        <v>1100</v>
      </c>
      <c r="K307" s="5" t="s">
        <v>87</v>
      </c>
      <c r="L307" s="199">
        <v>100</v>
      </c>
      <c r="M307" s="199">
        <v>0</v>
      </c>
      <c r="N307" s="199">
        <v>100</v>
      </c>
      <c r="O307" s="75">
        <v>3210</v>
      </c>
    </row>
    <row r="308" spans="1:15" ht="17.25" customHeight="1">
      <c r="A308" s="8">
        <f t="shared" si="59"/>
        <v>3294</v>
      </c>
      <c r="B308" s="9">
        <f t="shared" si="60"/>
        <v>49</v>
      </c>
      <c r="C308" s="45" t="str">
        <f t="shared" si="57"/>
        <v>091</v>
      </c>
      <c r="D308" s="45" t="str">
        <f t="shared" si="58"/>
        <v>0912</v>
      </c>
      <c r="E308" s="39" t="s">
        <v>130</v>
      </c>
      <c r="F308" s="40">
        <v>32</v>
      </c>
      <c r="G308" s="73">
        <v>49</v>
      </c>
      <c r="H308" s="42">
        <v>3294</v>
      </c>
      <c r="I308" s="46">
        <v>1179</v>
      </c>
      <c r="J308" s="46">
        <v>1101</v>
      </c>
      <c r="K308" s="5" t="s">
        <v>87</v>
      </c>
      <c r="L308" s="199"/>
      <c r="M308" s="199"/>
      <c r="N308" s="199"/>
      <c r="O308" s="76">
        <v>4910</v>
      </c>
    </row>
    <row r="309" spans="1:15" ht="17.25" customHeight="1">
      <c r="A309" s="8">
        <f t="shared" si="59"/>
        <v>3294</v>
      </c>
      <c r="B309" s="9">
        <f t="shared" si="60"/>
        <v>54</v>
      </c>
      <c r="C309" s="45" t="str">
        <f t="shared" ref="C309:C403" si="70">IF(I309&gt;0,LEFT(E309,3),"  ")</f>
        <v>091</v>
      </c>
      <c r="D309" s="45" t="str">
        <f t="shared" ref="D309:D403" si="71">IF(I309&gt;0,LEFT(E309,4),"  ")</f>
        <v>0912</v>
      </c>
      <c r="E309" s="39" t="s">
        <v>130</v>
      </c>
      <c r="F309" s="40">
        <v>32</v>
      </c>
      <c r="G309" s="73">
        <v>54</v>
      </c>
      <c r="H309" s="42">
        <v>3294</v>
      </c>
      <c r="I309" s="46">
        <v>1180</v>
      </c>
      <c r="J309" s="46">
        <v>1102</v>
      </c>
      <c r="K309" s="5" t="s">
        <v>87</v>
      </c>
      <c r="L309" s="199"/>
      <c r="M309" s="199"/>
      <c r="N309" s="199"/>
      <c r="O309" s="76">
        <v>5410</v>
      </c>
    </row>
    <row r="310" spans="1:15">
      <c r="A310" s="8">
        <f t="shared" si="59"/>
        <v>3294</v>
      </c>
      <c r="B310" s="9">
        <f t="shared" si="60"/>
        <v>62</v>
      </c>
      <c r="C310" s="45" t="str">
        <f t="shared" si="70"/>
        <v>091</v>
      </c>
      <c r="D310" s="45" t="str">
        <f t="shared" si="71"/>
        <v>0912</v>
      </c>
      <c r="E310" s="39" t="s">
        <v>130</v>
      </c>
      <c r="F310" s="40">
        <v>32</v>
      </c>
      <c r="G310" s="73">
        <v>62</v>
      </c>
      <c r="H310" s="42">
        <v>3294</v>
      </c>
      <c r="I310" s="46">
        <v>1181</v>
      </c>
      <c r="J310" s="46">
        <v>1103</v>
      </c>
      <c r="K310" s="5" t="s">
        <v>87</v>
      </c>
      <c r="L310" s="199"/>
      <c r="M310" s="199"/>
      <c r="N310" s="199"/>
      <c r="O310" s="76">
        <v>6210</v>
      </c>
    </row>
    <row r="311" spans="1:15">
      <c r="A311" s="8">
        <f t="shared" si="59"/>
        <v>3295</v>
      </c>
      <c r="B311" s="9">
        <f t="shared" si="60"/>
        <v>32</v>
      </c>
      <c r="C311" s="45" t="str">
        <f t="shared" si="70"/>
        <v>091</v>
      </c>
      <c r="D311" s="45" t="str">
        <f t="shared" si="71"/>
        <v>0912</v>
      </c>
      <c r="E311" s="39" t="s">
        <v>130</v>
      </c>
      <c r="F311" s="40">
        <v>32</v>
      </c>
      <c r="G311" s="41">
        <v>32</v>
      </c>
      <c r="H311" s="42">
        <v>3295</v>
      </c>
      <c r="I311" s="46">
        <v>1184</v>
      </c>
      <c r="J311" s="46">
        <v>1104</v>
      </c>
      <c r="K311" s="44" t="s">
        <v>88</v>
      </c>
      <c r="L311" s="199"/>
      <c r="M311" s="199"/>
      <c r="N311" s="199"/>
      <c r="O311" s="75">
        <v>3210</v>
      </c>
    </row>
    <row r="312" spans="1:15" ht="17.25" customHeight="1">
      <c r="A312" s="8">
        <f t="shared" si="59"/>
        <v>3295</v>
      </c>
      <c r="B312" s="9">
        <f t="shared" si="60"/>
        <v>54</v>
      </c>
      <c r="C312" s="45" t="str">
        <f t="shared" si="70"/>
        <v>091</v>
      </c>
      <c r="D312" s="45" t="str">
        <f t="shared" si="71"/>
        <v>0912</v>
      </c>
      <c r="E312" s="39" t="s">
        <v>130</v>
      </c>
      <c r="F312" s="40">
        <v>32</v>
      </c>
      <c r="G312" s="73">
        <v>54</v>
      </c>
      <c r="H312" s="42">
        <v>3295</v>
      </c>
      <c r="I312" s="46">
        <v>1186</v>
      </c>
      <c r="J312" s="46">
        <v>1105</v>
      </c>
      <c r="K312" s="44" t="s">
        <v>88</v>
      </c>
      <c r="L312" s="199">
        <v>12000</v>
      </c>
      <c r="M312" s="199">
        <v>0</v>
      </c>
      <c r="N312" s="199">
        <v>12000</v>
      </c>
      <c r="O312" s="76">
        <v>5410</v>
      </c>
    </row>
    <row r="313" spans="1:15" ht="25.5">
      <c r="A313" s="8">
        <f t="shared" si="59"/>
        <v>3299</v>
      </c>
      <c r="B313" s="9">
        <f t="shared" si="60"/>
        <v>32</v>
      </c>
      <c r="C313" s="45" t="str">
        <f t="shared" si="70"/>
        <v>091</v>
      </c>
      <c r="D313" s="45" t="str">
        <f t="shared" si="71"/>
        <v>0912</v>
      </c>
      <c r="E313" s="39" t="s">
        <v>130</v>
      </c>
      <c r="F313" s="40">
        <v>32</v>
      </c>
      <c r="G313" s="41">
        <v>32</v>
      </c>
      <c r="H313" s="42">
        <v>3299</v>
      </c>
      <c r="I313" s="46">
        <v>1190</v>
      </c>
      <c r="J313" s="46">
        <v>1106</v>
      </c>
      <c r="K313" s="44" t="s">
        <v>56</v>
      </c>
      <c r="L313" s="199">
        <v>6000</v>
      </c>
      <c r="M313" s="199">
        <v>0</v>
      </c>
      <c r="N313" s="199">
        <v>6000</v>
      </c>
      <c r="O313" s="75">
        <v>3210</v>
      </c>
    </row>
    <row r="314" spans="1:15" ht="27" customHeight="1">
      <c r="A314" s="8">
        <f t="shared" si="59"/>
        <v>3299</v>
      </c>
      <c r="B314" s="9">
        <f t="shared" si="60"/>
        <v>49</v>
      </c>
      <c r="C314" s="45" t="str">
        <f t="shared" si="70"/>
        <v>091</v>
      </c>
      <c r="D314" s="45" t="str">
        <f t="shared" si="71"/>
        <v>0912</v>
      </c>
      <c r="E314" s="39" t="s">
        <v>130</v>
      </c>
      <c r="F314" s="40">
        <v>32</v>
      </c>
      <c r="G314" s="73">
        <v>49</v>
      </c>
      <c r="H314" s="42">
        <v>3299</v>
      </c>
      <c r="I314" s="46">
        <v>1191</v>
      </c>
      <c r="J314" s="46">
        <v>1107</v>
      </c>
      <c r="K314" s="44" t="s">
        <v>56</v>
      </c>
      <c r="L314" s="199"/>
      <c r="M314" s="199"/>
      <c r="N314" s="199"/>
      <c r="O314" s="76">
        <v>4910</v>
      </c>
    </row>
    <row r="315" spans="1:15" ht="27" customHeight="1">
      <c r="A315" s="8">
        <f t="shared" si="59"/>
        <v>3299</v>
      </c>
      <c r="B315" s="9">
        <f t="shared" si="60"/>
        <v>54</v>
      </c>
      <c r="C315" s="45" t="str">
        <f t="shared" si="70"/>
        <v>091</v>
      </c>
      <c r="D315" s="45" t="str">
        <f t="shared" si="71"/>
        <v>0912</v>
      </c>
      <c r="E315" s="39" t="s">
        <v>130</v>
      </c>
      <c r="F315" s="40">
        <v>32</v>
      </c>
      <c r="G315" s="73">
        <v>54</v>
      </c>
      <c r="H315" s="42">
        <v>3299</v>
      </c>
      <c r="I315" s="46">
        <v>1192</v>
      </c>
      <c r="J315" s="46">
        <v>1108</v>
      </c>
      <c r="K315" s="44" t="s">
        <v>56</v>
      </c>
      <c r="L315" s="199">
        <v>15400</v>
      </c>
      <c r="M315" s="199">
        <v>0</v>
      </c>
      <c r="N315" s="199">
        <v>15400</v>
      </c>
      <c r="O315" s="76">
        <v>5410</v>
      </c>
    </row>
    <row r="316" spans="1:15" ht="25.5">
      <c r="A316" s="8">
        <f t="shared" si="59"/>
        <v>3299</v>
      </c>
      <c r="B316" s="9">
        <f t="shared" si="60"/>
        <v>62</v>
      </c>
      <c r="C316" s="45" t="str">
        <f t="shared" si="70"/>
        <v>091</v>
      </c>
      <c r="D316" s="45" t="str">
        <f t="shared" si="71"/>
        <v>0912</v>
      </c>
      <c r="E316" s="39" t="s">
        <v>130</v>
      </c>
      <c r="F316" s="40">
        <v>32</v>
      </c>
      <c r="G316" s="73">
        <v>62</v>
      </c>
      <c r="H316" s="42">
        <v>3299</v>
      </c>
      <c r="I316" s="46">
        <v>1193</v>
      </c>
      <c r="J316" s="46">
        <v>1109</v>
      </c>
      <c r="K316" s="44" t="s">
        <v>56</v>
      </c>
      <c r="L316" s="199"/>
      <c r="M316" s="199"/>
      <c r="N316" s="199"/>
      <c r="O316" s="76">
        <v>6210</v>
      </c>
    </row>
    <row r="317" spans="1:15" ht="25.5">
      <c r="C317" s="45" t="str">
        <f t="shared" si="70"/>
        <v>091</v>
      </c>
      <c r="D317" s="45" t="str">
        <f t="shared" si="71"/>
        <v>0912</v>
      </c>
      <c r="E317" s="39" t="s">
        <v>130</v>
      </c>
      <c r="F317" s="40"/>
      <c r="G317" s="73">
        <v>72</v>
      </c>
      <c r="H317" s="42">
        <v>3299</v>
      </c>
      <c r="I317" s="46">
        <v>1194</v>
      </c>
      <c r="J317" s="46"/>
      <c r="K317" s="44" t="s">
        <v>56</v>
      </c>
      <c r="L317" s="199"/>
      <c r="M317" s="199"/>
      <c r="N317" s="199"/>
      <c r="O317" s="76">
        <v>7210</v>
      </c>
    </row>
    <row r="318" spans="1:15" ht="25.5">
      <c r="A318" s="8">
        <f t="shared" si="59"/>
        <v>3299</v>
      </c>
      <c r="B318" s="9">
        <f t="shared" si="60"/>
        <v>82</v>
      </c>
      <c r="C318" s="45" t="str">
        <f t="shared" si="70"/>
        <v>091</v>
      </c>
      <c r="D318" s="45" t="str">
        <f t="shared" si="71"/>
        <v>0912</v>
      </c>
      <c r="E318" s="39" t="s">
        <v>130</v>
      </c>
      <c r="F318" s="40">
        <v>32</v>
      </c>
      <c r="G318" s="73">
        <v>82</v>
      </c>
      <c r="H318" s="42">
        <v>3299</v>
      </c>
      <c r="I318" s="46">
        <v>1195</v>
      </c>
      <c r="J318" s="46">
        <v>1110</v>
      </c>
      <c r="K318" s="44" t="s">
        <v>56</v>
      </c>
      <c r="L318" s="199"/>
      <c r="M318" s="199"/>
      <c r="N318" s="199"/>
      <c r="O318" s="76">
        <v>8210</v>
      </c>
    </row>
    <row r="319" spans="1:15">
      <c r="A319" s="8">
        <f t="shared" si="59"/>
        <v>34</v>
      </c>
      <c r="B319" s="9" t="str">
        <f t="shared" si="60"/>
        <v/>
      </c>
      <c r="C319" s="45" t="str">
        <f t="shared" si="70"/>
        <v/>
      </c>
      <c r="D319" s="45" t="str">
        <f t="shared" si="71"/>
        <v/>
      </c>
      <c r="E319" s="39"/>
      <c r="F319" s="40"/>
      <c r="G319" s="41"/>
      <c r="H319" s="42">
        <v>34</v>
      </c>
      <c r="I319" s="43"/>
      <c r="J319" s="43"/>
      <c r="K319" s="44" t="s">
        <v>76</v>
      </c>
      <c r="L319" s="108">
        <f>SUM(L320)</f>
        <v>10800</v>
      </c>
      <c r="M319" s="108">
        <f>SUM(M320)</f>
        <v>0</v>
      </c>
      <c r="N319" s="108">
        <f>SUM(N320)</f>
        <v>10800</v>
      </c>
      <c r="O319" s="18"/>
    </row>
    <row r="320" spans="1:15">
      <c r="A320" s="8">
        <f t="shared" si="59"/>
        <v>343</v>
      </c>
      <c r="B320" s="9" t="str">
        <f t="shared" si="60"/>
        <v/>
      </c>
      <c r="C320" s="45" t="str">
        <f t="shared" si="70"/>
        <v/>
      </c>
      <c r="D320" s="45" t="str">
        <f t="shared" si="71"/>
        <v/>
      </c>
      <c r="E320" s="39"/>
      <c r="F320" s="40"/>
      <c r="G320" s="41"/>
      <c r="H320" s="42">
        <v>343</v>
      </c>
      <c r="I320" s="43"/>
      <c r="J320" s="43"/>
      <c r="K320" s="44" t="s">
        <v>77</v>
      </c>
      <c r="L320" s="108">
        <f>SUM(L321:L328)</f>
        <v>10800</v>
      </c>
      <c r="M320" s="108">
        <f>SUM(M321:M327)</f>
        <v>0</v>
      </c>
      <c r="N320" s="108">
        <f>SUM(N321:N327)</f>
        <v>10800</v>
      </c>
      <c r="O320" s="18"/>
    </row>
    <row r="321" spans="1:15" ht="25.5">
      <c r="A321" s="8">
        <f t="shared" si="59"/>
        <v>3431</v>
      </c>
      <c r="B321" s="9">
        <f t="shared" si="60"/>
        <v>32</v>
      </c>
      <c r="C321" s="45" t="str">
        <f t="shared" si="70"/>
        <v>091</v>
      </c>
      <c r="D321" s="45" t="str">
        <f t="shared" si="71"/>
        <v>0912</v>
      </c>
      <c r="E321" s="39" t="s">
        <v>130</v>
      </c>
      <c r="F321" s="40">
        <v>32</v>
      </c>
      <c r="G321" s="41">
        <v>32</v>
      </c>
      <c r="H321" s="42">
        <v>3431</v>
      </c>
      <c r="I321" s="46">
        <v>1196</v>
      </c>
      <c r="J321" s="46">
        <v>1111</v>
      </c>
      <c r="K321" s="44" t="s">
        <v>78</v>
      </c>
      <c r="L321" s="199">
        <v>10800</v>
      </c>
      <c r="M321" s="199">
        <v>0</v>
      </c>
      <c r="N321" s="199">
        <v>10800</v>
      </c>
      <c r="O321" s="75">
        <v>3210</v>
      </c>
    </row>
    <row r="322" spans="1:15" ht="27" customHeight="1">
      <c r="A322" s="8">
        <f t="shared" si="59"/>
        <v>3431</v>
      </c>
      <c r="B322" s="9">
        <f t="shared" si="60"/>
        <v>49</v>
      </c>
      <c r="C322" s="45" t="str">
        <f t="shared" si="70"/>
        <v>091</v>
      </c>
      <c r="D322" s="45" t="str">
        <f t="shared" si="71"/>
        <v>0912</v>
      </c>
      <c r="E322" s="39" t="s">
        <v>130</v>
      </c>
      <c r="F322" s="40">
        <v>32</v>
      </c>
      <c r="G322" s="73">
        <v>49</v>
      </c>
      <c r="H322" s="42">
        <v>3431</v>
      </c>
      <c r="I322" s="46">
        <v>1197</v>
      </c>
      <c r="J322" s="46">
        <v>1112</v>
      </c>
      <c r="K322" s="44" t="s">
        <v>78</v>
      </c>
      <c r="L322" s="199"/>
      <c r="M322" s="199"/>
      <c r="N322" s="199"/>
      <c r="O322" s="76">
        <v>4910</v>
      </c>
    </row>
    <row r="323" spans="1:15" ht="27" customHeight="1">
      <c r="A323" s="8">
        <f t="shared" ref="A323:A416" si="72">H323</f>
        <v>3431</v>
      </c>
      <c r="B323" s="9">
        <f t="shared" si="60"/>
        <v>54</v>
      </c>
      <c r="C323" s="45" t="str">
        <f t="shared" si="70"/>
        <v>091</v>
      </c>
      <c r="D323" s="45" t="str">
        <f t="shared" si="71"/>
        <v>0912</v>
      </c>
      <c r="E323" s="39" t="s">
        <v>130</v>
      </c>
      <c r="F323" s="40">
        <v>32</v>
      </c>
      <c r="G323" s="73">
        <v>54</v>
      </c>
      <c r="H323" s="42">
        <v>3431</v>
      </c>
      <c r="I323" s="46">
        <v>1198</v>
      </c>
      <c r="J323" s="46">
        <v>1113</v>
      </c>
      <c r="K323" s="44" t="s">
        <v>78</v>
      </c>
      <c r="L323" s="199"/>
      <c r="M323" s="199"/>
      <c r="N323" s="199"/>
      <c r="O323" s="76">
        <v>5410</v>
      </c>
    </row>
    <row r="324" spans="1:15" ht="25.5">
      <c r="A324" s="8">
        <f t="shared" si="72"/>
        <v>3432</v>
      </c>
      <c r="B324" s="9">
        <f t="shared" si="60"/>
        <v>32</v>
      </c>
      <c r="C324" s="45" t="str">
        <f t="shared" si="70"/>
        <v>091</v>
      </c>
      <c r="D324" s="45" t="str">
        <f t="shared" si="71"/>
        <v>0912</v>
      </c>
      <c r="E324" s="39" t="s">
        <v>130</v>
      </c>
      <c r="F324" s="40">
        <v>32</v>
      </c>
      <c r="G324" s="41">
        <v>32</v>
      </c>
      <c r="H324" s="42">
        <v>3432</v>
      </c>
      <c r="I324" s="46">
        <v>1202</v>
      </c>
      <c r="J324" s="46">
        <v>1114</v>
      </c>
      <c r="K324" s="44" t="s">
        <v>118</v>
      </c>
      <c r="L324" s="199"/>
      <c r="M324" s="199"/>
      <c r="N324" s="199"/>
      <c r="O324" s="75">
        <v>3210</v>
      </c>
    </row>
    <row r="325" spans="1:15" ht="27" customHeight="1">
      <c r="A325" s="8">
        <f t="shared" si="72"/>
        <v>3432</v>
      </c>
      <c r="B325" s="9">
        <f t="shared" si="60"/>
        <v>54</v>
      </c>
      <c r="C325" s="45" t="str">
        <f t="shared" si="70"/>
        <v>091</v>
      </c>
      <c r="D325" s="45" t="str">
        <f t="shared" si="71"/>
        <v>0912</v>
      </c>
      <c r="E325" s="39" t="s">
        <v>130</v>
      </c>
      <c r="F325" s="40">
        <v>32</v>
      </c>
      <c r="G325" s="73">
        <v>54</v>
      </c>
      <c r="H325" s="42">
        <v>3432</v>
      </c>
      <c r="I325" s="46">
        <v>1204</v>
      </c>
      <c r="J325" s="46">
        <v>1115</v>
      </c>
      <c r="K325" s="44" t="s">
        <v>118</v>
      </c>
      <c r="L325" s="199"/>
      <c r="M325" s="199"/>
      <c r="N325" s="199"/>
      <c r="O325" s="76">
        <v>5410</v>
      </c>
    </row>
    <row r="326" spans="1:15">
      <c r="A326" s="8">
        <f t="shared" si="72"/>
        <v>3433</v>
      </c>
      <c r="B326" s="9">
        <f t="shared" si="60"/>
        <v>32</v>
      </c>
      <c r="C326" s="45" t="str">
        <f t="shared" si="70"/>
        <v>091</v>
      </c>
      <c r="D326" s="45" t="str">
        <f t="shared" si="71"/>
        <v>0912</v>
      </c>
      <c r="E326" s="39" t="s">
        <v>130</v>
      </c>
      <c r="F326" s="40">
        <v>32</v>
      </c>
      <c r="G326" s="41">
        <v>32</v>
      </c>
      <c r="H326" s="42">
        <v>3433</v>
      </c>
      <c r="I326" s="46">
        <v>1208</v>
      </c>
      <c r="J326" s="46">
        <v>1116</v>
      </c>
      <c r="K326" s="44" t="s">
        <v>119</v>
      </c>
      <c r="L326" s="199"/>
      <c r="M326" s="199"/>
      <c r="N326" s="199"/>
      <c r="O326" s="75">
        <v>3210</v>
      </c>
    </row>
    <row r="327" spans="1:15" ht="25.5">
      <c r="A327" s="8">
        <f t="shared" si="72"/>
        <v>3434</v>
      </c>
      <c r="B327" s="9">
        <f t="shared" si="60"/>
        <v>32</v>
      </c>
      <c r="C327" s="45" t="str">
        <f t="shared" si="70"/>
        <v>091</v>
      </c>
      <c r="D327" s="45" t="str">
        <f t="shared" si="71"/>
        <v>0912</v>
      </c>
      <c r="E327" s="39" t="s">
        <v>130</v>
      </c>
      <c r="F327" s="40">
        <v>32</v>
      </c>
      <c r="G327" s="41">
        <v>32</v>
      </c>
      <c r="H327" s="42">
        <v>3434</v>
      </c>
      <c r="I327" s="46">
        <v>1214</v>
      </c>
      <c r="J327" s="46">
        <v>1117</v>
      </c>
      <c r="K327" s="44" t="s">
        <v>120</v>
      </c>
      <c r="L327" s="199"/>
      <c r="M327" s="199"/>
      <c r="N327" s="199"/>
      <c r="O327" s="75">
        <v>3210</v>
      </c>
    </row>
    <row r="328" spans="1:15" ht="25.5">
      <c r="C328" s="45" t="str">
        <f t="shared" si="70"/>
        <v>091</v>
      </c>
      <c r="D328" s="45" t="str">
        <f t="shared" si="71"/>
        <v>0912</v>
      </c>
      <c r="E328" s="39" t="s">
        <v>130</v>
      </c>
      <c r="F328" s="40"/>
      <c r="G328" s="73">
        <v>72</v>
      </c>
      <c r="H328" s="42">
        <v>3434</v>
      </c>
      <c r="I328" s="46">
        <v>1218</v>
      </c>
      <c r="J328" s="46"/>
      <c r="K328" s="44" t="s">
        <v>120</v>
      </c>
      <c r="L328" s="199"/>
      <c r="M328" s="199"/>
      <c r="N328" s="199"/>
      <c r="O328" s="76">
        <v>7210</v>
      </c>
    </row>
    <row r="329" spans="1:15" ht="25.5">
      <c r="C329" s="45"/>
      <c r="D329" s="45"/>
      <c r="E329" s="39"/>
      <c r="F329" s="40"/>
      <c r="G329" s="224"/>
      <c r="H329" s="42">
        <v>36</v>
      </c>
      <c r="I329" s="225"/>
      <c r="J329" s="46"/>
      <c r="K329" s="44" t="s">
        <v>309</v>
      </c>
      <c r="L329" s="226">
        <f>SUM(L330)</f>
        <v>0</v>
      </c>
      <c r="M329" s="226">
        <f t="shared" ref="M329:N329" si="73">SUM(M330)</f>
        <v>0</v>
      </c>
      <c r="N329" s="226">
        <f t="shared" si="73"/>
        <v>0</v>
      </c>
      <c r="O329" s="227"/>
    </row>
    <row r="330" spans="1:15" ht="25.5">
      <c r="C330" s="45"/>
      <c r="D330" s="45"/>
      <c r="E330" s="39"/>
      <c r="F330" s="40"/>
      <c r="G330" s="224"/>
      <c r="H330" s="42">
        <v>368</v>
      </c>
      <c r="I330" s="225"/>
      <c r="J330" s="46"/>
      <c r="K330" s="44" t="s">
        <v>239</v>
      </c>
      <c r="L330" s="226">
        <f>SUM(L331)</f>
        <v>0</v>
      </c>
      <c r="M330" s="226">
        <f t="shared" ref="M330:N330" si="74">SUM(M331)</f>
        <v>0</v>
      </c>
      <c r="N330" s="226">
        <f t="shared" si="74"/>
        <v>0</v>
      </c>
      <c r="O330" s="227"/>
    </row>
    <row r="331" spans="1:15" ht="25.5">
      <c r="C331" s="45"/>
      <c r="D331" s="45"/>
      <c r="E331" s="39" t="s">
        <v>130</v>
      </c>
      <c r="F331" s="40"/>
      <c r="G331" s="73">
        <v>54</v>
      </c>
      <c r="H331" s="42">
        <v>3681</v>
      </c>
      <c r="I331" s="46">
        <v>1222</v>
      </c>
      <c r="J331" s="46"/>
      <c r="K331" s="44" t="s">
        <v>287</v>
      </c>
      <c r="L331" s="199"/>
      <c r="M331" s="199"/>
      <c r="N331" s="199"/>
      <c r="O331" s="76">
        <v>5410</v>
      </c>
    </row>
    <row r="332" spans="1:15" ht="25.5">
      <c r="A332" s="8">
        <f t="shared" si="72"/>
        <v>37</v>
      </c>
      <c r="B332" s="9" t="str">
        <f t="shared" si="60"/>
        <v/>
      </c>
      <c r="C332" s="45" t="str">
        <f t="shared" si="70"/>
        <v/>
      </c>
      <c r="D332" s="45" t="str">
        <f t="shared" si="71"/>
        <v/>
      </c>
      <c r="E332" s="39"/>
      <c r="F332" s="40"/>
      <c r="G332" s="41"/>
      <c r="H332" s="42">
        <v>37</v>
      </c>
      <c r="I332" s="43"/>
      <c r="J332" s="43"/>
      <c r="K332" s="5" t="s">
        <v>109</v>
      </c>
      <c r="L332" s="108">
        <f>SUM(L333)</f>
        <v>0</v>
      </c>
      <c r="M332" s="108">
        <f>SUM(M333)</f>
        <v>0</v>
      </c>
      <c r="N332" s="108">
        <f>SUM(N333)</f>
        <v>0</v>
      </c>
      <c r="O332" s="18"/>
    </row>
    <row r="333" spans="1:15" ht="25.5">
      <c r="A333" s="8">
        <f t="shared" si="72"/>
        <v>372</v>
      </c>
      <c r="B333" s="9" t="str">
        <f t="shared" si="60"/>
        <v/>
      </c>
      <c r="C333" s="45" t="str">
        <f t="shared" si="70"/>
        <v/>
      </c>
      <c r="D333" s="45" t="str">
        <f t="shared" si="71"/>
        <v/>
      </c>
      <c r="E333" s="39"/>
      <c r="F333" s="40"/>
      <c r="G333" s="41"/>
      <c r="H333" s="42">
        <v>372</v>
      </c>
      <c r="I333" s="43"/>
      <c r="J333" s="43"/>
      <c r="K333" s="5" t="s">
        <v>110</v>
      </c>
      <c r="L333" s="108">
        <f>SUM(L334:L338)</f>
        <v>0</v>
      </c>
      <c r="M333" s="108">
        <f t="shared" ref="M333:N333" si="75">SUM(M334:M338)</f>
        <v>0</v>
      </c>
      <c r="N333" s="108">
        <f t="shared" si="75"/>
        <v>0</v>
      </c>
      <c r="O333" s="18"/>
    </row>
    <row r="334" spans="1:15" ht="25.5">
      <c r="A334" s="8">
        <f t="shared" si="72"/>
        <v>3722</v>
      </c>
      <c r="B334" s="9">
        <f t="shared" si="60"/>
        <v>32</v>
      </c>
      <c r="C334" s="45" t="str">
        <f t="shared" si="70"/>
        <v>091</v>
      </c>
      <c r="D334" s="45" t="str">
        <f t="shared" si="71"/>
        <v>0912</v>
      </c>
      <c r="E334" s="39" t="s">
        <v>130</v>
      </c>
      <c r="F334" s="40">
        <v>32</v>
      </c>
      <c r="G334" s="41">
        <v>32</v>
      </c>
      <c r="H334" s="42">
        <v>3722</v>
      </c>
      <c r="I334" s="46">
        <v>1226</v>
      </c>
      <c r="J334" s="46">
        <v>1118</v>
      </c>
      <c r="K334" s="5" t="s">
        <v>172</v>
      </c>
      <c r="L334" s="199"/>
      <c r="M334" s="199"/>
      <c r="N334" s="199"/>
      <c r="O334" s="75">
        <v>3210</v>
      </c>
    </row>
    <row r="335" spans="1:15" ht="27" customHeight="1">
      <c r="A335" s="8">
        <f t="shared" si="72"/>
        <v>3722</v>
      </c>
      <c r="B335" s="9">
        <f t="shared" si="60"/>
        <v>49</v>
      </c>
      <c r="C335" s="45" t="str">
        <f t="shared" si="70"/>
        <v>091</v>
      </c>
      <c r="D335" s="45" t="str">
        <f t="shared" si="71"/>
        <v>0912</v>
      </c>
      <c r="E335" s="39" t="s">
        <v>130</v>
      </c>
      <c r="F335" s="40">
        <v>32</v>
      </c>
      <c r="G335" s="73">
        <v>49</v>
      </c>
      <c r="H335" s="42">
        <v>3722</v>
      </c>
      <c r="I335" s="46">
        <v>1227</v>
      </c>
      <c r="J335" s="46">
        <v>1119</v>
      </c>
      <c r="K335" s="5" t="s">
        <v>172</v>
      </c>
      <c r="L335" s="199"/>
      <c r="M335" s="199"/>
      <c r="N335" s="199"/>
      <c r="O335" s="76">
        <v>4910</v>
      </c>
    </row>
    <row r="336" spans="1:15" ht="27" customHeight="1">
      <c r="A336" s="8">
        <f t="shared" si="72"/>
        <v>3722</v>
      </c>
      <c r="B336" s="9">
        <f t="shared" si="60"/>
        <v>54</v>
      </c>
      <c r="C336" s="45" t="str">
        <f t="shared" si="70"/>
        <v>091</v>
      </c>
      <c r="D336" s="45" t="str">
        <f t="shared" si="71"/>
        <v>0912</v>
      </c>
      <c r="E336" s="39" t="s">
        <v>130</v>
      </c>
      <c r="F336" s="40">
        <v>32</v>
      </c>
      <c r="G336" s="73">
        <v>54</v>
      </c>
      <c r="H336" s="42">
        <v>3722</v>
      </c>
      <c r="I336" s="46">
        <v>1228</v>
      </c>
      <c r="J336" s="46">
        <v>1120</v>
      </c>
      <c r="K336" s="5" t="s">
        <v>172</v>
      </c>
      <c r="L336" s="199"/>
      <c r="M336" s="199"/>
      <c r="N336" s="199"/>
      <c r="O336" s="76">
        <v>5410</v>
      </c>
    </row>
    <row r="337" spans="1:15" ht="27" customHeight="1">
      <c r="C337" s="45" t="str">
        <f t="shared" si="70"/>
        <v>091</v>
      </c>
      <c r="D337" s="45" t="str">
        <f t="shared" si="71"/>
        <v>0912</v>
      </c>
      <c r="E337" s="39" t="s">
        <v>130</v>
      </c>
      <c r="F337" s="40"/>
      <c r="G337" s="73">
        <v>62</v>
      </c>
      <c r="H337" s="42">
        <v>3722</v>
      </c>
      <c r="I337" s="46">
        <v>1229</v>
      </c>
      <c r="J337" s="46"/>
      <c r="K337" s="5" t="s">
        <v>172</v>
      </c>
      <c r="L337" s="199"/>
      <c r="M337" s="199"/>
      <c r="N337" s="199"/>
      <c r="O337" s="76">
        <v>6210</v>
      </c>
    </row>
    <row r="338" spans="1:15" ht="27" customHeight="1">
      <c r="A338" s="8">
        <f t="shared" si="72"/>
        <v>3723</v>
      </c>
      <c r="B338" s="9">
        <f t="shared" si="60"/>
        <v>54</v>
      </c>
      <c r="C338" s="45" t="str">
        <f t="shared" si="70"/>
        <v>091</v>
      </c>
      <c r="D338" s="45" t="str">
        <f t="shared" si="71"/>
        <v>0912</v>
      </c>
      <c r="E338" s="39" t="s">
        <v>130</v>
      </c>
      <c r="F338" s="40">
        <v>32</v>
      </c>
      <c r="G338" s="73">
        <v>54</v>
      </c>
      <c r="H338" s="77">
        <v>3723</v>
      </c>
      <c r="I338" s="46">
        <v>1234</v>
      </c>
      <c r="J338" s="46">
        <v>1121</v>
      </c>
      <c r="K338" s="5" t="s">
        <v>173</v>
      </c>
      <c r="L338" s="199"/>
      <c r="M338" s="199"/>
      <c r="N338" s="199"/>
      <c r="O338" s="76">
        <v>5410</v>
      </c>
    </row>
    <row r="339" spans="1:15">
      <c r="A339" s="8">
        <f t="shared" si="72"/>
        <v>38</v>
      </c>
      <c r="B339" s="9" t="str">
        <f t="shared" si="60"/>
        <v/>
      </c>
      <c r="C339" s="45" t="str">
        <f t="shared" si="70"/>
        <v/>
      </c>
      <c r="D339" s="45" t="str">
        <f t="shared" si="71"/>
        <v/>
      </c>
      <c r="E339" s="39"/>
      <c r="F339" s="40"/>
      <c r="G339" s="41"/>
      <c r="H339" s="42">
        <v>38</v>
      </c>
      <c r="I339" s="43"/>
      <c r="J339" s="43"/>
      <c r="K339" s="6" t="s">
        <v>59</v>
      </c>
      <c r="L339" s="108">
        <f>SUM(L340)</f>
        <v>0</v>
      </c>
      <c r="M339" s="108">
        <f>SUM(M340)</f>
        <v>0</v>
      </c>
      <c r="N339" s="108">
        <f>SUM(N340)</f>
        <v>0</v>
      </c>
      <c r="O339" s="18"/>
    </row>
    <row r="340" spans="1:15">
      <c r="A340" s="8">
        <f t="shared" si="72"/>
        <v>381</v>
      </c>
      <c r="B340" s="9" t="str">
        <f t="shared" si="60"/>
        <v/>
      </c>
      <c r="C340" s="45" t="str">
        <f t="shared" si="70"/>
        <v/>
      </c>
      <c r="D340" s="45" t="str">
        <f t="shared" si="71"/>
        <v/>
      </c>
      <c r="E340" s="39"/>
      <c r="F340" s="40"/>
      <c r="G340" s="41"/>
      <c r="H340" s="42">
        <v>381</v>
      </c>
      <c r="I340" s="43"/>
      <c r="J340" s="43"/>
      <c r="K340" s="5" t="s">
        <v>60</v>
      </c>
      <c r="L340" s="108">
        <f>SUM(L341:L342)</f>
        <v>0</v>
      </c>
      <c r="M340" s="108">
        <f t="shared" ref="M340:N340" si="76">SUM(M341:M342)</f>
        <v>0</v>
      </c>
      <c r="N340" s="108">
        <f t="shared" si="76"/>
        <v>0</v>
      </c>
      <c r="O340" s="18"/>
    </row>
    <row r="341" spans="1:15">
      <c r="A341" s="8">
        <f t="shared" si="72"/>
        <v>3811</v>
      </c>
      <c r="B341" s="9">
        <f t="shared" si="60"/>
        <v>32</v>
      </c>
      <c r="C341" s="45" t="str">
        <f t="shared" si="70"/>
        <v>091</v>
      </c>
      <c r="D341" s="45" t="str">
        <f t="shared" si="71"/>
        <v>0912</v>
      </c>
      <c r="E341" s="39" t="s">
        <v>130</v>
      </c>
      <c r="F341" s="40">
        <v>32</v>
      </c>
      <c r="G341" s="41">
        <v>32</v>
      </c>
      <c r="H341" s="42">
        <v>3811</v>
      </c>
      <c r="I341" s="46">
        <v>1238</v>
      </c>
      <c r="J341" s="46">
        <v>1122</v>
      </c>
      <c r="K341" s="5" t="s">
        <v>61</v>
      </c>
      <c r="L341" s="199"/>
      <c r="M341" s="199"/>
      <c r="N341" s="199"/>
      <c r="O341" s="75">
        <v>3210</v>
      </c>
    </row>
    <row r="342" spans="1:15">
      <c r="C342" s="45" t="str">
        <f t="shared" si="70"/>
        <v>091</v>
      </c>
      <c r="D342" s="45" t="str">
        <f t="shared" si="71"/>
        <v>0912</v>
      </c>
      <c r="E342" s="39" t="s">
        <v>130</v>
      </c>
      <c r="F342" s="40"/>
      <c r="G342" s="73">
        <v>62</v>
      </c>
      <c r="H342" s="42">
        <v>3811</v>
      </c>
      <c r="I342" s="46">
        <v>1241</v>
      </c>
      <c r="J342" s="46"/>
      <c r="K342" s="5" t="s">
        <v>61</v>
      </c>
      <c r="L342" s="199"/>
      <c r="M342" s="199"/>
      <c r="N342" s="199"/>
      <c r="O342" s="76">
        <v>6210</v>
      </c>
    </row>
    <row r="343" spans="1:15" ht="25.5">
      <c r="A343" s="8">
        <f t="shared" si="72"/>
        <v>4</v>
      </c>
      <c r="B343" s="9" t="str">
        <f t="shared" si="60"/>
        <v/>
      </c>
      <c r="C343" s="45" t="str">
        <f t="shared" si="70"/>
        <v/>
      </c>
      <c r="D343" s="45" t="str">
        <f t="shared" si="71"/>
        <v/>
      </c>
      <c r="E343" s="39"/>
      <c r="F343" s="40"/>
      <c r="G343" s="41"/>
      <c r="H343" s="42">
        <v>4</v>
      </c>
      <c r="I343" s="43"/>
      <c r="J343" s="43"/>
      <c r="K343" s="44" t="s">
        <v>64</v>
      </c>
      <c r="L343" s="108">
        <f>SUM(L344,L348)</f>
        <v>28757</v>
      </c>
      <c r="M343" s="108">
        <f>SUM(M344,M348)</f>
        <v>0</v>
      </c>
      <c r="N343" s="108">
        <f>SUM(N344,N348)</f>
        <v>28757</v>
      </c>
      <c r="O343" s="18"/>
    </row>
    <row r="344" spans="1:15" ht="25.5">
      <c r="A344" s="8">
        <f t="shared" si="72"/>
        <v>41</v>
      </c>
      <c r="B344" s="9" t="str">
        <f t="shared" si="60"/>
        <v/>
      </c>
      <c r="C344" s="45" t="str">
        <f>IF(I344&gt;0,LEFT(E344,3),"  ")</f>
        <v/>
      </c>
      <c r="D344" s="45" t="str">
        <f>IF(I344&gt;0,LEFT(E344,4),"  ")</f>
        <v/>
      </c>
      <c r="E344" s="39"/>
      <c r="F344" s="40"/>
      <c r="G344" s="41"/>
      <c r="H344" s="42">
        <v>41</v>
      </c>
      <c r="I344" s="43"/>
      <c r="J344" s="43"/>
      <c r="K344" s="44" t="s">
        <v>91</v>
      </c>
      <c r="L344" s="108">
        <f>SUM(L345)</f>
        <v>0</v>
      </c>
      <c r="M344" s="108">
        <f t="shared" ref="M344:N344" si="77">SUM(M345)</f>
        <v>0</v>
      </c>
      <c r="N344" s="108">
        <f t="shared" si="77"/>
        <v>0</v>
      </c>
      <c r="O344" s="18"/>
    </row>
    <row r="345" spans="1:15">
      <c r="A345" s="8">
        <f t="shared" si="72"/>
        <v>412</v>
      </c>
      <c r="B345" s="9" t="str">
        <f t="shared" ref="B345:B404" si="78">IF(J345&gt;0,G345," ")</f>
        <v/>
      </c>
      <c r="C345" s="45" t="str">
        <f>IF(I345&gt;0,LEFT(E345,3),"  ")</f>
        <v/>
      </c>
      <c r="D345" s="45" t="str">
        <f>IF(I345&gt;0,LEFT(E345,4),"  ")</f>
        <v/>
      </c>
      <c r="E345" s="39"/>
      <c r="F345" s="40"/>
      <c r="G345" s="41"/>
      <c r="H345" s="42">
        <v>412</v>
      </c>
      <c r="I345" s="43"/>
      <c r="J345" s="43"/>
      <c r="K345" s="5" t="s">
        <v>92</v>
      </c>
      <c r="L345" s="108">
        <f>SUM(L346:L347)</f>
        <v>0</v>
      </c>
      <c r="M345" s="108">
        <f t="shared" ref="M345:N345" si="79">SUM(M346:M347)</f>
        <v>0</v>
      </c>
      <c r="N345" s="108">
        <f t="shared" si="79"/>
        <v>0</v>
      </c>
      <c r="O345" s="18"/>
    </row>
    <row r="346" spans="1:15">
      <c r="C346" s="45"/>
      <c r="D346" s="45"/>
      <c r="E346" s="39" t="s">
        <v>130</v>
      </c>
      <c r="F346" s="40"/>
      <c r="G346" s="41">
        <v>32</v>
      </c>
      <c r="H346" s="42">
        <v>4123</v>
      </c>
      <c r="I346" s="46">
        <v>1244</v>
      </c>
      <c r="J346" s="43"/>
      <c r="K346" s="44" t="s">
        <v>93</v>
      </c>
      <c r="L346" s="216"/>
      <c r="M346" s="216"/>
      <c r="N346" s="216"/>
      <c r="O346" s="75">
        <v>3210</v>
      </c>
    </row>
    <row r="347" spans="1:15" ht="17.25" customHeight="1">
      <c r="A347" s="8">
        <f t="shared" si="72"/>
        <v>4123</v>
      </c>
      <c r="B347" s="9">
        <f t="shared" si="78"/>
        <v>54</v>
      </c>
      <c r="C347" s="45" t="str">
        <f t="shared" ref="C347" si="80">IF(I347&gt;0,LEFT(E347,3),"  ")</f>
        <v>091</v>
      </c>
      <c r="D347" s="45" t="str">
        <f t="shared" ref="D347" si="81">IF(I347&gt;0,LEFT(E347,4),"  ")</f>
        <v>0912</v>
      </c>
      <c r="E347" s="39" t="s">
        <v>130</v>
      </c>
      <c r="F347" s="40">
        <v>32</v>
      </c>
      <c r="G347" s="73">
        <v>54</v>
      </c>
      <c r="H347" s="42">
        <v>4123</v>
      </c>
      <c r="I347" s="46">
        <v>1246</v>
      </c>
      <c r="J347" s="46">
        <v>1123</v>
      </c>
      <c r="K347" s="44" t="s">
        <v>93</v>
      </c>
      <c r="L347" s="199"/>
      <c r="M347" s="199"/>
      <c r="N347" s="199"/>
      <c r="O347" s="76">
        <v>5410</v>
      </c>
    </row>
    <row r="348" spans="1:15" ht="25.5">
      <c r="A348" s="8">
        <f t="shared" si="72"/>
        <v>42</v>
      </c>
      <c r="B348" s="9" t="str">
        <f t="shared" si="78"/>
        <v/>
      </c>
      <c r="C348" s="45" t="str">
        <f t="shared" si="70"/>
        <v/>
      </c>
      <c r="D348" s="45" t="str">
        <f t="shared" si="71"/>
        <v/>
      </c>
      <c r="E348" s="39"/>
      <c r="F348" s="40"/>
      <c r="G348" s="41"/>
      <c r="H348" s="42">
        <v>42</v>
      </c>
      <c r="I348" s="43"/>
      <c r="J348" s="43"/>
      <c r="K348" s="44" t="s">
        <v>65</v>
      </c>
      <c r="L348" s="108">
        <f>SUM(L349,L352,L391,L395)</f>
        <v>28757</v>
      </c>
      <c r="M348" s="108">
        <f t="shared" ref="M348:N348" si="82">SUM(M349,M352,M391,M395)</f>
        <v>0</v>
      </c>
      <c r="N348" s="108">
        <f t="shared" si="82"/>
        <v>28757</v>
      </c>
      <c r="O348" s="18"/>
    </row>
    <row r="349" spans="1:15">
      <c r="A349" s="8">
        <f t="shared" ref="A349:A351" si="83">H349</f>
        <v>421</v>
      </c>
      <c r="B349" s="9" t="str">
        <f t="shared" ref="B349:B351" si="84">IF(J349&gt;0,G349," ")</f>
        <v/>
      </c>
      <c r="C349" s="45" t="str">
        <f>IF(I349&gt;0,LEFT(E349,3),"  ")</f>
        <v/>
      </c>
      <c r="D349" s="45" t="str">
        <f>IF(I349&gt;0,LEFT(E349,4),"  ")</f>
        <v/>
      </c>
      <c r="E349" s="39"/>
      <c r="F349" s="40"/>
      <c r="G349" s="41"/>
      <c r="H349" s="42">
        <v>421</v>
      </c>
      <c r="I349" s="43"/>
      <c r="J349" s="43"/>
      <c r="K349" s="5" t="s">
        <v>113</v>
      </c>
      <c r="L349" s="108">
        <f>SUM(L350:L351)</f>
        <v>0</v>
      </c>
      <c r="M349" s="108">
        <f>SUM(M350:M351)</f>
        <v>0</v>
      </c>
      <c r="N349" s="108">
        <f t="shared" ref="N349" si="85">SUM(N350:N351)</f>
        <v>0</v>
      </c>
      <c r="O349" s="18"/>
    </row>
    <row r="350" spans="1:15">
      <c r="C350" s="45"/>
      <c r="D350" s="45"/>
      <c r="E350" s="39" t="s">
        <v>130</v>
      </c>
      <c r="F350" s="40"/>
      <c r="G350" s="41">
        <v>32</v>
      </c>
      <c r="H350" s="42">
        <v>4212</v>
      </c>
      <c r="I350" s="228">
        <v>1250</v>
      </c>
      <c r="J350" s="43"/>
      <c r="K350" s="5" t="s">
        <v>141</v>
      </c>
      <c r="L350" s="199"/>
      <c r="M350" s="199"/>
      <c r="N350" s="199"/>
      <c r="O350" s="75">
        <v>3210</v>
      </c>
    </row>
    <row r="351" spans="1:15" ht="17.25" customHeight="1">
      <c r="A351" s="8">
        <f t="shared" si="83"/>
        <v>4214</v>
      </c>
      <c r="B351" s="9">
        <f t="shared" si="84"/>
        <v>32</v>
      </c>
      <c r="C351" s="45" t="str">
        <f t="shared" ref="C351" si="86">IF(I351&gt;0,LEFT(E351,3),"  ")</f>
        <v>091</v>
      </c>
      <c r="D351" s="45" t="str">
        <f t="shared" ref="D351" si="87">IF(I351&gt;0,LEFT(E351,4),"  ")</f>
        <v>0912</v>
      </c>
      <c r="E351" s="39" t="s">
        <v>130</v>
      </c>
      <c r="F351" s="40">
        <v>32</v>
      </c>
      <c r="G351" s="73">
        <v>32</v>
      </c>
      <c r="H351" s="42">
        <v>4214</v>
      </c>
      <c r="I351" s="223">
        <v>1256</v>
      </c>
      <c r="J351" s="46">
        <v>1123</v>
      </c>
      <c r="K351" s="44" t="s">
        <v>292</v>
      </c>
      <c r="L351" s="199"/>
      <c r="M351" s="199"/>
      <c r="N351" s="199"/>
      <c r="O351" s="76">
        <v>3210</v>
      </c>
    </row>
    <row r="352" spans="1:15">
      <c r="A352" s="8">
        <f t="shared" si="72"/>
        <v>422</v>
      </c>
      <c r="B352" s="9" t="str">
        <f t="shared" si="78"/>
        <v/>
      </c>
      <c r="C352" s="45" t="str">
        <f t="shared" si="70"/>
        <v/>
      </c>
      <c r="D352" s="45" t="str">
        <f t="shared" si="71"/>
        <v/>
      </c>
      <c r="E352" s="39"/>
      <c r="F352" s="40"/>
      <c r="G352" s="41"/>
      <c r="H352" s="42">
        <v>422</v>
      </c>
      <c r="I352" s="43"/>
      <c r="J352" s="43"/>
      <c r="K352" s="44" t="s">
        <v>66</v>
      </c>
      <c r="L352" s="108">
        <f>SUM(L353:L390)</f>
        <v>4500</v>
      </c>
      <c r="M352" s="108">
        <f t="shared" ref="M352:N352" si="88">SUM(M353:M390)</f>
        <v>0</v>
      </c>
      <c r="N352" s="108">
        <f t="shared" si="88"/>
        <v>4500</v>
      </c>
      <c r="O352" s="18"/>
    </row>
    <row r="353" spans="1:15">
      <c r="A353" s="8">
        <f t="shared" si="72"/>
        <v>4221</v>
      </c>
      <c r="B353" s="9">
        <f t="shared" si="78"/>
        <v>32</v>
      </c>
      <c r="C353" s="45" t="str">
        <f t="shared" si="70"/>
        <v>091</v>
      </c>
      <c r="D353" s="45" t="str">
        <f t="shared" si="71"/>
        <v>0912</v>
      </c>
      <c r="E353" s="39" t="s">
        <v>130</v>
      </c>
      <c r="F353" s="40">
        <v>32</v>
      </c>
      <c r="G353" s="41">
        <v>32</v>
      </c>
      <c r="H353" s="42">
        <v>4221</v>
      </c>
      <c r="I353" s="46">
        <v>1262</v>
      </c>
      <c r="J353" s="46">
        <v>1124</v>
      </c>
      <c r="K353" s="44" t="s">
        <v>67</v>
      </c>
      <c r="L353" s="199">
        <v>500</v>
      </c>
      <c r="M353" s="199">
        <v>0</v>
      </c>
      <c r="N353" s="199">
        <v>500</v>
      </c>
      <c r="O353" s="75">
        <v>3210</v>
      </c>
    </row>
    <row r="354" spans="1:15" ht="17.25" customHeight="1">
      <c r="A354" s="8">
        <f t="shared" si="72"/>
        <v>4221</v>
      </c>
      <c r="B354" s="9">
        <f t="shared" si="78"/>
        <v>49</v>
      </c>
      <c r="C354" s="45" t="str">
        <f t="shared" si="70"/>
        <v>091</v>
      </c>
      <c r="D354" s="45" t="str">
        <f t="shared" si="71"/>
        <v>0912</v>
      </c>
      <c r="E354" s="39" t="s">
        <v>130</v>
      </c>
      <c r="F354" s="40">
        <v>32</v>
      </c>
      <c r="G354" s="73">
        <v>49</v>
      </c>
      <c r="H354" s="42">
        <v>4221</v>
      </c>
      <c r="I354" s="46">
        <v>1263</v>
      </c>
      <c r="J354" s="46">
        <v>1125</v>
      </c>
      <c r="K354" s="44" t="s">
        <v>67</v>
      </c>
      <c r="L354" s="199"/>
      <c r="M354" s="199"/>
      <c r="N354" s="199"/>
      <c r="O354" s="76">
        <v>4910</v>
      </c>
    </row>
    <row r="355" spans="1:15" ht="17.25" customHeight="1">
      <c r="A355" s="8">
        <f t="shared" si="72"/>
        <v>4221</v>
      </c>
      <c r="B355" s="9">
        <f t="shared" si="78"/>
        <v>54</v>
      </c>
      <c r="C355" s="45" t="str">
        <f t="shared" si="70"/>
        <v>091</v>
      </c>
      <c r="D355" s="45" t="str">
        <f t="shared" si="71"/>
        <v>0912</v>
      </c>
      <c r="E355" s="39" t="s">
        <v>130</v>
      </c>
      <c r="F355" s="40">
        <v>32</v>
      </c>
      <c r="G355" s="73">
        <v>54</v>
      </c>
      <c r="H355" s="42">
        <v>4221</v>
      </c>
      <c r="I355" s="46">
        <v>1264</v>
      </c>
      <c r="J355" s="46">
        <v>1126</v>
      </c>
      <c r="K355" s="44" t="s">
        <v>67</v>
      </c>
      <c r="L355" s="199"/>
      <c r="M355" s="199"/>
      <c r="N355" s="199"/>
      <c r="O355" s="76">
        <v>5410</v>
      </c>
    </row>
    <row r="356" spans="1:15">
      <c r="A356" s="8">
        <f t="shared" si="72"/>
        <v>4221</v>
      </c>
      <c r="B356" s="9">
        <f t="shared" si="78"/>
        <v>62</v>
      </c>
      <c r="C356" s="45" t="str">
        <f t="shared" si="70"/>
        <v>091</v>
      </c>
      <c r="D356" s="45" t="str">
        <f t="shared" si="71"/>
        <v>0912</v>
      </c>
      <c r="E356" s="39" t="s">
        <v>130</v>
      </c>
      <c r="F356" s="40">
        <v>32</v>
      </c>
      <c r="G356" s="73">
        <v>62</v>
      </c>
      <c r="H356" s="42">
        <v>4221</v>
      </c>
      <c r="I356" s="46">
        <v>1265</v>
      </c>
      <c r="J356" s="46">
        <v>1127</v>
      </c>
      <c r="K356" s="44" t="s">
        <v>67</v>
      </c>
      <c r="L356" s="199"/>
      <c r="M356" s="199"/>
      <c r="N356" s="199"/>
      <c r="O356" s="76">
        <v>6210</v>
      </c>
    </row>
    <row r="357" spans="1:15">
      <c r="A357" s="8">
        <f t="shared" si="72"/>
        <v>4221</v>
      </c>
      <c r="B357" s="9">
        <f t="shared" si="78"/>
        <v>72</v>
      </c>
      <c r="C357" s="45" t="str">
        <f t="shared" si="70"/>
        <v>091</v>
      </c>
      <c r="D357" s="45" t="str">
        <f t="shared" si="71"/>
        <v>0912</v>
      </c>
      <c r="E357" s="39" t="s">
        <v>130</v>
      </c>
      <c r="F357" s="40">
        <v>32</v>
      </c>
      <c r="G357" s="73">
        <v>72</v>
      </c>
      <c r="H357" s="42">
        <v>4221</v>
      </c>
      <c r="I357" s="46">
        <v>1266</v>
      </c>
      <c r="J357" s="46">
        <v>1128</v>
      </c>
      <c r="K357" s="44" t="s">
        <v>67</v>
      </c>
      <c r="L357" s="199"/>
      <c r="M357" s="199"/>
      <c r="N357" s="199"/>
      <c r="O357" s="76">
        <v>7210</v>
      </c>
    </row>
    <row r="358" spans="1:15">
      <c r="A358" s="8">
        <f t="shared" si="72"/>
        <v>4221</v>
      </c>
      <c r="B358" s="9">
        <f t="shared" si="78"/>
        <v>82</v>
      </c>
      <c r="C358" s="45" t="str">
        <f t="shared" si="70"/>
        <v>091</v>
      </c>
      <c r="D358" s="45" t="str">
        <f t="shared" si="71"/>
        <v>0912</v>
      </c>
      <c r="E358" s="39" t="s">
        <v>130</v>
      </c>
      <c r="F358" s="40">
        <v>32</v>
      </c>
      <c r="G358" s="73">
        <v>82</v>
      </c>
      <c r="H358" s="42">
        <v>4221</v>
      </c>
      <c r="I358" s="46">
        <v>1267</v>
      </c>
      <c r="J358" s="46">
        <v>1129</v>
      </c>
      <c r="K358" s="44" t="s">
        <v>67</v>
      </c>
      <c r="L358" s="199"/>
      <c r="M358" s="199"/>
      <c r="N358" s="199"/>
      <c r="O358" s="76">
        <v>8210</v>
      </c>
    </row>
    <row r="359" spans="1:15">
      <c r="A359" s="8">
        <f t="shared" si="72"/>
        <v>4222</v>
      </c>
      <c r="B359" s="9">
        <f t="shared" si="78"/>
        <v>32</v>
      </c>
      <c r="C359" s="45" t="str">
        <f t="shared" si="70"/>
        <v>091</v>
      </c>
      <c r="D359" s="45" t="str">
        <f t="shared" si="71"/>
        <v>0912</v>
      </c>
      <c r="E359" s="39" t="s">
        <v>130</v>
      </c>
      <c r="F359" s="40">
        <v>32</v>
      </c>
      <c r="G359" s="41">
        <v>32</v>
      </c>
      <c r="H359" s="42">
        <v>4222</v>
      </c>
      <c r="I359" s="46">
        <v>1268</v>
      </c>
      <c r="J359" s="46">
        <v>1130</v>
      </c>
      <c r="K359" s="44" t="s">
        <v>94</v>
      </c>
      <c r="L359" s="199"/>
      <c r="M359" s="199"/>
      <c r="N359" s="199"/>
      <c r="O359" s="75">
        <v>3210</v>
      </c>
    </row>
    <row r="360" spans="1:15" ht="17.25" customHeight="1">
      <c r="A360" s="8">
        <f t="shared" si="72"/>
        <v>4222</v>
      </c>
      <c r="B360" s="9">
        <f t="shared" si="78"/>
        <v>49</v>
      </c>
      <c r="C360" s="45" t="str">
        <f t="shared" si="70"/>
        <v>091</v>
      </c>
      <c r="D360" s="45" t="str">
        <f t="shared" si="71"/>
        <v>0912</v>
      </c>
      <c r="E360" s="39" t="s">
        <v>130</v>
      </c>
      <c r="F360" s="40">
        <v>32</v>
      </c>
      <c r="G360" s="73">
        <v>49</v>
      </c>
      <c r="H360" s="42">
        <v>4222</v>
      </c>
      <c r="I360" s="46">
        <v>1269</v>
      </c>
      <c r="J360" s="46">
        <v>1131</v>
      </c>
      <c r="K360" s="44" t="s">
        <v>94</v>
      </c>
      <c r="L360" s="199"/>
      <c r="M360" s="199"/>
      <c r="N360" s="199"/>
      <c r="O360" s="76">
        <v>4910</v>
      </c>
    </row>
    <row r="361" spans="1:15" ht="17.25" customHeight="1">
      <c r="A361" s="8">
        <f t="shared" si="72"/>
        <v>4222</v>
      </c>
      <c r="B361" s="9">
        <f t="shared" si="78"/>
        <v>54</v>
      </c>
      <c r="C361" s="45" t="str">
        <f t="shared" si="70"/>
        <v>091</v>
      </c>
      <c r="D361" s="45" t="str">
        <f t="shared" si="71"/>
        <v>0912</v>
      </c>
      <c r="E361" s="39" t="s">
        <v>130</v>
      </c>
      <c r="F361" s="40">
        <v>32</v>
      </c>
      <c r="G361" s="73">
        <v>54</v>
      </c>
      <c r="H361" s="42">
        <v>4222</v>
      </c>
      <c r="I361" s="46">
        <v>1270</v>
      </c>
      <c r="J361" s="46">
        <v>1132</v>
      </c>
      <c r="K361" s="44" t="s">
        <v>94</v>
      </c>
      <c r="L361" s="199"/>
      <c r="M361" s="199"/>
      <c r="N361" s="199"/>
      <c r="O361" s="76">
        <v>5410</v>
      </c>
    </row>
    <row r="362" spans="1:15" ht="17.25" customHeight="1">
      <c r="C362" s="45" t="str">
        <f t="shared" si="70"/>
        <v>091</v>
      </c>
      <c r="D362" s="45" t="str">
        <f t="shared" si="71"/>
        <v>0912</v>
      </c>
      <c r="E362" s="39" t="s">
        <v>130</v>
      </c>
      <c r="F362" s="40"/>
      <c r="G362" s="73">
        <v>62</v>
      </c>
      <c r="H362" s="42">
        <v>4222</v>
      </c>
      <c r="I362" s="46">
        <v>1271</v>
      </c>
      <c r="J362" s="46"/>
      <c r="K362" s="44" t="s">
        <v>94</v>
      </c>
      <c r="L362" s="199"/>
      <c r="M362" s="199"/>
      <c r="N362" s="199"/>
      <c r="O362" s="76">
        <v>6210</v>
      </c>
    </row>
    <row r="363" spans="1:15">
      <c r="A363" s="8">
        <f t="shared" si="72"/>
        <v>4222</v>
      </c>
      <c r="B363" s="9">
        <f t="shared" si="78"/>
        <v>72</v>
      </c>
      <c r="C363" s="45" t="str">
        <f t="shared" si="70"/>
        <v>091</v>
      </c>
      <c r="D363" s="45" t="str">
        <f t="shared" si="71"/>
        <v>0912</v>
      </c>
      <c r="E363" s="39" t="s">
        <v>130</v>
      </c>
      <c r="F363" s="40">
        <v>32</v>
      </c>
      <c r="G363" s="73">
        <v>72</v>
      </c>
      <c r="H363" s="42">
        <v>4222</v>
      </c>
      <c r="I363" s="46">
        <v>1272</v>
      </c>
      <c r="J363" s="46">
        <v>1133</v>
      </c>
      <c r="K363" s="44" t="s">
        <v>94</v>
      </c>
      <c r="L363" s="199"/>
      <c r="M363" s="199"/>
      <c r="N363" s="199"/>
      <c r="O363" s="76">
        <v>7210</v>
      </c>
    </row>
    <row r="364" spans="1:15">
      <c r="A364" s="8">
        <f t="shared" si="72"/>
        <v>4223</v>
      </c>
      <c r="B364" s="9">
        <f t="shared" si="78"/>
        <v>32</v>
      </c>
      <c r="C364" s="45" t="str">
        <f t="shared" si="70"/>
        <v>091</v>
      </c>
      <c r="D364" s="45" t="str">
        <f t="shared" si="71"/>
        <v>0912</v>
      </c>
      <c r="E364" s="39" t="s">
        <v>130</v>
      </c>
      <c r="F364" s="40">
        <v>32</v>
      </c>
      <c r="G364" s="41">
        <v>32</v>
      </c>
      <c r="H364" s="42">
        <v>4223</v>
      </c>
      <c r="I364" s="46">
        <v>1274</v>
      </c>
      <c r="J364" s="46">
        <v>1134</v>
      </c>
      <c r="K364" s="44" t="s">
        <v>95</v>
      </c>
      <c r="L364" s="199"/>
      <c r="M364" s="199"/>
      <c r="N364" s="199"/>
      <c r="O364" s="75">
        <v>3210</v>
      </c>
    </row>
    <row r="365" spans="1:15">
      <c r="A365" s="8">
        <f t="shared" si="72"/>
        <v>4223</v>
      </c>
      <c r="B365" s="9">
        <f t="shared" si="78"/>
        <v>54</v>
      </c>
      <c r="C365" s="45" t="str">
        <f t="shared" si="70"/>
        <v>091</v>
      </c>
      <c r="D365" s="45" t="str">
        <f t="shared" si="71"/>
        <v>0912</v>
      </c>
      <c r="E365" s="39" t="s">
        <v>130</v>
      </c>
      <c r="F365" s="40">
        <v>32</v>
      </c>
      <c r="G365" s="73">
        <v>54</v>
      </c>
      <c r="H365" s="42">
        <v>4223</v>
      </c>
      <c r="I365" s="223">
        <v>1276</v>
      </c>
      <c r="J365" s="46">
        <v>1134</v>
      </c>
      <c r="K365" s="44" t="s">
        <v>95</v>
      </c>
      <c r="L365" s="199"/>
      <c r="M365" s="199"/>
      <c r="N365" s="199"/>
      <c r="O365" s="75">
        <v>5410</v>
      </c>
    </row>
    <row r="366" spans="1:15">
      <c r="A366" s="8">
        <f t="shared" ref="A366" si="89">H366</f>
        <v>4223</v>
      </c>
      <c r="B366" s="9">
        <f t="shared" ref="B366" si="90">IF(J366&gt;0,G366," ")</f>
        <v>62</v>
      </c>
      <c r="C366" s="45" t="str">
        <f t="shared" ref="C366:C367" si="91">IF(I366&gt;0,LEFT(E366,3),"  ")</f>
        <v>091</v>
      </c>
      <c r="D366" s="45" t="str">
        <f t="shared" ref="D366:D367" si="92">IF(I366&gt;0,LEFT(E366,4),"  ")</f>
        <v>0912</v>
      </c>
      <c r="E366" s="39" t="s">
        <v>130</v>
      </c>
      <c r="F366" s="40">
        <v>32</v>
      </c>
      <c r="G366" s="73">
        <v>62</v>
      </c>
      <c r="H366" s="42">
        <v>4223</v>
      </c>
      <c r="I366" s="223">
        <v>1277</v>
      </c>
      <c r="J366" s="46">
        <v>1134</v>
      </c>
      <c r="K366" s="44" t="s">
        <v>95</v>
      </c>
      <c r="L366" s="199"/>
      <c r="M366" s="199"/>
      <c r="N366" s="199"/>
      <c r="O366" s="75">
        <v>6210</v>
      </c>
    </row>
    <row r="367" spans="1:15">
      <c r="C367" s="45" t="str">
        <f t="shared" si="91"/>
        <v>091</v>
      </c>
      <c r="D367" s="45" t="str">
        <f t="shared" si="92"/>
        <v>0912</v>
      </c>
      <c r="E367" s="39" t="s">
        <v>130</v>
      </c>
      <c r="F367" s="40"/>
      <c r="G367" s="73">
        <v>72</v>
      </c>
      <c r="H367" s="42">
        <v>4223</v>
      </c>
      <c r="I367" s="223">
        <v>1278</v>
      </c>
      <c r="J367" s="46"/>
      <c r="K367" s="44" t="s">
        <v>95</v>
      </c>
      <c r="L367" s="199"/>
      <c r="M367" s="199"/>
      <c r="N367" s="199"/>
      <c r="O367" s="76">
        <v>7210</v>
      </c>
    </row>
    <row r="368" spans="1:15">
      <c r="A368" s="8">
        <f t="shared" si="72"/>
        <v>4223</v>
      </c>
      <c r="B368" s="9">
        <f t="shared" si="78"/>
        <v>82</v>
      </c>
      <c r="C368" s="45" t="str">
        <f t="shared" si="70"/>
        <v>091</v>
      </c>
      <c r="D368" s="45" t="str">
        <f t="shared" si="71"/>
        <v>0912</v>
      </c>
      <c r="E368" s="39" t="s">
        <v>130</v>
      </c>
      <c r="F368" s="40">
        <v>32</v>
      </c>
      <c r="G368" s="73">
        <v>82</v>
      </c>
      <c r="H368" s="42">
        <v>4223</v>
      </c>
      <c r="I368" s="46">
        <v>1279</v>
      </c>
      <c r="J368" s="46">
        <v>1135</v>
      </c>
      <c r="K368" s="44" t="s">
        <v>95</v>
      </c>
      <c r="L368" s="199"/>
      <c r="M368" s="199"/>
      <c r="N368" s="199"/>
      <c r="O368" s="76">
        <v>8210</v>
      </c>
    </row>
    <row r="369" spans="1:15">
      <c r="C369" s="45" t="str">
        <f t="shared" si="70"/>
        <v>091</v>
      </c>
      <c r="D369" s="45" t="str">
        <f t="shared" si="71"/>
        <v>0912</v>
      </c>
      <c r="E369" s="39" t="s">
        <v>130</v>
      </c>
      <c r="F369" s="40"/>
      <c r="G369" s="41">
        <v>32</v>
      </c>
      <c r="H369" s="42">
        <v>4224</v>
      </c>
      <c r="I369" s="46">
        <v>1280</v>
      </c>
      <c r="J369" s="46"/>
      <c r="K369" s="44" t="s">
        <v>115</v>
      </c>
      <c r="L369" s="199"/>
      <c r="M369" s="199"/>
      <c r="N369" s="199"/>
      <c r="O369" s="75">
        <v>3210</v>
      </c>
    </row>
    <row r="370" spans="1:15">
      <c r="C370" s="45" t="str">
        <f t="shared" si="70"/>
        <v>091</v>
      </c>
      <c r="D370" s="45" t="str">
        <f t="shared" si="71"/>
        <v>0912</v>
      </c>
      <c r="E370" s="39" t="s">
        <v>130</v>
      </c>
      <c r="F370" s="40"/>
      <c r="G370" s="73">
        <v>49</v>
      </c>
      <c r="H370" s="42">
        <v>4224</v>
      </c>
      <c r="I370" s="46">
        <v>1281</v>
      </c>
      <c r="J370" s="46"/>
      <c r="K370" s="44" t="s">
        <v>115</v>
      </c>
      <c r="L370" s="199"/>
      <c r="M370" s="199"/>
      <c r="N370" s="199"/>
      <c r="O370" s="76">
        <v>4910</v>
      </c>
    </row>
    <row r="371" spans="1:15" ht="17.25" customHeight="1">
      <c r="A371" s="8">
        <f t="shared" si="72"/>
        <v>4224</v>
      </c>
      <c r="B371" s="9">
        <f t="shared" si="78"/>
        <v>54</v>
      </c>
      <c r="C371" s="45" t="str">
        <f t="shared" si="70"/>
        <v>091</v>
      </c>
      <c r="D371" s="45" t="str">
        <f t="shared" si="71"/>
        <v>0912</v>
      </c>
      <c r="E371" s="39" t="s">
        <v>130</v>
      </c>
      <c r="F371" s="40">
        <v>32</v>
      </c>
      <c r="G371" s="73">
        <v>54</v>
      </c>
      <c r="H371" s="42">
        <v>4224</v>
      </c>
      <c r="I371" s="46">
        <v>1282</v>
      </c>
      <c r="J371" s="46">
        <v>1136</v>
      </c>
      <c r="K371" s="44" t="s">
        <v>115</v>
      </c>
      <c r="L371" s="199"/>
      <c r="M371" s="199"/>
      <c r="N371" s="199"/>
      <c r="O371" s="76">
        <v>5410</v>
      </c>
    </row>
    <row r="372" spans="1:15" ht="17.25" customHeight="1">
      <c r="C372" s="45" t="str">
        <f t="shared" si="70"/>
        <v>091</v>
      </c>
      <c r="D372" s="45" t="str">
        <f t="shared" si="71"/>
        <v>0912</v>
      </c>
      <c r="E372" s="39" t="s">
        <v>130</v>
      </c>
      <c r="F372" s="40"/>
      <c r="G372" s="73">
        <v>72</v>
      </c>
      <c r="H372" s="42">
        <v>4224</v>
      </c>
      <c r="I372" s="46">
        <v>1284</v>
      </c>
      <c r="J372" s="46"/>
      <c r="K372" s="44" t="s">
        <v>115</v>
      </c>
      <c r="L372" s="199"/>
      <c r="M372" s="199"/>
      <c r="N372" s="199"/>
      <c r="O372" s="76">
        <v>7210</v>
      </c>
    </row>
    <row r="373" spans="1:15">
      <c r="A373" s="8">
        <f t="shared" si="72"/>
        <v>4224</v>
      </c>
      <c r="B373" s="9">
        <f t="shared" si="78"/>
        <v>82</v>
      </c>
      <c r="C373" s="45" t="str">
        <f t="shared" si="70"/>
        <v>091</v>
      </c>
      <c r="D373" s="45" t="str">
        <f t="shared" si="71"/>
        <v>0912</v>
      </c>
      <c r="E373" s="39" t="s">
        <v>130</v>
      </c>
      <c r="F373" s="40">
        <v>32</v>
      </c>
      <c r="G373" s="73">
        <v>82</v>
      </c>
      <c r="H373" s="42">
        <v>4224</v>
      </c>
      <c r="I373" s="46">
        <v>1285</v>
      </c>
      <c r="J373" s="46">
        <v>1137</v>
      </c>
      <c r="K373" s="44" t="s">
        <v>115</v>
      </c>
      <c r="L373" s="199"/>
      <c r="M373" s="199"/>
      <c r="N373" s="199"/>
      <c r="O373" s="76">
        <v>8210</v>
      </c>
    </row>
    <row r="374" spans="1:15">
      <c r="C374" s="45" t="str">
        <f t="shared" si="70"/>
        <v>091</v>
      </c>
      <c r="D374" s="45" t="str">
        <f t="shared" si="71"/>
        <v>0912</v>
      </c>
      <c r="E374" s="39" t="s">
        <v>130</v>
      </c>
      <c r="F374" s="40"/>
      <c r="G374" s="41">
        <v>32</v>
      </c>
      <c r="H374" s="42">
        <v>4225</v>
      </c>
      <c r="I374" s="46">
        <v>1286</v>
      </c>
      <c r="J374" s="46"/>
      <c r="K374" s="44" t="s">
        <v>101</v>
      </c>
      <c r="L374" s="199"/>
      <c r="M374" s="199"/>
      <c r="N374" s="199"/>
      <c r="O374" s="75">
        <v>3210</v>
      </c>
    </row>
    <row r="375" spans="1:15">
      <c r="C375" s="45" t="str">
        <f t="shared" si="70"/>
        <v>091</v>
      </c>
      <c r="D375" s="45" t="str">
        <f t="shared" si="71"/>
        <v>0912</v>
      </c>
      <c r="E375" s="39" t="s">
        <v>130</v>
      </c>
      <c r="F375" s="40"/>
      <c r="G375" s="73">
        <v>49</v>
      </c>
      <c r="H375" s="42">
        <v>4225</v>
      </c>
      <c r="I375" s="46">
        <v>1287</v>
      </c>
      <c r="J375" s="46"/>
      <c r="K375" s="44" t="s">
        <v>101</v>
      </c>
      <c r="L375" s="199"/>
      <c r="M375" s="199"/>
      <c r="N375" s="199"/>
      <c r="O375" s="76">
        <v>4910</v>
      </c>
    </row>
    <row r="376" spans="1:15" ht="17.25" customHeight="1">
      <c r="A376" s="8">
        <f t="shared" si="72"/>
        <v>4225</v>
      </c>
      <c r="B376" s="9">
        <f t="shared" si="78"/>
        <v>54</v>
      </c>
      <c r="C376" s="45" t="str">
        <f t="shared" si="70"/>
        <v>091</v>
      </c>
      <c r="D376" s="45" t="str">
        <f t="shared" si="71"/>
        <v>0912</v>
      </c>
      <c r="E376" s="39" t="s">
        <v>130</v>
      </c>
      <c r="F376" s="40">
        <v>32</v>
      </c>
      <c r="G376" s="73">
        <v>54</v>
      </c>
      <c r="H376" s="42">
        <v>4225</v>
      </c>
      <c r="I376" s="46">
        <v>1288</v>
      </c>
      <c r="J376" s="46">
        <v>1138</v>
      </c>
      <c r="K376" s="44" t="s">
        <v>101</v>
      </c>
      <c r="L376" s="199"/>
      <c r="M376" s="199"/>
      <c r="N376" s="199"/>
      <c r="O376" s="76">
        <v>5410</v>
      </c>
    </row>
    <row r="377" spans="1:15">
      <c r="A377" s="8">
        <f t="shared" si="72"/>
        <v>4225</v>
      </c>
      <c r="B377" s="9">
        <f t="shared" si="78"/>
        <v>62</v>
      </c>
      <c r="C377" s="45" t="str">
        <f t="shared" si="70"/>
        <v>091</v>
      </c>
      <c r="D377" s="45" t="str">
        <f t="shared" si="71"/>
        <v>0912</v>
      </c>
      <c r="E377" s="39" t="s">
        <v>130</v>
      </c>
      <c r="F377" s="40">
        <v>32</v>
      </c>
      <c r="G377" s="73">
        <v>62</v>
      </c>
      <c r="H377" s="42">
        <v>4225</v>
      </c>
      <c r="I377" s="46">
        <v>1289</v>
      </c>
      <c r="J377" s="46">
        <v>1139</v>
      </c>
      <c r="K377" s="44" t="s">
        <v>101</v>
      </c>
      <c r="L377" s="199"/>
      <c r="M377" s="199"/>
      <c r="N377" s="199"/>
      <c r="O377" s="76">
        <v>6210</v>
      </c>
    </row>
    <row r="378" spans="1:15">
      <c r="C378" s="45" t="str">
        <f t="shared" si="70"/>
        <v>091</v>
      </c>
      <c r="D378" s="45" t="str">
        <f t="shared" si="71"/>
        <v>0912</v>
      </c>
      <c r="E378" s="39" t="s">
        <v>130</v>
      </c>
      <c r="F378" s="40"/>
      <c r="G378" s="73">
        <v>72</v>
      </c>
      <c r="H378" s="42">
        <v>4225</v>
      </c>
      <c r="I378" s="46">
        <v>1290</v>
      </c>
      <c r="J378" s="46"/>
      <c r="K378" s="44" t="s">
        <v>101</v>
      </c>
      <c r="L378" s="199"/>
      <c r="M378" s="199"/>
      <c r="N378" s="199"/>
      <c r="O378" s="76">
        <v>7210</v>
      </c>
    </row>
    <row r="379" spans="1:15">
      <c r="A379" s="8">
        <f t="shared" si="72"/>
        <v>4226</v>
      </c>
      <c r="B379" s="9">
        <f t="shared" si="78"/>
        <v>32</v>
      </c>
      <c r="C379" s="45" t="str">
        <f t="shared" si="70"/>
        <v>091</v>
      </c>
      <c r="D379" s="45" t="str">
        <f t="shared" si="71"/>
        <v>0912</v>
      </c>
      <c r="E379" s="39" t="s">
        <v>130</v>
      </c>
      <c r="F379" s="40">
        <v>32</v>
      </c>
      <c r="G379" s="41">
        <v>32</v>
      </c>
      <c r="H379" s="42">
        <v>4226</v>
      </c>
      <c r="I379" s="46">
        <v>1292</v>
      </c>
      <c r="J379" s="46">
        <v>1140</v>
      </c>
      <c r="K379" s="44" t="s">
        <v>144</v>
      </c>
      <c r="L379" s="199"/>
      <c r="M379" s="199"/>
      <c r="N379" s="199"/>
      <c r="O379" s="75">
        <v>3210</v>
      </c>
    </row>
    <row r="380" spans="1:15">
      <c r="C380" s="45" t="str">
        <f t="shared" si="70"/>
        <v>091</v>
      </c>
      <c r="D380" s="45" t="str">
        <f t="shared" si="71"/>
        <v>0912</v>
      </c>
      <c r="E380" s="39" t="s">
        <v>130</v>
      </c>
      <c r="F380" s="40"/>
      <c r="G380" s="73">
        <v>49</v>
      </c>
      <c r="H380" s="42">
        <v>4226</v>
      </c>
      <c r="I380" s="46">
        <v>1293</v>
      </c>
      <c r="J380" s="46"/>
      <c r="K380" s="44" t="s">
        <v>144</v>
      </c>
      <c r="L380" s="199"/>
      <c r="M380" s="199"/>
      <c r="N380" s="199"/>
      <c r="O380" s="76">
        <v>4910</v>
      </c>
    </row>
    <row r="381" spans="1:15" ht="17.25" customHeight="1">
      <c r="A381" s="8">
        <f t="shared" si="72"/>
        <v>4226</v>
      </c>
      <c r="B381" s="9">
        <f t="shared" si="78"/>
        <v>54</v>
      </c>
      <c r="C381" s="45" t="str">
        <f t="shared" si="70"/>
        <v>091</v>
      </c>
      <c r="D381" s="45" t="str">
        <f t="shared" si="71"/>
        <v>0912</v>
      </c>
      <c r="E381" s="39" t="s">
        <v>130</v>
      </c>
      <c r="F381" s="40">
        <v>32</v>
      </c>
      <c r="G381" s="73">
        <v>54</v>
      </c>
      <c r="H381" s="42">
        <v>4226</v>
      </c>
      <c r="I381" s="46">
        <v>1294</v>
      </c>
      <c r="J381" s="46">
        <v>1141</v>
      </c>
      <c r="K381" s="44" t="s">
        <v>144</v>
      </c>
      <c r="L381" s="199">
        <v>4000</v>
      </c>
      <c r="M381" s="199">
        <v>0</v>
      </c>
      <c r="N381" s="199">
        <v>4000</v>
      </c>
      <c r="O381" s="76">
        <v>5410</v>
      </c>
    </row>
    <row r="382" spans="1:15" ht="17.25" customHeight="1">
      <c r="C382" s="45" t="str">
        <f t="shared" si="70"/>
        <v>091</v>
      </c>
      <c r="D382" s="45" t="str">
        <f t="shared" si="71"/>
        <v>0912</v>
      </c>
      <c r="E382" s="39" t="s">
        <v>130</v>
      </c>
      <c r="F382" s="40"/>
      <c r="G382" s="73">
        <v>62</v>
      </c>
      <c r="H382" s="42">
        <v>4226</v>
      </c>
      <c r="I382" s="46">
        <v>1295</v>
      </c>
      <c r="J382" s="46"/>
      <c r="K382" s="44" t="s">
        <v>144</v>
      </c>
      <c r="L382" s="199"/>
      <c r="M382" s="199"/>
      <c r="N382" s="199"/>
      <c r="O382" s="76">
        <v>6210</v>
      </c>
    </row>
    <row r="383" spans="1:15" ht="17.25" customHeight="1">
      <c r="C383" s="45" t="str">
        <f t="shared" si="70"/>
        <v>091</v>
      </c>
      <c r="D383" s="45" t="str">
        <f t="shared" si="71"/>
        <v>0912</v>
      </c>
      <c r="E383" s="39" t="s">
        <v>130</v>
      </c>
      <c r="F383" s="40"/>
      <c r="G383" s="73">
        <v>72</v>
      </c>
      <c r="H383" s="42">
        <v>4226</v>
      </c>
      <c r="I383" s="46">
        <v>1296</v>
      </c>
      <c r="J383" s="46"/>
      <c r="K383" s="44" t="s">
        <v>144</v>
      </c>
      <c r="L383" s="199"/>
      <c r="M383" s="199"/>
      <c r="N383" s="199"/>
      <c r="O383" s="76">
        <v>7210</v>
      </c>
    </row>
    <row r="384" spans="1:15">
      <c r="A384" s="8">
        <f t="shared" si="72"/>
        <v>4226</v>
      </c>
      <c r="B384" s="9">
        <f t="shared" si="78"/>
        <v>82</v>
      </c>
      <c r="C384" s="45" t="str">
        <f t="shared" si="70"/>
        <v>091</v>
      </c>
      <c r="D384" s="45" t="str">
        <f t="shared" si="71"/>
        <v>0912</v>
      </c>
      <c r="E384" s="39" t="s">
        <v>130</v>
      </c>
      <c r="F384" s="40">
        <v>32</v>
      </c>
      <c r="G384" s="73">
        <v>82</v>
      </c>
      <c r="H384" s="42">
        <v>4226</v>
      </c>
      <c r="I384" s="46">
        <v>1297</v>
      </c>
      <c r="J384" s="46">
        <v>1142</v>
      </c>
      <c r="K384" s="44" t="s">
        <v>144</v>
      </c>
      <c r="L384" s="199"/>
      <c r="M384" s="199"/>
      <c r="N384" s="199"/>
      <c r="O384" s="76">
        <v>8210</v>
      </c>
    </row>
    <row r="385" spans="1:15" ht="25.5">
      <c r="A385" s="8">
        <f t="shared" si="72"/>
        <v>4227</v>
      </c>
      <c r="B385" s="9">
        <f t="shared" si="78"/>
        <v>32</v>
      </c>
      <c r="C385" s="45" t="str">
        <f t="shared" si="70"/>
        <v>091</v>
      </c>
      <c r="D385" s="45" t="str">
        <f t="shared" si="71"/>
        <v>0912</v>
      </c>
      <c r="E385" s="39" t="s">
        <v>130</v>
      </c>
      <c r="F385" s="40">
        <v>32</v>
      </c>
      <c r="G385" s="41">
        <v>32</v>
      </c>
      <c r="H385" s="42">
        <v>4227</v>
      </c>
      <c r="I385" s="46">
        <v>1298</v>
      </c>
      <c r="J385" s="46">
        <v>1143</v>
      </c>
      <c r="K385" s="44" t="s">
        <v>96</v>
      </c>
      <c r="L385" s="199"/>
      <c r="M385" s="199"/>
      <c r="N385" s="199"/>
      <c r="O385" s="75">
        <v>3210</v>
      </c>
    </row>
    <row r="386" spans="1:15" ht="17.25" customHeight="1">
      <c r="A386" s="8">
        <f t="shared" si="72"/>
        <v>4227</v>
      </c>
      <c r="B386" s="9">
        <f t="shared" si="78"/>
        <v>49</v>
      </c>
      <c r="C386" s="45" t="str">
        <f t="shared" si="70"/>
        <v>091</v>
      </c>
      <c r="D386" s="45" t="str">
        <f t="shared" si="71"/>
        <v>0912</v>
      </c>
      <c r="E386" s="39" t="s">
        <v>130</v>
      </c>
      <c r="F386" s="40">
        <v>32</v>
      </c>
      <c r="G386" s="73">
        <v>49</v>
      </c>
      <c r="H386" s="42">
        <v>4227</v>
      </c>
      <c r="I386" s="46">
        <v>1299</v>
      </c>
      <c r="J386" s="46">
        <v>1144</v>
      </c>
      <c r="K386" s="44" t="s">
        <v>96</v>
      </c>
      <c r="L386" s="199"/>
      <c r="M386" s="199"/>
      <c r="N386" s="199"/>
      <c r="O386" s="76">
        <v>4910</v>
      </c>
    </row>
    <row r="387" spans="1:15" ht="17.25" customHeight="1">
      <c r="A387" s="8">
        <f t="shared" si="72"/>
        <v>4227</v>
      </c>
      <c r="B387" s="9">
        <f t="shared" si="78"/>
        <v>54</v>
      </c>
      <c r="C387" s="45" t="str">
        <f t="shared" si="70"/>
        <v>091</v>
      </c>
      <c r="D387" s="45" t="str">
        <f t="shared" si="71"/>
        <v>0912</v>
      </c>
      <c r="E387" s="39" t="s">
        <v>130</v>
      </c>
      <c r="F387" s="40">
        <v>32</v>
      </c>
      <c r="G387" s="73">
        <v>54</v>
      </c>
      <c r="H387" s="42">
        <v>4227</v>
      </c>
      <c r="I387" s="46">
        <v>1300</v>
      </c>
      <c r="J387" s="46">
        <v>1145</v>
      </c>
      <c r="K387" s="44" t="s">
        <v>96</v>
      </c>
      <c r="L387" s="199"/>
      <c r="M387" s="199"/>
      <c r="N387" s="199"/>
      <c r="O387" s="76">
        <v>5410</v>
      </c>
    </row>
    <row r="388" spans="1:15" ht="25.5">
      <c r="A388" s="8">
        <f t="shared" si="72"/>
        <v>4227</v>
      </c>
      <c r="B388" s="9">
        <f t="shared" si="78"/>
        <v>62</v>
      </c>
      <c r="C388" s="45" t="str">
        <f t="shared" si="70"/>
        <v>091</v>
      </c>
      <c r="D388" s="45" t="str">
        <f t="shared" si="71"/>
        <v>0912</v>
      </c>
      <c r="E388" s="39" t="s">
        <v>130</v>
      </c>
      <c r="F388" s="40">
        <v>32</v>
      </c>
      <c r="G388" s="73">
        <v>62</v>
      </c>
      <c r="H388" s="42">
        <v>4227</v>
      </c>
      <c r="I388" s="46">
        <v>1301</v>
      </c>
      <c r="J388" s="46">
        <v>1146</v>
      </c>
      <c r="K388" s="44" t="s">
        <v>96</v>
      </c>
      <c r="L388" s="199"/>
      <c r="M388" s="199"/>
      <c r="N388" s="199"/>
      <c r="O388" s="76">
        <v>6210</v>
      </c>
    </row>
    <row r="389" spans="1:15" ht="25.5">
      <c r="C389" s="45" t="str">
        <f t="shared" si="70"/>
        <v>091</v>
      </c>
      <c r="D389" s="45" t="str">
        <f t="shared" si="71"/>
        <v>0912</v>
      </c>
      <c r="E389" s="39" t="s">
        <v>130</v>
      </c>
      <c r="F389" s="40"/>
      <c r="G389" s="73">
        <v>72</v>
      </c>
      <c r="H389" s="42">
        <v>4227</v>
      </c>
      <c r="I389" s="46">
        <v>1302</v>
      </c>
      <c r="J389" s="46"/>
      <c r="K389" s="44" t="s">
        <v>96</v>
      </c>
      <c r="L389" s="199"/>
      <c r="M389" s="199"/>
      <c r="N389" s="199"/>
      <c r="O389" s="76">
        <v>7210</v>
      </c>
    </row>
    <row r="390" spans="1:15" ht="25.5">
      <c r="C390" s="45" t="str">
        <f t="shared" si="70"/>
        <v>091</v>
      </c>
      <c r="D390" s="45" t="str">
        <f t="shared" si="71"/>
        <v>0912</v>
      </c>
      <c r="E390" s="39" t="s">
        <v>130</v>
      </c>
      <c r="F390" s="40"/>
      <c r="G390" s="73">
        <v>82</v>
      </c>
      <c r="H390" s="42">
        <v>4227</v>
      </c>
      <c r="I390" s="46">
        <v>1303</v>
      </c>
      <c r="J390" s="46"/>
      <c r="K390" s="44" t="s">
        <v>96</v>
      </c>
      <c r="L390" s="199"/>
      <c r="M390" s="199"/>
      <c r="N390" s="199"/>
      <c r="O390" s="76">
        <v>8210</v>
      </c>
    </row>
    <row r="391" spans="1:15">
      <c r="A391" s="8">
        <f t="shared" ref="A391:A393" si="93">H391</f>
        <v>423</v>
      </c>
      <c r="B391" s="9" t="str">
        <f t="shared" ref="B391:B393" si="94">IF(J391&gt;0,G391," ")</f>
        <v/>
      </c>
      <c r="C391" s="45" t="str">
        <f t="shared" ref="C391:C393" si="95">IF(I391&gt;0,LEFT(E391,3),"  ")</f>
        <v/>
      </c>
      <c r="D391" s="45" t="str">
        <f t="shared" ref="D391:D393" si="96">IF(I391&gt;0,LEFT(E391,4),"  ")</f>
        <v/>
      </c>
      <c r="E391" s="39"/>
      <c r="F391" s="40"/>
      <c r="G391" s="41"/>
      <c r="H391" s="42">
        <v>423</v>
      </c>
      <c r="I391" s="43"/>
      <c r="J391" s="43"/>
      <c r="K391" s="44" t="s">
        <v>145</v>
      </c>
      <c r="L391" s="108">
        <f>SUM(L392:L394)</f>
        <v>0</v>
      </c>
      <c r="M391" s="108">
        <f t="shared" ref="M391:N391" si="97">SUM(M392:M394)</f>
        <v>0</v>
      </c>
      <c r="N391" s="108">
        <f t="shared" si="97"/>
        <v>0</v>
      </c>
      <c r="O391" s="18"/>
    </row>
    <row r="392" spans="1:15" ht="25.5">
      <c r="A392" s="8">
        <f t="shared" si="93"/>
        <v>4231</v>
      </c>
      <c r="B392" s="9" t="str">
        <f t="shared" si="94"/>
        <v/>
      </c>
      <c r="C392" s="45" t="str">
        <f t="shared" si="95"/>
        <v>091</v>
      </c>
      <c r="D392" s="45" t="str">
        <f t="shared" si="96"/>
        <v>0912</v>
      </c>
      <c r="E392" s="39" t="s">
        <v>130</v>
      </c>
      <c r="F392" s="40">
        <v>32</v>
      </c>
      <c r="G392" s="41">
        <v>32</v>
      </c>
      <c r="H392" s="42">
        <v>4231</v>
      </c>
      <c r="I392" s="223">
        <v>1304</v>
      </c>
      <c r="J392" s="46">
        <v>0</v>
      </c>
      <c r="K392" s="44" t="s">
        <v>146</v>
      </c>
      <c r="L392" s="199"/>
      <c r="M392" s="199"/>
      <c r="N392" s="199"/>
      <c r="O392" s="75">
        <v>3210</v>
      </c>
    </row>
    <row r="393" spans="1:15" ht="17.25" customHeight="1">
      <c r="A393" s="8">
        <f t="shared" si="93"/>
        <v>4231</v>
      </c>
      <c r="B393" s="9" t="str">
        <f t="shared" si="94"/>
        <v/>
      </c>
      <c r="C393" s="45" t="str">
        <f t="shared" si="95"/>
        <v>091</v>
      </c>
      <c r="D393" s="45" t="str">
        <f t="shared" si="96"/>
        <v>0912</v>
      </c>
      <c r="E393" s="39" t="s">
        <v>130</v>
      </c>
      <c r="F393" s="40">
        <v>32</v>
      </c>
      <c r="G393" s="73">
        <v>54</v>
      </c>
      <c r="H393" s="42">
        <v>4231</v>
      </c>
      <c r="I393" s="223">
        <v>1306</v>
      </c>
      <c r="J393" s="46">
        <v>0</v>
      </c>
      <c r="K393" s="44" t="s">
        <v>146</v>
      </c>
      <c r="L393" s="199"/>
      <c r="M393" s="199"/>
      <c r="N393" s="199"/>
      <c r="O393" s="76">
        <v>5410</v>
      </c>
    </row>
    <row r="394" spans="1:15" ht="17.25" customHeight="1">
      <c r="C394" s="45"/>
      <c r="D394" s="45"/>
      <c r="E394" s="39" t="s">
        <v>130</v>
      </c>
      <c r="F394" s="40"/>
      <c r="G394" s="73">
        <v>72</v>
      </c>
      <c r="H394" s="42">
        <v>4231</v>
      </c>
      <c r="I394" s="223">
        <v>1308</v>
      </c>
      <c r="J394" s="46"/>
      <c r="K394" s="44" t="s">
        <v>146</v>
      </c>
      <c r="L394" s="199"/>
      <c r="M394" s="199"/>
      <c r="N394" s="199"/>
      <c r="O394" s="76">
        <v>7210</v>
      </c>
    </row>
    <row r="395" spans="1:15" ht="25.5">
      <c r="A395" s="8">
        <f t="shared" si="72"/>
        <v>424</v>
      </c>
      <c r="B395" s="9" t="str">
        <f t="shared" si="78"/>
        <v/>
      </c>
      <c r="C395" s="45" t="str">
        <f t="shared" si="70"/>
        <v/>
      </c>
      <c r="D395" s="45" t="str">
        <f t="shared" si="71"/>
        <v/>
      </c>
      <c r="E395" s="39"/>
      <c r="F395" s="40"/>
      <c r="G395" s="41"/>
      <c r="H395" s="42">
        <v>424</v>
      </c>
      <c r="I395" s="43"/>
      <c r="J395" s="43"/>
      <c r="K395" s="44" t="s">
        <v>127</v>
      </c>
      <c r="L395" s="108">
        <f>SUM(L396:L402)</f>
        <v>24257</v>
      </c>
      <c r="M395" s="108">
        <f t="shared" ref="M395" si="98">SUM(M396:M402)</f>
        <v>0</v>
      </c>
      <c r="N395" s="108">
        <f>SUM(N396:N402)</f>
        <v>24257</v>
      </c>
      <c r="O395" s="18"/>
    </row>
    <row r="396" spans="1:15">
      <c r="A396" s="8">
        <f t="shared" si="72"/>
        <v>4241</v>
      </c>
      <c r="B396" s="9">
        <f t="shared" si="78"/>
        <v>32</v>
      </c>
      <c r="C396" s="45" t="str">
        <f t="shared" si="70"/>
        <v>091</v>
      </c>
      <c r="D396" s="45" t="str">
        <f t="shared" si="71"/>
        <v>0912</v>
      </c>
      <c r="E396" s="39" t="s">
        <v>130</v>
      </c>
      <c r="F396" s="40">
        <v>32</v>
      </c>
      <c r="G396" s="41">
        <v>32</v>
      </c>
      <c r="H396" s="42">
        <v>4241</v>
      </c>
      <c r="I396" s="46">
        <v>1310</v>
      </c>
      <c r="J396" s="46">
        <v>1147</v>
      </c>
      <c r="K396" s="44" t="s">
        <v>128</v>
      </c>
      <c r="L396" s="199">
        <v>257</v>
      </c>
      <c r="M396" s="199">
        <v>0</v>
      </c>
      <c r="N396" s="199">
        <v>257</v>
      </c>
      <c r="O396" s="75">
        <v>3210</v>
      </c>
    </row>
    <row r="397" spans="1:15" ht="17.25" customHeight="1">
      <c r="A397" s="8">
        <f t="shared" si="72"/>
        <v>4241</v>
      </c>
      <c r="B397" s="9">
        <f t="shared" si="78"/>
        <v>49</v>
      </c>
      <c r="C397" s="45" t="str">
        <f t="shared" si="70"/>
        <v>091</v>
      </c>
      <c r="D397" s="45" t="str">
        <f t="shared" si="71"/>
        <v>0912</v>
      </c>
      <c r="E397" s="39" t="s">
        <v>130</v>
      </c>
      <c r="F397" s="40">
        <v>32</v>
      </c>
      <c r="G397" s="73">
        <v>49</v>
      </c>
      <c r="H397" s="42">
        <v>4241</v>
      </c>
      <c r="I397" s="46">
        <v>1311</v>
      </c>
      <c r="J397" s="46">
        <v>1148</v>
      </c>
      <c r="K397" s="44" t="s">
        <v>128</v>
      </c>
      <c r="L397" s="199"/>
      <c r="M397" s="199"/>
      <c r="N397" s="199"/>
      <c r="O397" s="76">
        <v>4910</v>
      </c>
    </row>
    <row r="398" spans="1:15" ht="17.25" customHeight="1">
      <c r="A398" s="8">
        <f t="shared" si="72"/>
        <v>4241</v>
      </c>
      <c r="B398" s="9">
        <f t="shared" si="78"/>
        <v>54</v>
      </c>
      <c r="C398" s="45" t="str">
        <f t="shared" si="70"/>
        <v>091</v>
      </c>
      <c r="D398" s="45" t="str">
        <f t="shared" si="71"/>
        <v>0912</v>
      </c>
      <c r="E398" s="39" t="s">
        <v>130</v>
      </c>
      <c r="F398" s="40">
        <v>32</v>
      </c>
      <c r="G398" s="73">
        <v>54</v>
      </c>
      <c r="H398" s="42">
        <v>4241</v>
      </c>
      <c r="I398" s="46">
        <v>1312</v>
      </c>
      <c r="J398" s="46">
        <v>1149</v>
      </c>
      <c r="K398" s="44" t="s">
        <v>128</v>
      </c>
      <c r="L398" s="199">
        <v>24000</v>
      </c>
      <c r="M398" s="199">
        <v>0</v>
      </c>
      <c r="N398" s="199">
        <v>24000</v>
      </c>
      <c r="O398" s="76">
        <v>5410</v>
      </c>
    </row>
    <row r="399" spans="1:15">
      <c r="A399" s="8">
        <f t="shared" si="72"/>
        <v>4241</v>
      </c>
      <c r="B399" s="9">
        <f t="shared" si="78"/>
        <v>62</v>
      </c>
      <c r="C399" s="45" t="str">
        <f t="shared" si="70"/>
        <v>091</v>
      </c>
      <c r="D399" s="45" t="str">
        <f t="shared" si="71"/>
        <v>0912</v>
      </c>
      <c r="E399" s="39" t="s">
        <v>130</v>
      </c>
      <c r="F399" s="40">
        <v>32</v>
      </c>
      <c r="G399" s="73">
        <v>62</v>
      </c>
      <c r="H399" s="42">
        <v>4241</v>
      </c>
      <c r="I399" s="46">
        <v>1313</v>
      </c>
      <c r="J399" s="46">
        <v>1150</v>
      </c>
      <c r="K399" s="44" t="s">
        <v>128</v>
      </c>
      <c r="L399" s="199"/>
      <c r="M399" s="199"/>
      <c r="N399" s="199"/>
      <c r="O399" s="76">
        <v>6210</v>
      </c>
    </row>
    <row r="400" spans="1:15">
      <c r="A400" s="8">
        <f t="shared" si="72"/>
        <v>4241</v>
      </c>
      <c r="B400" s="9">
        <f t="shared" si="78"/>
        <v>72</v>
      </c>
      <c r="C400" s="45" t="str">
        <f t="shared" si="70"/>
        <v>091</v>
      </c>
      <c r="D400" s="45" t="str">
        <f t="shared" si="71"/>
        <v>0912</v>
      </c>
      <c r="E400" s="39" t="s">
        <v>130</v>
      </c>
      <c r="F400" s="40">
        <v>32</v>
      </c>
      <c r="G400" s="73">
        <v>72</v>
      </c>
      <c r="H400" s="42">
        <v>4241</v>
      </c>
      <c r="I400" s="46">
        <v>1314</v>
      </c>
      <c r="J400" s="46">
        <v>1151</v>
      </c>
      <c r="K400" s="44" t="s">
        <v>128</v>
      </c>
      <c r="L400" s="199"/>
      <c r="M400" s="199"/>
      <c r="N400" s="199"/>
      <c r="O400" s="76">
        <v>7210</v>
      </c>
    </row>
    <row r="401" spans="1:15">
      <c r="A401" s="8">
        <f t="shared" si="72"/>
        <v>4241</v>
      </c>
      <c r="B401" s="9">
        <f t="shared" si="78"/>
        <v>82</v>
      </c>
      <c r="C401" s="45" t="str">
        <f t="shared" si="70"/>
        <v>091</v>
      </c>
      <c r="D401" s="45" t="str">
        <f t="shared" si="71"/>
        <v>0912</v>
      </c>
      <c r="E401" s="39" t="s">
        <v>130</v>
      </c>
      <c r="F401" s="40">
        <v>32</v>
      </c>
      <c r="G401" s="73">
        <v>82</v>
      </c>
      <c r="H401" s="42">
        <v>4241</v>
      </c>
      <c r="I401" s="46">
        <v>1315</v>
      </c>
      <c r="J401" s="46">
        <v>1152</v>
      </c>
      <c r="K401" s="44" t="s">
        <v>128</v>
      </c>
      <c r="L401" s="199"/>
      <c r="M401" s="199"/>
      <c r="N401" s="199"/>
      <c r="O401" s="76">
        <v>8210</v>
      </c>
    </row>
    <row r="402" spans="1:15" ht="25.5">
      <c r="A402" s="8">
        <f t="shared" ref="A402" si="99">H402</f>
        <v>4242</v>
      </c>
      <c r="B402" s="9">
        <f t="shared" ref="B402" si="100">IF(J402&gt;0,G402," ")</f>
        <v>62</v>
      </c>
      <c r="C402" s="45" t="str">
        <f t="shared" ref="C402" si="101">IF(I402&gt;0,LEFT(E402,3),"  ")</f>
        <v>091</v>
      </c>
      <c r="D402" s="45" t="str">
        <f t="shared" ref="D402" si="102">IF(I402&gt;0,LEFT(E402,4),"  ")</f>
        <v>0912</v>
      </c>
      <c r="E402" s="39" t="s">
        <v>130</v>
      </c>
      <c r="F402" s="40">
        <v>32</v>
      </c>
      <c r="G402" s="73">
        <v>62</v>
      </c>
      <c r="H402" s="42">
        <v>4242</v>
      </c>
      <c r="I402" s="223">
        <v>1319</v>
      </c>
      <c r="J402" s="46">
        <v>1150</v>
      </c>
      <c r="K402" s="44" t="s">
        <v>283</v>
      </c>
      <c r="L402" s="199"/>
      <c r="M402" s="199"/>
      <c r="N402" s="199"/>
      <c r="O402" s="76">
        <v>6210</v>
      </c>
    </row>
    <row r="403" spans="1:15">
      <c r="A403" s="8">
        <f t="shared" si="72"/>
        <v>0</v>
      </c>
      <c r="B403" s="9" t="str">
        <f t="shared" si="78"/>
        <v/>
      </c>
      <c r="C403" s="45" t="str">
        <f t="shared" si="70"/>
        <v/>
      </c>
      <c r="D403" s="45" t="str">
        <f t="shared" si="71"/>
        <v/>
      </c>
      <c r="E403" s="39"/>
      <c r="F403" s="40"/>
      <c r="G403" s="41"/>
      <c r="H403" s="42"/>
      <c r="I403" s="43"/>
      <c r="J403" s="43"/>
      <c r="K403" s="44"/>
      <c r="L403" s="108"/>
      <c r="M403" s="108"/>
      <c r="N403" s="108"/>
      <c r="O403" s="18"/>
    </row>
    <row r="404" spans="1:15" ht="25.5">
      <c r="A404" s="8" t="str">
        <f t="shared" si="72"/>
        <v>A 7011 02</v>
      </c>
      <c r="B404" s="9" t="str">
        <f t="shared" si="78"/>
        <v/>
      </c>
      <c r="C404" s="45" t="str">
        <f t="shared" ref="C404" si="103">IF(I404&gt;0,LEFT(E404,3),"  ")</f>
        <v/>
      </c>
      <c r="D404" s="45" t="str">
        <f t="shared" ref="D404" si="104">IF(I404&gt;0,LEFT(E404,4),"  ")</f>
        <v/>
      </c>
      <c r="E404" s="33" t="s">
        <v>136</v>
      </c>
      <c r="F404" s="34">
        <v>32</v>
      </c>
      <c r="G404" s="35"/>
      <c r="H404" s="36" t="s">
        <v>174</v>
      </c>
      <c r="I404" s="37"/>
      <c r="J404" s="37"/>
      <c r="K404" s="38" t="s">
        <v>175</v>
      </c>
      <c r="L404" s="113">
        <f>SUM(L412,L573,L638)</f>
        <v>0</v>
      </c>
      <c r="M404" s="113">
        <f>SUM(M412,M573,M638)</f>
        <v>0</v>
      </c>
      <c r="N404" s="113">
        <f>SUM(N412,N573,N638)</f>
        <v>0</v>
      </c>
      <c r="O404" s="18"/>
    </row>
    <row r="405" spans="1:15" ht="25.5">
      <c r="C405" s="45"/>
      <c r="D405" s="45"/>
      <c r="E405" s="56"/>
      <c r="F405" s="57"/>
      <c r="G405" s="58"/>
      <c r="H405" s="59">
        <v>32</v>
      </c>
      <c r="I405" s="60"/>
      <c r="J405" s="60"/>
      <c r="K405" s="61" t="s">
        <v>28</v>
      </c>
      <c r="L405" s="114">
        <f t="shared" ref="L405:N411" si="105">SUMIF($G$412:$G$644,$H405,L$412:L$644)</f>
        <v>0</v>
      </c>
      <c r="M405" s="114">
        <f t="shared" si="105"/>
        <v>0</v>
      </c>
      <c r="N405" s="114">
        <f t="shared" si="105"/>
        <v>0</v>
      </c>
      <c r="O405" s="18"/>
    </row>
    <row r="406" spans="1:15" ht="25.5">
      <c r="C406" s="45"/>
      <c r="D406" s="45"/>
      <c r="E406" s="56"/>
      <c r="F406" s="57"/>
      <c r="G406" s="58"/>
      <c r="H406" s="59">
        <v>33</v>
      </c>
      <c r="I406" s="60"/>
      <c r="J406" s="60"/>
      <c r="K406" s="61" t="s">
        <v>126</v>
      </c>
      <c r="L406" s="114">
        <f t="shared" si="105"/>
        <v>0</v>
      </c>
      <c r="M406" s="114">
        <f t="shared" si="105"/>
        <v>0</v>
      </c>
      <c r="N406" s="114">
        <f t="shared" si="105"/>
        <v>0</v>
      </c>
      <c r="O406" s="18"/>
    </row>
    <row r="407" spans="1:15" ht="25.5">
      <c r="C407" s="45"/>
      <c r="D407" s="45"/>
      <c r="E407" s="56"/>
      <c r="F407" s="57"/>
      <c r="G407" s="58"/>
      <c r="H407" s="62">
        <v>49</v>
      </c>
      <c r="I407" s="63"/>
      <c r="J407" s="63"/>
      <c r="K407" s="61" t="s">
        <v>29</v>
      </c>
      <c r="L407" s="114">
        <f t="shared" si="105"/>
        <v>0</v>
      </c>
      <c r="M407" s="114">
        <f t="shared" si="105"/>
        <v>0</v>
      </c>
      <c r="N407" s="114">
        <f t="shared" si="105"/>
        <v>0</v>
      </c>
      <c r="O407" s="18"/>
    </row>
    <row r="408" spans="1:15" ht="13.5" customHeight="1">
      <c r="C408" s="45"/>
      <c r="D408" s="45"/>
      <c r="E408" s="56"/>
      <c r="F408" s="57"/>
      <c r="G408" s="58"/>
      <c r="H408" s="59">
        <v>54</v>
      </c>
      <c r="I408" s="60"/>
      <c r="J408" s="60"/>
      <c r="K408" s="61" t="s">
        <v>30</v>
      </c>
      <c r="L408" s="114">
        <f t="shared" si="105"/>
        <v>0</v>
      </c>
      <c r="M408" s="114">
        <f t="shared" si="105"/>
        <v>0</v>
      </c>
      <c r="N408" s="114">
        <f t="shared" si="105"/>
        <v>0</v>
      </c>
      <c r="O408" s="18"/>
    </row>
    <row r="409" spans="1:15" ht="15.75" customHeight="1">
      <c r="C409" s="45"/>
      <c r="D409" s="45"/>
      <c r="E409" s="56"/>
      <c r="F409" s="57"/>
      <c r="G409" s="58"/>
      <c r="H409" s="62">
        <v>62</v>
      </c>
      <c r="I409" s="63"/>
      <c r="J409" s="63"/>
      <c r="K409" s="61" t="s">
        <v>31</v>
      </c>
      <c r="L409" s="114">
        <f t="shared" si="105"/>
        <v>0</v>
      </c>
      <c r="M409" s="114">
        <f t="shared" si="105"/>
        <v>0</v>
      </c>
      <c r="N409" s="114">
        <f t="shared" si="105"/>
        <v>0</v>
      </c>
      <c r="O409" s="18"/>
    </row>
    <row r="410" spans="1:15" ht="51">
      <c r="C410" s="45"/>
      <c r="D410" s="45"/>
      <c r="E410" s="56"/>
      <c r="F410" s="57"/>
      <c r="G410" s="58"/>
      <c r="H410" s="59">
        <v>72</v>
      </c>
      <c r="I410" s="60"/>
      <c r="J410" s="60"/>
      <c r="K410" s="61" t="s">
        <v>32</v>
      </c>
      <c r="L410" s="114">
        <f t="shared" si="105"/>
        <v>0</v>
      </c>
      <c r="M410" s="114">
        <f t="shared" si="105"/>
        <v>0</v>
      </c>
      <c r="N410" s="114">
        <f t="shared" si="105"/>
        <v>0</v>
      </c>
      <c r="O410" s="18"/>
    </row>
    <row r="411" spans="1:15" ht="25.5">
      <c r="C411" s="45"/>
      <c r="D411" s="45"/>
      <c r="E411" s="56"/>
      <c r="F411" s="57"/>
      <c r="G411" s="58"/>
      <c r="H411" s="62">
        <v>82</v>
      </c>
      <c r="I411" s="63"/>
      <c r="J411" s="63"/>
      <c r="K411" s="61" t="s">
        <v>33</v>
      </c>
      <c r="L411" s="114">
        <f t="shared" si="105"/>
        <v>0</v>
      </c>
      <c r="M411" s="114">
        <f t="shared" si="105"/>
        <v>0</v>
      </c>
      <c r="N411" s="114">
        <f t="shared" si="105"/>
        <v>0</v>
      </c>
      <c r="O411" s="18"/>
    </row>
    <row r="412" spans="1:15">
      <c r="A412" s="8">
        <f t="shared" si="72"/>
        <v>3</v>
      </c>
      <c r="B412" s="9" t="str">
        <f t="shared" ref="B412:B479" si="106">IF(J412&gt;0,G412," ")</f>
        <v/>
      </c>
      <c r="C412" s="45" t="str">
        <f t="shared" ref="C412:C582" si="107">IF(I412&gt;0,LEFT(E412,3),"  ")</f>
        <v/>
      </c>
      <c r="D412" s="45" t="str">
        <f t="shared" ref="D412:D582" si="108">IF(I412&gt;0,LEFT(E412,4),"  ")</f>
        <v/>
      </c>
      <c r="E412" s="39"/>
      <c r="F412" s="40"/>
      <c r="G412" s="41"/>
      <c r="H412" s="42">
        <v>3</v>
      </c>
      <c r="I412" s="43"/>
      <c r="J412" s="43"/>
      <c r="K412" s="44" t="s">
        <v>43</v>
      </c>
      <c r="L412" s="108">
        <f>SUM(L413,L435,L533,L548,L569,L562,L551)</f>
        <v>0</v>
      </c>
      <c r="M412" s="108">
        <f t="shared" ref="M412:N412" si="109">SUM(M413,M435,M533,M548,M569,M562,M551)</f>
        <v>0</v>
      </c>
      <c r="N412" s="108">
        <f t="shared" si="109"/>
        <v>0</v>
      </c>
    </row>
    <row r="413" spans="1:15">
      <c r="A413" s="8">
        <f t="shared" si="72"/>
        <v>31</v>
      </c>
      <c r="B413" s="9" t="str">
        <f t="shared" si="106"/>
        <v/>
      </c>
      <c r="C413" s="45" t="str">
        <f t="shared" si="107"/>
        <v/>
      </c>
      <c r="D413" s="45" t="str">
        <f t="shared" si="108"/>
        <v/>
      </c>
      <c r="E413" s="39"/>
      <c r="F413" s="40"/>
      <c r="G413" s="41"/>
      <c r="H413" s="42">
        <v>31</v>
      </c>
      <c r="I413" s="43"/>
      <c r="J413" s="43"/>
      <c r="K413" s="44" t="s">
        <v>44</v>
      </c>
      <c r="L413" s="108">
        <f>SUM(L414,L425,L429)</f>
        <v>0</v>
      </c>
      <c r="M413" s="108">
        <f>SUM(M414,M425,M429)</f>
        <v>0</v>
      </c>
      <c r="N413" s="108">
        <f>SUM(N414,N425,N429)</f>
        <v>0</v>
      </c>
      <c r="O413" s="18"/>
    </row>
    <row r="414" spans="1:15">
      <c r="A414" s="8">
        <f t="shared" si="72"/>
        <v>311</v>
      </c>
      <c r="B414" s="9" t="str">
        <f t="shared" si="106"/>
        <v/>
      </c>
      <c r="C414" s="45" t="str">
        <f t="shared" si="107"/>
        <v/>
      </c>
      <c r="D414" s="45" t="str">
        <f t="shared" si="108"/>
        <v/>
      </c>
      <c r="E414" s="39"/>
      <c r="F414" s="40"/>
      <c r="G414" s="41"/>
      <c r="H414" s="42">
        <v>311</v>
      </c>
      <c r="I414" s="43"/>
      <c r="J414" s="43"/>
      <c r="K414" s="44" t="s">
        <v>45</v>
      </c>
      <c r="L414" s="108">
        <f>SUM(L415:L424)</f>
        <v>0</v>
      </c>
      <c r="M414" s="108">
        <f>SUM(M415:M424)</f>
        <v>0</v>
      </c>
      <c r="N414" s="108">
        <f>SUM(N415:N424)</f>
        <v>0</v>
      </c>
      <c r="O414" s="18"/>
    </row>
    <row r="415" spans="1:15">
      <c r="A415" s="8">
        <f t="shared" si="72"/>
        <v>3111</v>
      </c>
      <c r="B415" s="9">
        <f t="shared" si="106"/>
        <v>32</v>
      </c>
      <c r="C415" s="45" t="str">
        <f t="shared" si="107"/>
        <v>092</v>
      </c>
      <c r="D415" s="45" t="str">
        <f t="shared" si="108"/>
        <v>0922</v>
      </c>
      <c r="E415" s="39" t="s">
        <v>136</v>
      </c>
      <c r="F415" s="40">
        <v>32</v>
      </c>
      <c r="G415" s="41">
        <v>32</v>
      </c>
      <c r="H415" s="42">
        <v>3111</v>
      </c>
      <c r="I415" s="46">
        <v>1322</v>
      </c>
      <c r="J415" s="46">
        <v>1153</v>
      </c>
      <c r="K415" s="44" t="s">
        <v>46</v>
      </c>
      <c r="L415" s="199"/>
      <c r="M415" s="199"/>
      <c r="N415" s="199"/>
      <c r="O415" s="75">
        <v>3210</v>
      </c>
    </row>
    <row r="416" spans="1:15" ht="17.25" customHeight="1">
      <c r="A416" s="8">
        <f t="shared" si="72"/>
        <v>3111</v>
      </c>
      <c r="B416" s="9">
        <f t="shared" si="106"/>
        <v>49</v>
      </c>
      <c r="C416" s="45" t="str">
        <f t="shared" si="107"/>
        <v>092</v>
      </c>
      <c r="D416" s="45" t="str">
        <f t="shared" si="108"/>
        <v>0922</v>
      </c>
      <c r="E416" s="39" t="s">
        <v>136</v>
      </c>
      <c r="F416" s="40">
        <v>32</v>
      </c>
      <c r="G416" s="73">
        <v>49</v>
      </c>
      <c r="H416" s="42">
        <v>3111</v>
      </c>
      <c r="I416" s="46">
        <v>1323</v>
      </c>
      <c r="J416" s="46">
        <v>1154</v>
      </c>
      <c r="K416" s="44" t="s">
        <v>46</v>
      </c>
      <c r="L416" s="199"/>
      <c r="M416" s="199"/>
      <c r="N416" s="199"/>
      <c r="O416" s="76">
        <v>4910</v>
      </c>
    </row>
    <row r="417" spans="1:15" ht="17.25" customHeight="1">
      <c r="A417" s="8">
        <f t="shared" ref="A417:A484" si="110">H417</f>
        <v>3111</v>
      </c>
      <c r="B417" s="9">
        <f t="shared" si="106"/>
        <v>54</v>
      </c>
      <c r="C417" s="45" t="str">
        <f t="shared" si="107"/>
        <v>092</v>
      </c>
      <c r="D417" s="45" t="str">
        <f t="shared" si="108"/>
        <v>0922</v>
      </c>
      <c r="E417" s="39" t="s">
        <v>136</v>
      </c>
      <c r="F417" s="40">
        <v>32</v>
      </c>
      <c r="G417" s="73">
        <v>54</v>
      </c>
      <c r="H417" s="42">
        <v>3111</v>
      </c>
      <c r="I417" s="46">
        <v>1324</v>
      </c>
      <c r="J417" s="46">
        <v>1155</v>
      </c>
      <c r="K417" s="44" t="s">
        <v>46</v>
      </c>
      <c r="L417" s="199"/>
      <c r="M417" s="199"/>
      <c r="N417" s="199"/>
      <c r="O417" s="76">
        <v>5410</v>
      </c>
    </row>
    <row r="418" spans="1:15">
      <c r="A418" s="8">
        <f t="shared" si="110"/>
        <v>3111</v>
      </c>
      <c r="B418" s="9">
        <f t="shared" si="106"/>
        <v>62</v>
      </c>
      <c r="C418" s="45" t="str">
        <f t="shared" si="107"/>
        <v>092</v>
      </c>
      <c r="D418" s="45" t="str">
        <f t="shared" si="108"/>
        <v>0922</v>
      </c>
      <c r="E418" s="39" t="s">
        <v>136</v>
      </c>
      <c r="F418" s="40">
        <v>32</v>
      </c>
      <c r="G418" s="73">
        <v>62</v>
      </c>
      <c r="H418" s="42">
        <v>3111</v>
      </c>
      <c r="I418" s="46">
        <v>1325</v>
      </c>
      <c r="J418" s="46">
        <v>1156</v>
      </c>
      <c r="K418" s="44" t="s">
        <v>46</v>
      </c>
      <c r="L418" s="199"/>
      <c r="M418" s="199"/>
      <c r="N418" s="199"/>
      <c r="O418" s="76">
        <v>6210</v>
      </c>
    </row>
    <row r="419" spans="1:15">
      <c r="A419" s="8">
        <f t="shared" si="110"/>
        <v>3112</v>
      </c>
      <c r="B419" s="9">
        <f t="shared" si="106"/>
        <v>32</v>
      </c>
      <c r="C419" s="45" t="str">
        <f t="shared" si="107"/>
        <v>092</v>
      </c>
      <c r="D419" s="45" t="str">
        <f t="shared" si="108"/>
        <v>0922</v>
      </c>
      <c r="E419" s="39" t="s">
        <v>136</v>
      </c>
      <c r="F419" s="40">
        <v>32</v>
      </c>
      <c r="G419" s="41">
        <v>32</v>
      </c>
      <c r="H419" s="42">
        <v>3112</v>
      </c>
      <c r="I419" s="46">
        <v>1328</v>
      </c>
      <c r="J419" s="46">
        <v>1157</v>
      </c>
      <c r="K419" s="5" t="s">
        <v>176</v>
      </c>
      <c r="L419" s="199"/>
      <c r="M419" s="199"/>
      <c r="N419" s="199"/>
      <c r="O419" s="75">
        <v>3210</v>
      </c>
    </row>
    <row r="420" spans="1:15" ht="17.25" customHeight="1">
      <c r="A420" s="8">
        <f t="shared" si="110"/>
        <v>3112</v>
      </c>
      <c r="B420" s="9">
        <f t="shared" si="106"/>
        <v>54</v>
      </c>
      <c r="C420" s="45" t="str">
        <f t="shared" si="107"/>
        <v>092</v>
      </c>
      <c r="D420" s="45" t="str">
        <f t="shared" si="108"/>
        <v>0922</v>
      </c>
      <c r="E420" s="39" t="s">
        <v>136</v>
      </c>
      <c r="F420" s="40">
        <v>32</v>
      </c>
      <c r="G420" s="73">
        <v>54</v>
      </c>
      <c r="H420" s="42">
        <v>3112</v>
      </c>
      <c r="I420" s="46">
        <v>1330</v>
      </c>
      <c r="J420" s="46">
        <v>1158</v>
      </c>
      <c r="K420" s="5" t="s">
        <v>176</v>
      </c>
      <c r="L420" s="199"/>
      <c r="M420" s="199"/>
      <c r="N420" s="199"/>
      <c r="O420" s="76">
        <v>5410</v>
      </c>
    </row>
    <row r="421" spans="1:15">
      <c r="A421" s="8">
        <f t="shared" si="110"/>
        <v>3113</v>
      </c>
      <c r="B421" s="9">
        <f t="shared" si="106"/>
        <v>32</v>
      </c>
      <c r="C421" s="45" t="str">
        <f t="shared" si="107"/>
        <v>092</v>
      </c>
      <c r="D421" s="45" t="str">
        <f t="shared" si="108"/>
        <v>0922</v>
      </c>
      <c r="E421" s="39" t="s">
        <v>136</v>
      </c>
      <c r="F421" s="40">
        <v>32</v>
      </c>
      <c r="G421" s="41">
        <v>32</v>
      </c>
      <c r="H421" s="42">
        <v>3113</v>
      </c>
      <c r="I421" s="46">
        <v>1334</v>
      </c>
      <c r="J421" s="46">
        <v>1159</v>
      </c>
      <c r="K421" s="44" t="s">
        <v>169</v>
      </c>
      <c r="L421" s="199"/>
      <c r="M421" s="199"/>
      <c r="N421" s="199"/>
      <c r="O421" s="75">
        <v>3210</v>
      </c>
    </row>
    <row r="422" spans="1:15" ht="17.25" customHeight="1">
      <c r="A422" s="8">
        <f t="shared" si="110"/>
        <v>3113</v>
      </c>
      <c r="B422" s="9">
        <f t="shared" si="106"/>
        <v>54</v>
      </c>
      <c r="C422" s="45" t="str">
        <f t="shared" si="107"/>
        <v>092</v>
      </c>
      <c r="D422" s="45" t="str">
        <f t="shared" si="108"/>
        <v>0922</v>
      </c>
      <c r="E422" s="39" t="s">
        <v>136</v>
      </c>
      <c r="F422" s="40">
        <v>32</v>
      </c>
      <c r="G422" s="73">
        <v>54</v>
      </c>
      <c r="H422" s="42">
        <v>3113</v>
      </c>
      <c r="I422" s="46">
        <v>1336</v>
      </c>
      <c r="J422" s="46">
        <v>1160</v>
      </c>
      <c r="K422" s="44" t="s">
        <v>169</v>
      </c>
      <c r="L422" s="199"/>
      <c r="M422" s="199"/>
      <c r="N422" s="199"/>
      <c r="O422" s="76">
        <v>5410</v>
      </c>
    </row>
    <row r="423" spans="1:15" ht="17.25" customHeight="1">
      <c r="A423" s="8">
        <f>H423</f>
        <v>3114</v>
      </c>
      <c r="B423" s="9">
        <f t="shared" si="106"/>
        <v>49</v>
      </c>
      <c r="C423" s="45" t="str">
        <f>IF(I423&gt;0,LEFT(E423,3),"  ")</f>
        <v>092</v>
      </c>
      <c r="D423" s="45" t="str">
        <f>IF(I423&gt;0,LEFT(E423,4),"  ")</f>
        <v>0922</v>
      </c>
      <c r="E423" s="39" t="s">
        <v>136</v>
      </c>
      <c r="F423" s="40">
        <v>32</v>
      </c>
      <c r="G423" s="73">
        <v>49</v>
      </c>
      <c r="H423" s="42">
        <v>3114</v>
      </c>
      <c r="I423" s="46">
        <v>1341</v>
      </c>
      <c r="J423" s="46">
        <v>1161</v>
      </c>
      <c r="K423" s="5" t="s">
        <v>170</v>
      </c>
      <c r="L423" s="199"/>
      <c r="M423" s="199"/>
      <c r="N423" s="199"/>
      <c r="O423" s="76">
        <v>4910</v>
      </c>
    </row>
    <row r="424" spans="1:15" ht="17.25" customHeight="1">
      <c r="A424" s="8">
        <f t="shared" si="110"/>
        <v>3114</v>
      </c>
      <c r="B424" s="9">
        <f t="shared" si="106"/>
        <v>54</v>
      </c>
      <c r="C424" s="45" t="str">
        <f t="shared" ref="C424" si="111">IF(I424&gt;0,LEFT(E424,3),"  ")</f>
        <v>092</v>
      </c>
      <c r="D424" s="45" t="str">
        <f t="shared" ref="D424" si="112">IF(I424&gt;0,LEFT(E424,4),"  ")</f>
        <v>0922</v>
      </c>
      <c r="E424" s="39" t="s">
        <v>136</v>
      </c>
      <c r="F424" s="40">
        <v>32</v>
      </c>
      <c r="G424" s="73">
        <v>54</v>
      </c>
      <c r="H424" s="42">
        <v>3114</v>
      </c>
      <c r="I424" s="46">
        <v>1342</v>
      </c>
      <c r="J424" s="46">
        <v>1162</v>
      </c>
      <c r="K424" s="5" t="s">
        <v>170</v>
      </c>
      <c r="L424" s="199"/>
      <c r="M424" s="199"/>
      <c r="N424" s="199"/>
      <c r="O424" s="76">
        <v>5410</v>
      </c>
    </row>
    <row r="425" spans="1:15">
      <c r="A425" s="8">
        <f t="shared" si="110"/>
        <v>312</v>
      </c>
      <c r="B425" s="9" t="str">
        <f t="shared" si="106"/>
        <v/>
      </c>
      <c r="C425" s="45" t="str">
        <f t="shared" si="107"/>
        <v/>
      </c>
      <c r="D425" s="45" t="str">
        <f t="shared" si="108"/>
        <v/>
      </c>
      <c r="E425" s="39"/>
      <c r="F425" s="40"/>
      <c r="G425" s="41"/>
      <c r="H425" s="42">
        <v>312</v>
      </c>
      <c r="I425" s="43"/>
      <c r="J425" s="43"/>
      <c r="K425" s="44" t="s">
        <v>81</v>
      </c>
      <c r="L425" s="108">
        <f>SUM(L426:L428)</f>
        <v>0</v>
      </c>
      <c r="M425" s="108">
        <f>SUM(M426:M428)</f>
        <v>0</v>
      </c>
      <c r="N425" s="108">
        <f>SUM(N426:N428)</f>
        <v>0</v>
      </c>
      <c r="O425" s="18"/>
    </row>
    <row r="426" spans="1:15">
      <c r="A426" s="8">
        <f t="shared" si="110"/>
        <v>3121</v>
      </c>
      <c r="B426" s="9">
        <f t="shared" si="106"/>
        <v>32</v>
      </c>
      <c r="C426" s="45" t="str">
        <f t="shared" si="107"/>
        <v>092</v>
      </c>
      <c r="D426" s="45" t="str">
        <f t="shared" si="108"/>
        <v>0922</v>
      </c>
      <c r="E426" s="39" t="s">
        <v>136</v>
      </c>
      <c r="F426" s="40">
        <v>32</v>
      </c>
      <c r="G426" s="41">
        <v>32</v>
      </c>
      <c r="H426" s="42">
        <v>3121</v>
      </c>
      <c r="I426" s="46">
        <v>1346</v>
      </c>
      <c r="J426" s="46">
        <v>1163</v>
      </c>
      <c r="K426" s="44" t="s">
        <v>81</v>
      </c>
      <c r="L426" s="199"/>
      <c r="M426" s="199"/>
      <c r="N426" s="199"/>
      <c r="O426" s="75">
        <v>3210</v>
      </c>
    </row>
    <row r="427" spans="1:15" ht="17.25" customHeight="1">
      <c r="A427" s="8">
        <f t="shared" si="110"/>
        <v>3121</v>
      </c>
      <c r="B427" s="9">
        <f t="shared" si="106"/>
        <v>49</v>
      </c>
      <c r="C427" s="45" t="str">
        <f t="shared" si="107"/>
        <v>092</v>
      </c>
      <c r="D427" s="45" t="str">
        <f t="shared" si="108"/>
        <v>0922</v>
      </c>
      <c r="E427" s="39" t="s">
        <v>136</v>
      </c>
      <c r="F427" s="40">
        <v>32</v>
      </c>
      <c r="G427" s="73">
        <v>49</v>
      </c>
      <c r="H427" s="42">
        <v>3121</v>
      </c>
      <c r="I427" s="46">
        <v>1347</v>
      </c>
      <c r="J427" s="46">
        <v>1164</v>
      </c>
      <c r="K427" s="44" t="s">
        <v>81</v>
      </c>
      <c r="L427" s="199"/>
      <c r="M427" s="199"/>
      <c r="N427" s="199"/>
      <c r="O427" s="76">
        <v>4910</v>
      </c>
    </row>
    <row r="428" spans="1:15" ht="17.25" customHeight="1">
      <c r="A428" s="8">
        <f t="shared" si="110"/>
        <v>3121</v>
      </c>
      <c r="B428" s="9">
        <f t="shared" si="106"/>
        <v>54</v>
      </c>
      <c r="C428" s="45" t="str">
        <f t="shared" si="107"/>
        <v>092</v>
      </c>
      <c r="D428" s="45" t="str">
        <f t="shared" si="108"/>
        <v>0922</v>
      </c>
      <c r="E428" s="39" t="s">
        <v>136</v>
      </c>
      <c r="F428" s="40">
        <v>32</v>
      </c>
      <c r="G428" s="73">
        <v>54</v>
      </c>
      <c r="H428" s="42">
        <v>3121</v>
      </c>
      <c r="I428" s="46">
        <v>1348</v>
      </c>
      <c r="J428" s="46">
        <v>1165</v>
      </c>
      <c r="K428" s="44" t="s">
        <v>81</v>
      </c>
      <c r="L428" s="199"/>
      <c r="M428" s="199"/>
      <c r="N428" s="199"/>
      <c r="O428" s="76">
        <v>5410</v>
      </c>
    </row>
    <row r="429" spans="1:15">
      <c r="A429" s="8">
        <f t="shared" si="110"/>
        <v>313</v>
      </c>
      <c r="B429" s="9" t="str">
        <f t="shared" si="106"/>
        <v/>
      </c>
      <c r="C429" s="45" t="str">
        <f t="shared" si="107"/>
        <v/>
      </c>
      <c r="D429" s="45" t="str">
        <f t="shared" si="108"/>
        <v/>
      </c>
      <c r="E429" s="39"/>
      <c r="F429" s="40"/>
      <c r="G429" s="41"/>
      <c r="H429" s="42">
        <v>313</v>
      </c>
      <c r="I429" s="43"/>
      <c r="J429" s="43"/>
      <c r="K429" s="44" t="s">
        <v>47</v>
      </c>
      <c r="L429" s="108">
        <f>SUM(L430:L434)</f>
        <v>0</v>
      </c>
      <c r="M429" s="108">
        <f>SUM(M430:M434)</f>
        <v>0</v>
      </c>
      <c r="N429" s="108">
        <f>SUM(N430:N434)</f>
        <v>0</v>
      </c>
      <c r="O429" s="18"/>
    </row>
    <row r="430" spans="1:15" ht="25.5">
      <c r="A430" s="8">
        <f t="shared" si="110"/>
        <v>3132</v>
      </c>
      <c r="B430" s="9">
        <f t="shared" si="106"/>
        <v>32</v>
      </c>
      <c r="C430" s="45" t="str">
        <f t="shared" si="107"/>
        <v>092</v>
      </c>
      <c r="D430" s="45" t="str">
        <f t="shared" si="108"/>
        <v>0922</v>
      </c>
      <c r="E430" s="39" t="s">
        <v>136</v>
      </c>
      <c r="F430" s="40">
        <v>32</v>
      </c>
      <c r="G430" s="41">
        <v>32</v>
      </c>
      <c r="H430" s="42">
        <v>3132</v>
      </c>
      <c r="I430" s="46">
        <v>1352</v>
      </c>
      <c r="J430" s="46">
        <v>1166</v>
      </c>
      <c r="K430" s="44" t="s">
        <v>48</v>
      </c>
      <c r="L430" s="199"/>
      <c r="M430" s="199"/>
      <c r="N430" s="199"/>
      <c r="O430" s="75">
        <v>3210</v>
      </c>
    </row>
    <row r="431" spans="1:15" ht="17.25" customHeight="1">
      <c r="A431" s="8">
        <f t="shared" si="110"/>
        <v>3132</v>
      </c>
      <c r="B431" s="9">
        <f t="shared" si="106"/>
        <v>49</v>
      </c>
      <c r="C431" s="45" t="str">
        <f t="shared" si="107"/>
        <v>092</v>
      </c>
      <c r="D431" s="45" t="str">
        <f t="shared" si="108"/>
        <v>0922</v>
      </c>
      <c r="E431" s="39" t="s">
        <v>136</v>
      </c>
      <c r="F431" s="40">
        <v>32</v>
      </c>
      <c r="G431" s="73">
        <v>49</v>
      </c>
      <c r="H431" s="42">
        <v>3132</v>
      </c>
      <c r="I431" s="46">
        <v>1353</v>
      </c>
      <c r="J431" s="46">
        <v>1167</v>
      </c>
      <c r="K431" s="44" t="s">
        <v>48</v>
      </c>
      <c r="L431" s="199"/>
      <c r="M431" s="199"/>
      <c r="N431" s="199"/>
      <c r="O431" s="76">
        <v>4910</v>
      </c>
    </row>
    <row r="432" spans="1:15" ht="17.25" customHeight="1">
      <c r="A432" s="8">
        <f>H432</f>
        <v>3132</v>
      </c>
      <c r="B432" s="9">
        <f t="shared" si="106"/>
        <v>54</v>
      </c>
      <c r="C432" s="45" t="str">
        <f>IF(I432&gt;0,LEFT(E432,3),"  ")</f>
        <v>092</v>
      </c>
      <c r="D432" s="45" t="str">
        <f>IF(I432&gt;0,LEFT(E432,4),"  ")</f>
        <v>0922</v>
      </c>
      <c r="E432" s="39" t="s">
        <v>136</v>
      </c>
      <c r="F432" s="40">
        <v>32</v>
      </c>
      <c r="G432" s="73">
        <v>54</v>
      </c>
      <c r="H432" s="42">
        <v>3132</v>
      </c>
      <c r="I432" s="46">
        <v>1354</v>
      </c>
      <c r="J432" s="46">
        <v>1168</v>
      </c>
      <c r="K432" s="44" t="s">
        <v>48</v>
      </c>
      <c r="L432" s="199"/>
      <c r="M432" s="199"/>
      <c r="N432" s="199"/>
      <c r="O432" s="76">
        <v>5410</v>
      </c>
    </row>
    <row r="433" spans="1:15" ht="17.25" customHeight="1">
      <c r="A433" s="8">
        <f t="shared" ref="A433" si="113">H433</f>
        <v>3132</v>
      </c>
      <c r="B433" s="9">
        <f t="shared" ref="B433" si="114">IF(J433&gt;0,G433," ")</f>
        <v>62</v>
      </c>
      <c r="C433" s="45" t="str">
        <f t="shared" ref="C433" si="115">IF(I433&gt;0,LEFT(E433,3),"  ")</f>
        <v>092</v>
      </c>
      <c r="D433" s="45" t="str">
        <f t="shared" ref="D433" si="116">IF(I433&gt;0,LEFT(E433,4),"  ")</f>
        <v>0922</v>
      </c>
      <c r="E433" s="39" t="s">
        <v>136</v>
      </c>
      <c r="F433" s="40">
        <v>32</v>
      </c>
      <c r="G433" s="73">
        <v>62</v>
      </c>
      <c r="H433" s="42">
        <v>3132</v>
      </c>
      <c r="I433" s="46">
        <v>1355</v>
      </c>
      <c r="J433" s="46">
        <v>1169</v>
      </c>
      <c r="K433" s="44" t="s">
        <v>48</v>
      </c>
      <c r="L433" s="199"/>
      <c r="M433" s="199"/>
      <c r="N433" s="199"/>
      <c r="O433" s="76">
        <v>6210</v>
      </c>
    </row>
    <row r="434" spans="1:15" ht="28.5" customHeight="1">
      <c r="A434" s="8">
        <f t="shared" si="110"/>
        <v>3133</v>
      </c>
      <c r="B434" s="9">
        <f t="shared" si="106"/>
        <v>54</v>
      </c>
      <c r="C434" s="45" t="str">
        <f t="shared" si="107"/>
        <v>092</v>
      </c>
      <c r="D434" s="45" t="str">
        <f t="shared" si="108"/>
        <v>0922</v>
      </c>
      <c r="E434" s="39" t="s">
        <v>136</v>
      </c>
      <c r="F434" s="40">
        <v>32</v>
      </c>
      <c r="G434" s="73">
        <v>54</v>
      </c>
      <c r="H434" s="42">
        <v>3133</v>
      </c>
      <c r="I434" s="46">
        <v>1360</v>
      </c>
      <c r="J434" s="46">
        <v>1169</v>
      </c>
      <c r="K434" s="44" t="s">
        <v>171</v>
      </c>
      <c r="L434" s="199"/>
      <c r="M434" s="199"/>
      <c r="N434" s="199"/>
      <c r="O434" s="76">
        <v>5410</v>
      </c>
    </row>
    <row r="435" spans="1:15">
      <c r="A435" s="8">
        <f t="shared" si="110"/>
        <v>32</v>
      </c>
      <c r="B435" s="9" t="str">
        <f t="shared" si="106"/>
        <v/>
      </c>
      <c r="C435" s="45" t="str">
        <f t="shared" si="107"/>
        <v/>
      </c>
      <c r="D435" s="45" t="str">
        <f t="shared" si="108"/>
        <v/>
      </c>
      <c r="E435" s="39"/>
      <c r="F435" s="40"/>
      <c r="G435" s="41"/>
      <c r="H435" s="42">
        <v>32</v>
      </c>
      <c r="I435" s="43"/>
      <c r="J435" s="43"/>
      <c r="K435" s="44" t="s">
        <v>49</v>
      </c>
      <c r="L435" s="108">
        <f>SUM(L436,L451,L474,L510,L505)</f>
        <v>0</v>
      </c>
      <c r="M435" s="108">
        <f>SUM(M436,M451,M474,M510,M505)</f>
        <v>0</v>
      </c>
      <c r="N435" s="108">
        <f>SUM(N436,N451,N474,N510,N505)</f>
        <v>0</v>
      </c>
      <c r="O435" s="18"/>
    </row>
    <row r="436" spans="1:15">
      <c r="A436" s="8">
        <f t="shared" si="110"/>
        <v>321</v>
      </c>
      <c r="B436" s="9" t="str">
        <f t="shared" si="106"/>
        <v/>
      </c>
      <c r="C436" s="45" t="str">
        <f t="shared" si="107"/>
        <v/>
      </c>
      <c r="D436" s="45" t="str">
        <f t="shared" si="108"/>
        <v/>
      </c>
      <c r="E436" s="39"/>
      <c r="F436" s="40"/>
      <c r="G436" s="41"/>
      <c r="H436" s="42">
        <v>321</v>
      </c>
      <c r="I436" s="43"/>
      <c r="J436" s="43"/>
      <c r="K436" s="44" t="s">
        <v>68</v>
      </c>
      <c r="L436" s="108">
        <f>SUM(L437:L450)</f>
        <v>0</v>
      </c>
      <c r="M436" s="108">
        <f>SUM(M437:M450)</f>
        <v>0</v>
      </c>
      <c r="N436" s="108">
        <f>SUM(N437:N450)</f>
        <v>0</v>
      </c>
      <c r="O436" s="18"/>
    </row>
    <row r="437" spans="1:15">
      <c r="A437" s="8">
        <f t="shared" si="110"/>
        <v>3211</v>
      </c>
      <c r="B437" s="9">
        <f t="shared" si="106"/>
        <v>32</v>
      </c>
      <c r="C437" s="45" t="str">
        <f t="shared" si="107"/>
        <v>092</v>
      </c>
      <c r="D437" s="45" t="str">
        <f t="shared" si="108"/>
        <v>0922</v>
      </c>
      <c r="E437" s="39" t="s">
        <v>136</v>
      </c>
      <c r="F437" s="40">
        <v>32</v>
      </c>
      <c r="G437" s="41">
        <v>32</v>
      </c>
      <c r="H437" s="42">
        <v>3211</v>
      </c>
      <c r="I437" s="46">
        <v>1364</v>
      </c>
      <c r="J437" s="46">
        <v>1170</v>
      </c>
      <c r="K437" s="44" t="s">
        <v>69</v>
      </c>
      <c r="L437" s="199"/>
      <c r="M437" s="199"/>
      <c r="N437" s="199"/>
      <c r="O437" s="75">
        <v>3210</v>
      </c>
    </row>
    <row r="438" spans="1:15" ht="17.25" customHeight="1">
      <c r="A438" s="8">
        <f t="shared" si="110"/>
        <v>3211</v>
      </c>
      <c r="B438" s="9">
        <f t="shared" si="106"/>
        <v>49</v>
      </c>
      <c r="C438" s="45" t="str">
        <f t="shared" si="107"/>
        <v>092</v>
      </c>
      <c r="D438" s="45" t="str">
        <f t="shared" si="108"/>
        <v>0922</v>
      </c>
      <c r="E438" s="39" t="s">
        <v>136</v>
      </c>
      <c r="F438" s="40">
        <v>32</v>
      </c>
      <c r="G438" s="73">
        <v>49</v>
      </c>
      <c r="H438" s="42">
        <v>3211</v>
      </c>
      <c r="I438" s="46">
        <v>1365</v>
      </c>
      <c r="J438" s="46">
        <v>1171</v>
      </c>
      <c r="K438" s="44" t="s">
        <v>69</v>
      </c>
      <c r="L438" s="199"/>
      <c r="M438" s="199"/>
      <c r="N438" s="199"/>
      <c r="O438" s="76">
        <v>4910</v>
      </c>
    </row>
    <row r="439" spans="1:15" ht="17.25" customHeight="1">
      <c r="A439" s="8">
        <f>H439</f>
        <v>3211</v>
      </c>
      <c r="B439" s="9">
        <f t="shared" si="106"/>
        <v>54</v>
      </c>
      <c r="C439" s="45" t="str">
        <f>IF(I439&gt;0,LEFT(E439,3),"  ")</f>
        <v>092</v>
      </c>
      <c r="D439" s="45" t="str">
        <f>IF(I439&gt;0,LEFT(E439,4),"  ")</f>
        <v>0922</v>
      </c>
      <c r="E439" s="39" t="s">
        <v>136</v>
      </c>
      <c r="F439" s="40">
        <v>32</v>
      </c>
      <c r="G439" s="73">
        <v>54</v>
      </c>
      <c r="H439" s="42">
        <v>3211</v>
      </c>
      <c r="I439" s="46">
        <v>1366</v>
      </c>
      <c r="J439" s="46">
        <v>1172</v>
      </c>
      <c r="K439" s="44" t="s">
        <v>69</v>
      </c>
      <c r="L439" s="199"/>
      <c r="M439" s="199"/>
      <c r="N439" s="199"/>
      <c r="O439" s="76">
        <v>5410</v>
      </c>
    </row>
    <row r="440" spans="1:15" ht="17.25" customHeight="1">
      <c r="A440" s="8">
        <f t="shared" si="110"/>
        <v>3211</v>
      </c>
      <c r="B440" s="9">
        <f t="shared" si="106"/>
        <v>62</v>
      </c>
      <c r="C440" s="45" t="str">
        <f t="shared" si="107"/>
        <v>092</v>
      </c>
      <c r="D440" s="45" t="str">
        <f t="shared" si="108"/>
        <v>0922</v>
      </c>
      <c r="E440" s="39" t="s">
        <v>136</v>
      </c>
      <c r="F440" s="40">
        <v>32</v>
      </c>
      <c r="G440" s="73">
        <v>62</v>
      </c>
      <c r="H440" s="42">
        <v>3211</v>
      </c>
      <c r="I440" s="46">
        <v>1367</v>
      </c>
      <c r="J440" s="46">
        <v>1173</v>
      </c>
      <c r="K440" s="44" t="s">
        <v>69</v>
      </c>
      <c r="L440" s="199"/>
      <c r="M440" s="199"/>
      <c r="N440" s="199"/>
      <c r="O440" s="76">
        <v>6210</v>
      </c>
    </row>
    <row r="441" spans="1:15" ht="25.5">
      <c r="A441" s="8">
        <f t="shared" si="110"/>
        <v>3212</v>
      </c>
      <c r="B441" s="9">
        <f t="shared" si="106"/>
        <v>32</v>
      </c>
      <c r="C441" s="45" t="str">
        <f t="shared" si="107"/>
        <v>092</v>
      </c>
      <c r="D441" s="45" t="str">
        <f t="shared" si="108"/>
        <v>0922</v>
      </c>
      <c r="E441" s="39" t="s">
        <v>136</v>
      </c>
      <c r="F441" s="40">
        <v>32</v>
      </c>
      <c r="G441" s="41">
        <v>32</v>
      </c>
      <c r="H441" s="42">
        <v>3212</v>
      </c>
      <c r="I441" s="46">
        <v>1370</v>
      </c>
      <c r="J441" s="46">
        <v>1174</v>
      </c>
      <c r="K441" s="44" t="s">
        <v>82</v>
      </c>
      <c r="L441" s="199"/>
      <c r="M441" s="199"/>
      <c r="N441" s="199"/>
      <c r="O441" s="75">
        <v>3210</v>
      </c>
    </row>
    <row r="442" spans="1:15" ht="17.25" customHeight="1">
      <c r="A442" s="8">
        <f t="shared" si="110"/>
        <v>3212</v>
      </c>
      <c r="B442" s="9">
        <f t="shared" si="106"/>
        <v>49</v>
      </c>
      <c r="C442" s="45" t="str">
        <f t="shared" si="107"/>
        <v>092</v>
      </c>
      <c r="D442" s="45" t="str">
        <f t="shared" si="108"/>
        <v>0922</v>
      </c>
      <c r="E442" s="39" t="s">
        <v>136</v>
      </c>
      <c r="F442" s="40">
        <v>32</v>
      </c>
      <c r="G442" s="73">
        <v>49</v>
      </c>
      <c r="H442" s="42">
        <v>3212</v>
      </c>
      <c r="I442" s="46">
        <v>1371</v>
      </c>
      <c r="J442" s="46">
        <v>1175</v>
      </c>
      <c r="K442" s="44" t="s">
        <v>82</v>
      </c>
      <c r="L442" s="199"/>
      <c r="M442" s="199"/>
      <c r="N442" s="199"/>
      <c r="O442" s="76">
        <v>4910</v>
      </c>
    </row>
    <row r="443" spans="1:15" ht="17.25" customHeight="1">
      <c r="A443" s="8">
        <f t="shared" si="110"/>
        <v>3212</v>
      </c>
      <c r="B443" s="9">
        <f t="shared" si="106"/>
        <v>54</v>
      </c>
      <c r="C443" s="45" t="str">
        <f>IF(I443&gt;0,LEFT(E443,3),"  ")</f>
        <v>092</v>
      </c>
      <c r="D443" s="45" t="str">
        <f>IF(I443&gt;0,LEFT(E443,4),"  ")</f>
        <v>0922</v>
      </c>
      <c r="E443" s="39" t="s">
        <v>136</v>
      </c>
      <c r="F443" s="40">
        <v>32</v>
      </c>
      <c r="G443" s="73">
        <v>54</v>
      </c>
      <c r="H443" s="42">
        <v>3212</v>
      </c>
      <c r="I443" s="46">
        <v>1372</v>
      </c>
      <c r="J443" s="46">
        <v>1176</v>
      </c>
      <c r="K443" s="44" t="s">
        <v>82</v>
      </c>
      <c r="L443" s="199"/>
      <c r="M443" s="199"/>
      <c r="N443" s="199"/>
      <c r="O443" s="76">
        <v>5410</v>
      </c>
    </row>
    <row r="444" spans="1:15" ht="17.25" customHeight="1">
      <c r="A444" s="8">
        <f t="shared" si="110"/>
        <v>3212</v>
      </c>
      <c r="B444" s="9">
        <f t="shared" si="106"/>
        <v>62</v>
      </c>
      <c r="C444" s="45" t="str">
        <f t="shared" si="107"/>
        <v>092</v>
      </c>
      <c r="D444" s="45" t="str">
        <f t="shared" si="108"/>
        <v>0922</v>
      </c>
      <c r="E444" s="39" t="s">
        <v>136</v>
      </c>
      <c r="F444" s="40">
        <v>32</v>
      </c>
      <c r="G444" s="73">
        <v>62</v>
      </c>
      <c r="H444" s="42">
        <v>3212</v>
      </c>
      <c r="I444" s="46">
        <v>1373</v>
      </c>
      <c r="J444" s="46">
        <v>1177</v>
      </c>
      <c r="K444" s="44" t="s">
        <v>82</v>
      </c>
      <c r="L444" s="199"/>
      <c r="M444" s="199"/>
      <c r="N444" s="199"/>
      <c r="O444" s="76">
        <v>6210</v>
      </c>
    </row>
    <row r="445" spans="1:15">
      <c r="A445" s="8">
        <f t="shared" si="110"/>
        <v>3213</v>
      </c>
      <c r="B445" s="9">
        <f t="shared" si="106"/>
        <v>32</v>
      </c>
      <c r="C445" s="45" t="str">
        <f t="shared" si="107"/>
        <v>092</v>
      </c>
      <c r="D445" s="45" t="str">
        <f t="shared" si="108"/>
        <v>0922</v>
      </c>
      <c r="E445" s="39" t="s">
        <v>136</v>
      </c>
      <c r="F445" s="40">
        <v>32</v>
      </c>
      <c r="G445" s="41">
        <v>32</v>
      </c>
      <c r="H445" s="42">
        <v>3213</v>
      </c>
      <c r="I445" s="46">
        <v>1376</v>
      </c>
      <c r="J445" s="46">
        <v>1178</v>
      </c>
      <c r="K445" s="44" t="s">
        <v>83</v>
      </c>
      <c r="L445" s="199"/>
      <c r="M445" s="199"/>
      <c r="N445" s="199"/>
      <c r="O445" s="75">
        <v>3210</v>
      </c>
    </row>
    <row r="446" spans="1:15" ht="17.25" customHeight="1">
      <c r="A446" s="8">
        <f t="shared" si="110"/>
        <v>3213</v>
      </c>
      <c r="B446" s="9">
        <f t="shared" si="106"/>
        <v>49</v>
      </c>
      <c r="C446" s="45" t="str">
        <f t="shared" si="107"/>
        <v>092</v>
      </c>
      <c r="D446" s="45" t="str">
        <f t="shared" si="108"/>
        <v>0922</v>
      </c>
      <c r="E446" s="39" t="s">
        <v>136</v>
      </c>
      <c r="F446" s="40">
        <v>32</v>
      </c>
      <c r="G446" s="73">
        <v>49</v>
      </c>
      <c r="H446" s="42">
        <v>3213</v>
      </c>
      <c r="I446" s="46">
        <v>1377</v>
      </c>
      <c r="J446" s="46">
        <v>1179</v>
      </c>
      <c r="K446" s="44" t="s">
        <v>83</v>
      </c>
      <c r="L446" s="199"/>
      <c r="M446" s="199"/>
      <c r="N446" s="199"/>
      <c r="O446" s="76">
        <v>4910</v>
      </c>
    </row>
    <row r="447" spans="1:15" ht="17.25" customHeight="1">
      <c r="A447" s="8">
        <f t="shared" si="110"/>
        <v>3213</v>
      </c>
      <c r="B447" s="9">
        <f t="shared" si="106"/>
        <v>54</v>
      </c>
      <c r="C447" s="45" t="str">
        <f>IF(I447&gt;0,LEFT(E447,3),"  ")</f>
        <v>092</v>
      </c>
      <c r="D447" s="45" t="str">
        <f>IF(I447&gt;0,LEFT(E447,4),"  ")</f>
        <v>0922</v>
      </c>
      <c r="E447" s="39" t="s">
        <v>136</v>
      </c>
      <c r="F447" s="40">
        <v>32</v>
      </c>
      <c r="G447" s="73">
        <v>54</v>
      </c>
      <c r="H447" s="42">
        <v>3213</v>
      </c>
      <c r="I447" s="46">
        <v>1378</v>
      </c>
      <c r="J447" s="46">
        <v>1180</v>
      </c>
      <c r="K447" s="44" t="s">
        <v>83</v>
      </c>
      <c r="L447" s="199"/>
      <c r="M447" s="199"/>
      <c r="N447" s="199"/>
      <c r="O447" s="76">
        <v>5410</v>
      </c>
    </row>
    <row r="448" spans="1:15" ht="14.25" customHeight="1">
      <c r="A448" s="8">
        <f t="shared" si="110"/>
        <v>3214</v>
      </c>
      <c r="B448" s="9">
        <f t="shared" si="106"/>
        <v>32</v>
      </c>
      <c r="C448" s="45" t="str">
        <f t="shared" si="107"/>
        <v>092</v>
      </c>
      <c r="D448" s="45" t="str">
        <f t="shared" si="108"/>
        <v>0922</v>
      </c>
      <c r="E448" s="39" t="s">
        <v>136</v>
      </c>
      <c r="F448" s="40">
        <v>32</v>
      </c>
      <c r="G448" s="41">
        <v>32</v>
      </c>
      <c r="H448" s="42">
        <v>3214</v>
      </c>
      <c r="I448" s="46">
        <v>1382</v>
      </c>
      <c r="J448" s="46">
        <v>1181</v>
      </c>
      <c r="K448" s="44" t="s">
        <v>70</v>
      </c>
      <c r="L448" s="199"/>
      <c r="M448" s="199"/>
      <c r="N448" s="199"/>
      <c r="O448" s="75">
        <v>3210</v>
      </c>
    </row>
    <row r="449" spans="1:15" ht="17.25" customHeight="1">
      <c r="A449" s="8">
        <f t="shared" si="110"/>
        <v>3214</v>
      </c>
      <c r="B449" s="9">
        <f t="shared" si="106"/>
        <v>49</v>
      </c>
      <c r="C449" s="45" t="str">
        <f t="shared" si="107"/>
        <v>092</v>
      </c>
      <c r="D449" s="45" t="str">
        <f t="shared" si="108"/>
        <v>0922</v>
      </c>
      <c r="E449" s="39" t="s">
        <v>136</v>
      </c>
      <c r="F449" s="40">
        <v>32</v>
      </c>
      <c r="G449" s="73">
        <v>49</v>
      </c>
      <c r="H449" s="42">
        <v>3214</v>
      </c>
      <c r="I449" s="46">
        <v>1383</v>
      </c>
      <c r="J449" s="46">
        <v>1182</v>
      </c>
      <c r="K449" s="44" t="s">
        <v>70</v>
      </c>
      <c r="L449" s="199"/>
      <c r="M449" s="199"/>
      <c r="N449" s="199"/>
      <c r="O449" s="76">
        <v>4910</v>
      </c>
    </row>
    <row r="450" spans="1:15" ht="17.25" customHeight="1">
      <c r="A450" s="8">
        <f t="shared" si="110"/>
        <v>3214</v>
      </c>
      <c r="B450" s="9">
        <f t="shared" si="106"/>
        <v>54</v>
      </c>
      <c r="C450" s="45" t="str">
        <f>IF(I450&gt;0,LEFT(E450,3),"  ")</f>
        <v>092</v>
      </c>
      <c r="D450" s="45" t="str">
        <f>IF(I450&gt;0,LEFT(E450,4),"  ")</f>
        <v>0922</v>
      </c>
      <c r="E450" s="39" t="s">
        <v>136</v>
      </c>
      <c r="F450" s="40">
        <v>32</v>
      </c>
      <c r="G450" s="73">
        <v>54</v>
      </c>
      <c r="H450" s="42">
        <v>3214</v>
      </c>
      <c r="I450" s="46">
        <v>1384</v>
      </c>
      <c r="J450" s="46">
        <v>1183</v>
      </c>
      <c r="K450" s="44" t="s">
        <v>70</v>
      </c>
      <c r="L450" s="199"/>
      <c r="M450" s="199"/>
      <c r="N450" s="199"/>
      <c r="O450" s="76">
        <v>5410</v>
      </c>
    </row>
    <row r="451" spans="1:15">
      <c r="A451" s="8">
        <f t="shared" si="110"/>
        <v>322</v>
      </c>
      <c r="B451" s="9" t="str">
        <f t="shared" si="106"/>
        <v/>
      </c>
      <c r="C451" s="45" t="str">
        <f t="shared" si="107"/>
        <v/>
      </c>
      <c r="D451" s="45" t="str">
        <f t="shared" si="108"/>
        <v/>
      </c>
      <c r="E451" s="39"/>
      <c r="F451" s="40"/>
      <c r="G451" s="41"/>
      <c r="H451" s="42">
        <v>322</v>
      </c>
      <c r="I451" s="43"/>
      <c r="J451" s="43"/>
      <c r="K451" s="44" t="s">
        <v>71</v>
      </c>
      <c r="L451" s="108">
        <f>SUM(L452:L473)</f>
        <v>0</v>
      </c>
      <c r="M451" s="108">
        <f>SUM(M452:M473)</f>
        <v>0</v>
      </c>
      <c r="N451" s="108">
        <f>SUM(N452:N473)</f>
        <v>0</v>
      </c>
      <c r="O451" s="18"/>
    </row>
    <row r="452" spans="1:15" ht="25.5">
      <c r="A452" s="8">
        <f t="shared" si="110"/>
        <v>3221</v>
      </c>
      <c r="B452" s="9">
        <f t="shared" si="106"/>
        <v>32</v>
      </c>
      <c r="C452" s="45" t="str">
        <f t="shared" si="107"/>
        <v>092</v>
      </c>
      <c r="D452" s="45" t="str">
        <f t="shared" si="108"/>
        <v>0922</v>
      </c>
      <c r="E452" s="39" t="s">
        <v>136</v>
      </c>
      <c r="F452" s="40">
        <v>32</v>
      </c>
      <c r="G452" s="41">
        <v>32</v>
      </c>
      <c r="H452" s="42">
        <v>3221</v>
      </c>
      <c r="I452" s="213">
        <v>1388</v>
      </c>
      <c r="J452" s="46">
        <v>1184</v>
      </c>
      <c r="K452" s="44" t="s">
        <v>72</v>
      </c>
      <c r="L452" s="199"/>
      <c r="M452" s="199"/>
      <c r="N452" s="199"/>
      <c r="O452" s="75">
        <v>3210</v>
      </c>
    </row>
    <row r="453" spans="1:15" ht="17.25" customHeight="1">
      <c r="A453" s="8">
        <f t="shared" si="110"/>
        <v>3221</v>
      </c>
      <c r="B453" s="9">
        <f t="shared" si="106"/>
        <v>49</v>
      </c>
      <c r="C453" s="45" t="str">
        <f t="shared" si="107"/>
        <v>092</v>
      </c>
      <c r="D453" s="45" t="str">
        <f t="shared" si="108"/>
        <v>0922</v>
      </c>
      <c r="E453" s="39" t="s">
        <v>136</v>
      </c>
      <c r="F453" s="40">
        <v>32</v>
      </c>
      <c r="G453" s="73">
        <v>49</v>
      </c>
      <c r="H453" s="42">
        <v>3221</v>
      </c>
      <c r="I453" s="213">
        <v>1389</v>
      </c>
      <c r="J453" s="46">
        <v>1185</v>
      </c>
      <c r="K453" s="44" t="s">
        <v>72</v>
      </c>
      <c r="L453" s="199"/>
      <c r="M453" s="199"/>
      <c r="N453" s="199"/>
      <c r="O453" s="76">
        <v>4910</v>
      </c>
    </row>
    <row r="454" spans="1:15" ht="17.25" customHeight="1">
      <c r="A454" s="8">
        <f t="shared" si="110"/>
        <v>3221</v>
      </c>
      <c r="B454" s="9">
        <f t="shared" si="106"/>
        <v>54</v>
      </c>
      <c r="C454" s="45" t="str">
        <f>IF(I454&gt;0,LEFT(E454,3),"  ")</f>
        <v>092</v>
      </c>
      <c r="D454" s="45" t="str">
        <f>IF(I454&gt;0,LEFT(E454,4),"  ")</f>
        <v>0922</v>
      </c>
      <c r="E454" s="39" t="s">
        <v>136</v>
      </c>
      <c r="F454" s="40">
        <v>32</v>
      </c>
      <c r="G454" s="73">
        <v>54</v>
      </c>
      <c r="H454" s="42">
        <v>3221</v>
      </c>
      <c r="I454" s="213">
        <v>1390</v>
      </c>
      <c r="J454" s="46">
        <v>1186</v>
      </c>
      <c r="K454" s="44" t="s">
        <v>72</v>
      </c>
      <c r="L454" s="199"/>
      <c r="M454" s="199"/>
      <c r="N454" s="199"/>
      <c r="O454" s="76">
        <v>5410</v>
      </c>
    </row>
    <row r="455" spans="1:15" ht="17.25" customHeight="1">
      <c r="A455" s="8">
        <f t="shared" si="110"/>
        <v>3221</v>
      </c>
      <c r="B455" s="9">
        <f t="shared" si="106"/>
        <v>62</v>
      </c>
      <c r="C455" s="45" t="str">
        <f t="shared" ref="C455" si="117">IF(I455&gt;0,LEFT(E455,3),"  ")</f>
        <v>092</v>
      </c>
      <c r="D455" s="45" t="str">
        <f t="shared" ref="D455" si="118">IF(I455&gt;0,LEFT(E455,4),"  ")</f>
        <v>0922</v>
      </c>
      <c r="E455" s="39" t="s">
        <v>136</v>
      </c>
      <c r="F455" s="40">
        <v>32</v>
      </c>
      <c r="G455" s="73">
        <v>62</v>
      </c>
      <c r="H455" s="42">
        <v>3221</v>
      </c>
      <c r="I455" s="213">
        <v>1391</v>
      </c>
      <c r="J455" s="46">
        <v>1187</v>
      </c>
      <c r="K455" s="44" t="s">
        <v>72</v>
      </c>
      <c r="L455" s="199"/>
      <c r="M455" s="199"/>
      <c r="N455" s="199"/>
      <c r="O455" s="76">
        <v>6210</v>
      </c>
    </row>
    <row r="456" spans="1:15">
      <c r="A456" s="8">
        <f t="shared" si="110"/>
        <v>3222</v>
      </c>
      <c r="B456" s="9">
        <f t="shared" si="106"/>
        <v>32</v>
      </c>
      <c r="C456" s="45" t="str">
        <f t="shared" si="107"/>
        <v>092</v>
      </c>
      <c r="D456" s="45" t="str">
        <f t="shared" si="108"/>
        <v>0922</v>
      </c>
      <c r="E456" s="39" t="s">
        <v>136</v>
      </c>
      <c r="F456" s="40">
        <v>32</v>
      </c>
      <c r="G456" s="41">
        <v>32</v>
      </c>
      <c r="H456" s="42">
        <v>3222</v>
      </c>
      <c r="I456" s="213">
        <v>1394</v>
      </c>
      <c r="J456" s="46">
        <v>1188</v>
      </c>
      <c r="K456" s="44" t="s">
        <v>117</v>
      </c>
      <c r="L456" s="199"/>
      <c r="M456" s="199"/>
      <c r="N456" s="199"/>
      <c r="O456" s="75">
        <v>3210</v>
      </c>
    </row>
    <row r="457" spans="1:15" ht="17.25" customHeight="1">
      <c r="A457" s="8">
        <f t="shared" si="110"/>
        <v>3222</v>
      </c>
      <c r="B457" s="9">
        <f t="shared" si="106"/>
        <v>49</v>
      </c>
      <c r="C457" s="45" t="str">
        <f t="shared" si="107"/>
        <v>092</v>
      </c>
      <c r="D457" s="45" t="str">
        <f t="shared" si="108"/>
        <v>0922</v>
      </c>
      <c r="E457" s="39" t="s">
        <v>136</v>
      </c>
      <c r="F457" s="40">
        <v>32</v>
      </c>
      <c r="G457" s="73">
        <v>49</v>
      </c>
      <c r="H457" s="42">
        <v>3222</v>
      </c>
      <c r="I457" s="213">
        <v>1395</v>
      </c>
      <c r="J457" s="46">
        <v>1189</v>
      </c>
      <c r="K457" s="44" t="s">
        <v>117</v>
      </c>
      <c r="L457" s="199"/>
      <c r="M457" s="199"/>
      <c r="N457" s="199"/>
      <c r="O457" s="76">
        <v>4910</v>
      </c>
    </row>
    <row r="458" spans="1:15" ht="17.25" customHeight="1">
      <c r="A458" s="8">
        <f t="shared" si="110"/>
        <v>3222</v>
      </c>
      <c r="B458" s="9">
        <f t="shared" si="106"/>
        <v>54</v>
      </c>
      <c r="C458" s="45" t="str">
        <f>IF(I458&gt;0,LEFT(E458,3),"  ")</f>
        <v>092</v>
      </c>
      <c r="D458" s="45" t="str">
        <f>IF(I458&gt;0,LEFT(E458,4),"  ")</f>
        <v>0922</v>
      </c>
      <c r="E458" s="39" t="s">
        <v>136</v>
      </c>
      <c r="F458" s="40">
        <v>32</v>
      </c>
      <c r="G458" s="73">
        <v>54</v>
      </c>
      <c r="H458" s="42">
        <v>3222</v>
      </c>
      <c r="I458" s="213">
        <v>1396</v>
      </c>
      <c r="J458" s="46">
        <v>1190</v>
      </c>
      <c r="K458" s="44" t="s">
        <v>117</v>
      </c>
      <c r="L458" s="199"/>
      <c r="M458" s="199"/>
      <c r="N458" s="199"/>
      <c r="O458" s="76">
        <v>5410</v>
      </c>
    </row>
    <row r="459" spans="1:15" ht="17.25" customHeight="1">
      <c r="A459" s="8">
        <f t="shared" si="110"/>
        <v>3222</v>
      </c>
      <c r="B459" s="9">
        <f t="shared" si="106"/>
        <v>62</v>
      </c>
      <c r="C459" s="45" t="str">
        <f>IF(I459&gt;0,LEFT(E459,3),"  ")</f>
        <v>092</v>
      </c>
      <c r="D459" s="45" t="str">
        <f>IF(I459&gt;0,LEFT(E459,4),"  ")</f>
        <v>0922</v>
      </c>
      <c r="E459" s="39" t="s">
        <v>136</v>
      </c>
      <c r="F459" s="40">
        <v>32</v>
      </c>
      <c r="G459" s="73">
        <v>62</v>
      </c>
      <c r="H459" s="42">
        <v>3222</v>
      </c>
      <c r="I459" s="213">
        <v>1397</v>
      </c>
      <c r="J459" s="46">
        <v>1190</v>
      </c>
      <c r="K459" s="44" t="s">
        <v>117</v>
      </c>
      <c r="L459" s="199"/>
      <c r="M459" s="199"/>
      <c r="N459" s="199"/>
      <c r="O459" s="76">
        <v>6210</v>
      </c>
    </row>
    <row r="460" spans="1:15">
      <c r="A460" s="8">
        <f t="shared" si="110"/>
        <v>3223</v>
      </c>
      <c r="B460" s="9">
        <f t="shared" si="106"/>
        <v>32</v>
      </c>
      <c r="C460" s="45" t="str">
        <f t="shared" si="107"/>
        <v>092</v>
      </c>
      <c r="D460" s="45" t="str">
        <f t="shared" si="108"/>
        <v>0922</v>
      </c>
      <c r="E460" s="39" t="s">
        <v>136</v>
      </c>
      <c r="F460" s="40">
        <v>32</v>
      </c>
      <c r="G460" s="41">
        <v>32</v>
      </c>
      <c r="H460" s="42">
        <v>3223</v>
      </c>
      <c r="I460" s="213">
        <v>1400</v>
      </c>
      <c r="J460" s="46">
        <v>1191</v>
      </c>
      <c r="K460" s="44" t="s">
        <v>73</v>
      </c>
      <c r="L460" s="199"/>
      <c r="M460" s="199"/>
      <c r="N460" s="199"/>
      <c r="O460" s="75">
        <v>3210</v>
      </c>
    </row>
    <row r="461" spans="1:15" ht="17.25" customHeight="1">
      <c r="A461" s="8">
        <f t="shared" si="110"/>
        <v>3223</v>
      </c>
      <c r="B461" s="9">
        <f t="shared" si="106"/>
        <v>49</v>
      </c>
      <c r="C461" s="45" t="str">
        <f t="shared" si="107"/>
        <v>092</v>
      </c>
      <c r="D461" s="45" t="str">
        <f t="shared" si="108"/>
        <v>0922</v>
      </c>
      <c r="E461" s="39" t="s">
        <v>136</v>
      </c>
      <c r="F461" s="40">
        <v>32</v>
      </c>
      <c r="G461" s="73">
        <v>49</v>
      </c>
      <c r="H461" s="42">
        <v>3223</v>
      </c>
      <c r="I461" s="213">
        <v>1401</v>
      </c>
      <c r="J461" s="46">
        <v>1192</v>
      </c>
      <c r="K461" s="44" t="s">
        <v>73</v>
      </c>
      <c r="L461" s="199"/>
      <c r="M461" s="199"/>
      <c r="N461" s="199"/>
      <c r="O461" s="76">
        <v>4910</v>
      </c>
    </row>
    <row r="462" spans="1:15" ht="17.25" customHeight="1">
      <c r="A462" s="8">
        <f t="shared" ref="A462" si="119">H462</f>
        <v>3223</v>
      </c>
      <c r="B462" s="9">
        <f t="shared" ref="B462" si="120">IF(J462&gt;0,G462," ")</f>
        <v>54</v>
      </c>
      <c r="C462" s="45" t="str">
        <f t="shared" ref="C462" si="121">IF(I462&gt;0,LEFT(E462,3),"  ")</f>
        <v>092</v>
      </c>
      <c r="D462" s="45" t="str">
        <f t="shared" ref="D462" si="122">IF(I462&gt;0,LEFT(E462,4),"  ")</f>
        <v>0922</v>
      </c>
      <c r="E462" s="39" t="s">
        <v>136</v>
      </c>
      <c r="F462" s="40">
        <v>32</v>
      </c>
      <c r="G462" s="73">
        <v>54</v>
      </c>
      <c r="H462" s="42">
        <v>3223</v>
      </c>
      <c r="I462" s="213">
        <v>1402</v>
      </c>
      <c r="J462" s="46">
        <v>1192</v>
      </c>
      <c r="K462" s="44" t="s">
        <v>73</v>
      </c>
      <c r="L462" s="199"/>
      <c r="M462" s="199"/>
      <c r="N462" s="199"/>
      <c r="O462" s="76">
        <v>5410</v>
      </c>
    </row>
    <row r="463" spans="1:15" ht="25.5">
      <c r="A463" s="8">
        <f t="shared" si="110"/>
        <v>3224</v>
      </c>
      <c r="B463" s="9">
        <f t="shared" si="106"/>
        <v>32</v>
      </c>
      <c r="C463" s="45" t="str">
        <f t="shared" si="107"/>
        <v>092</v>
      </c>
      <c r="D463" s="45" t="str">
        <f t="shared" si="108"/>
        <v>0922</v>
      </c>
      <c r="E463" s="39" t="s">
        <v>136</v>
      </c>
      <c r="F463" s="40">
        <v>32</v>
      </c>
      <c r="G463" s="41">
        <v>32</v>
      </c>
      <c r="H463" s="42">
        <v>3224</v>
      </c>
      <c r="I463" s="213">
        <v>1406</v>
      </c>
      <c r="J463" s="46">
        <v>1193</v>
      </c>
      <c r="K463" s="44" t="s">
        <v>84</v>
      </c>
      <c r="L463" s="199"/>
      <c r="M463" s="199"/>
      <c r="N463" s="199"/>
      <c r="O463" s="75">
        <v>3210</v>
      </c>
    </row>
    <row r="464" spans="1:15" ht="17.25" customHeight="1">
      <c r="A464" s="8">
        <f t="shared" si="110"/>
        <v>3224</v>
      </c>
      <c r="B464" s="9">
        <f t="shared" si="106"/>
        <v>49</v>
      </c>
      <c r="C464" s="45" t="str">
        <f t="shared" si="107"/>
        <v>092</v>
      </c>
      <c r="D464" s="45" t="str">
        <f t="shared" si="108"/>
        <v>0922</v>
      </c>
      <c r="E464" s="39" t="s">
        <v>136</v>
      </c>
      <c r="F464" s="40">
        <v>32</v>
      </c>
      <c r="G464" s="73">
        <v>49</v>
      </c>
      <c r="H464" s="42">
        <v>3224</v>
      </c>
      <c r="I464" s="213">
        <v>1407</v>
      </c>
      <c r="J464" s="46">
        <v>1194</v>
      </c>
      <c r="K464" s="44" t="s">
        <v>84</v>
      </c>
      <c r="L464" s="199"/>
      <c r="M464" s="199"/>
      <c r="N464" s="199"/>
      <c r="O464" s="76">
        <v>4910</v>
      </c>
    </row>
    <row r="465" spans="1:15" ht="17.25" customHeight="1">
      <c r="A465" s="8">
        <f t="shared" si="110"/>
        <v>3224</v>
      </c>
      <c r="B465" s="9">
        <f t="shared" si="106"/>
        <v>54</v>
      </c>
      <c r="C465" s="45" t="str">
        <f>IF(I465&gt;0,LEFT(E465,3),"  ")</f>
        <v>092</v>
      </c>
      <c r="D465" s="45" t="str">
        <f>IF(I465&gt;0,LEFT(E465,4),"  ")</f>
        <v>0922</v>
      </c>
      <c r="E465" s="39" t="s">
        <v>136</v>
      </c>
      <c r="F465" s="40">
        <v>32</v>
      </c>
      <c r="G465" s="73">
        <v>54</v>
      </c>
      <c r="H465" s="42">
        <v>3224</v>
      </c>
      <c r="I465" s="213">
        <v>1408</v>
      </c>
      <c r="J465" s="46">
        <v>1195</v>
      </c>
      <c r="K465" s="44" t="s">
        <v>84</v>
      </c>
      <c r="L465" s="199"/>
      <c r="M465" s="199"/>
      <c r="N465" s="199"/>
      <c r="O465" s="76">
        <v>5410</v>
      </c>
    </row>
    <row r="466" spans="1:15">
      <c r="A466" s="8">
        <f t="shared" si="110"/>
        <v>3225</v>
      </c>
      <c r="B466" s="9">
        <f t="shared" si="106"/>
        <v>32</v>
      </c>
      <c r="C466" s="45" t="str">
        <f t="shared" si="107"/>
        <v>092</v>
      </c>
      <c r="D466" s="45" t="str">
        <f t="shared" si="108"/>
        <v>0922</v>
      </c>
      <c r="E466" s="39" t="s">
        <v>136</v>
      </c>
      <c r="F466" s="40">
        <v>32</v>
      </c>
      <c r="G466" s="41">
        <v>32</v>
      </c>
      <c r="H466" s="42">
        <v>3225</v>
      </c>
      <c r="I466" s="213">
        <v>1412</v>
      </c>
      <c r="J466" s="46">
        <v>1196</v>
      </c>
      <c r="K466" s="44" t="s">
        <v>74</v>
      </c>
      <c r="L466" s="199"/>
      <c r="M466" s="199"/>
      <c r="N466" s="199"/>
      <c r="O466" s="75">
        <v>3210</v>
      </c>
    </row>
    <row r="467" spans="1:15" ht="17.25" customHeight="1">
      <c r="A467" s="8">
        <f t="shared" si="110"/>
        <v>3225</v>
      </c>
      <c r="B467" s="9">
        <f t="shared" si="106"/>
        <v>49</v>
      </c>
      <c r="C467" s="45" t="str">
        <f t="shared" si="107"/>
        <v>092</v>
      </c>
      <c r="D467" s="45" t="str">
        <f t="shared" si="108"/>
        <v>0922</v>
      </c>
      <c r="E467" s="39" t="s">
        <v>136</v>
      </c>
      <c r="F467" s="40">
        <v>32</v>
      </c>
      <c r="G467" s="73">
        <v>49</v>
      </c>
      <c r="H467" s="42">
        <v>3225</v>
      </c>
      <c r="I467" s="213">
        <v>1413</v>
      </c>
      <c r="J467" s="46">
        <v>1197</v>
      </c>
      <c r="K467" s="44" t="s">
        <v>74</v>
      </c>
      <c r="L467" s="199"/>
      <c r="M467" s="199"/>
      <c r="N467" s="199"/>
      <c r="O467" s="76">
        <v>4910</v>
      </c>
    </row>
    <row r="468" spans="1:15" ht="17.25" customHeight="1">
      <c r="A468" s="8">
        <f t="shared" si="110"/>
        <v>3225</v>
      </c>
      <c r="B468" s="9">
        <f t="shared" si="106"/>
        <v>54</v>
      </c>
      <c r="C468" s="45" t="str">
        <f>IF(I468&gt;0,LEFT(E468,3),"  ")</f>
        <v>092</v>
      </c>
      <c r="D468" s="45" t="str">
        <f>IF(I468&gt;0,LEFT(E468,4),"  ")</f>
        <v>0922</v>
      </c>
      <c r="E468" s="39" t="s">
        <v>136</v>
      </c>
      <c r="F468" s="40">
        <v>32</v>
      </c>
      <c r="G468" s="73">
        <v>54</v>
      </c>
      <c r="H468" s="42">
        <v>3225</v>
      </c>
      <c r="I468" s="213">
        <v>1414</v>
      </c>
      <c r="J468" s="46">
        <v>1198</v>
      </c>
      <c r="K468" s="44" t="s">
        <v>74</v>
      </c>
      <c r="L468" s="199"/>
      <c r="M468" s="199"/>
      <c r="N468" s="199"/>
      <c r="O468" s="76">
        <v>5410</v>
      </c>
    </row>
    <row r="469" spans="1:15" ht="17.25" customHeight="1">
      <c r="A469" s="8">
        <f t="shared" si="110"/>
        <v>3225</v>
      </c>
      <c r="B469" s="9">
        <f t="shared" si="106"/>
        <v>62</v>
      </c>
      <c r="C469" s="45" t="str">
        <f t="shared" ref="C469" si="123">IF(I469&gt;0,LEFT(E469,3),"  ")</f>
        <v>092</v>
      </c>
      <c r="D469" s="45" t="str">
        <f t="shared" ref="D469" si="124">IF(I469&gt;0,LEFT(E469,4),"  ")</f>
        <v>0922</v>
      </c>
      <c r="E469" s="39" t="s">
        <v>136</v>
      </c>
      <c r="F469" s="40">
        <v>32</v>
      </c>
      <c r="G469" s="73">
        <v>62</v>
      </c>
      <c r="H469" s="42">
        <v>3225</v>
      </c>
      <c r="I469" s="213">
        <v>1415</v>
      </c>
      <c r="J469" s="46">
        <v>1199</v>
      </c>
      <c r="K469" s="44" t="s">
        <v>74</v>
      </c>
      <c r="L469" s="199"/>
      <c r="M469" s="199"/>
      <c r="N469" s="199"/>
      <c r="O469" s="76">
        <v>6210</v>
      </c>
    </row>
    <row r="470" spans="1:15" ht="25.5">
      <c r="A470" s="8">
        <f t="shared" si="110"/>
        <v>3227</v>
      </c>
      <c r="B470" s="9">
        <f t="shared" si="106"/>
        <v>32</v>
      </c>
      <c r="C470" s="45" t="str">
        <f t="shared" si="107"/>
        <v>092</v>
      </c>
      <c r="D470" s="45" t="str">
        <f t="shared" si="108"/>
        <v>0922</v>
      </c>
      <c r="E470" s="39" t="s">
        <v>136</v>
      </c>
      <c r="F470" s="40">
        <v>32</v>
      </c>
      <c r="G470" s="41">
        <v>32</v>
      </c>
      <c r="H470" s="42">
        <v>3227</v>
      </c>
      <c r="I470" s="213">
        <v>1418</v>
      </c>
      <c r="J470" s="46">
        <v>1200</v>
      </c>
      <c r="K470" s="44" t="s">
        <v>102</v>
      </c>
      <c r="L470" s="199"/>
      <c r="M470" s="199"/>
      <c r="N470" s="199"/>
      <c r="O470" s="75">
        <v>3210</v>
      </c>
    </row>
    <row r="471" spans="1:15" ht="17.25" customHeight="1">
      <c r="A471" s="8">
        <f>H471</f>
        <v>3227</v>
      </c>
      <c r="B471" s="9">
        <f t="shared" si="106"/>
        <v>49</v>
      </c>
      <c r="C471" s="45" t="str">
        <f t="shared" si="107"/>
        <v>092</v>
      </c>
      <c r="D471" s="45" t="str">
        <f t="shared" si="108"/>
        <v>0922</v>
      </c>
      <c r="E471" s="39" t="s">
        <v>136</v>
      </c>
      <c r="F471" s="40">
        <v>32</v>
      </c>
      <c r="G471" s="73">
        <v>49</v>
      </c>
      <c r="H471" s="42">
        <v>3227</v>
      </c>
      <c r="I471" s="213">
        <v>1419</v>
      </c>
      <c r="J471" s="46">
        <v>1201</v>
      </c>
      <c r="K471" s="44" t="s">
        <v>102</v>
      </c>
      <c r="L471" s="199"/>
      <c r="M471" s="199"/>
      <c r="N471" s="199"/>
      <c r="O471" s="76">
        <v>4910</v>
      </c>
    </row>
    <row r="472" spans="1:15" ht="17.25" customHeight="1">
      <c r="A472" s="8">
        <f t="shared" ref="A472" si="125">H472</f>
        <v>3227</v>
      </c>
      <c r="B472" s="9">
        <f t="shared" si="106"/>
        <v>54</v>
      </c>
      <c r="C472" s="45" t="str">
        <f t="shared" si="107"/>
        <v>092</v>
      </c>
      <c r="D472" s="45" t="str">
        <f t="shared" si="108"/>
        <v>0922</v>
      </c>
      <c r="E472" s="39" t="s">
        <v>136</v>
      </c>
      <c r="F472" s="40">
        <v>32</v>
      </c>
      <c r="G472" s="73">
        <v>54</v>
      </c>
      <c r="H472" s="42">
        <v>3227</v>
      </c>
      <c r="I472" s="213">
        <v>1420</v>
      </c>
      <c r="J472" s="46">
        <v>1192</v>
      </c>
      <c r="K472" s="44" t="s">
        <v>102</v>
      </c>
      <c r="L472" s="199"/>
      <c r="M472" s="199"/>
      <c r="N472" s="199"/>
      <c r="O472" s="76">
        <v>5410</v>
      </c>
    </row>
    <row r="473" spans="1:15" ht="17.25" customHeight="1">
      <c r="A473" s="8">
        <f t="shared" si="110"/>
        <v>3227</v>
      </c>
      <c r="B473" s="9">
        <f t="shared" si="106"/>
        <v>62</v>
      </c>
      <c r="C473" s="45" t="str">
        <f>IF(I473&gt;0,LEFT(E473,3),"  ")</f>
        <v>092</v>
      </c>
      <c r="D473" s="45" t="str">
        <f>IF(I473&gt;0,LEFT(E473,4),"  ")</f>
        <v>0922</v>
      </c>
      <c r="E473" s="39" t="s">
        <v>136</v>
      </c>
      <c r="F473" s="40">
        <v>32</v>
      </c>
      <c r="G473" s="73">
        <v>62</v>
      </c>
      <c r="H473" s="42">
        <v>3227</v>
      </c>
      <c r="I473" s="213">
        <v>1421</v>
      </c>
      <c r="J473" s="46">
        <v>1202</v>
      </c>
      <c r="K473" s="44" t="s">
        <v>102</v>
      </c>
      <c r="L473" s="199"/>
      <c r="M473" s="199"/>
      <c r="N473" s="199"/>
      <c r="O473" s="76">
        <v>6210</v>
      </c>
    </row>
    <row r="474" spans="1:15">
      <c r="A474" s="8">
        <f t="shared" si="110"/>
        <v>323</v>
      </c>
      <c r="B474" s="9" t="str">
        <f t="shared" si="106"/>
        <v/>
      </c>
      <c r="C474" s="45" t="str">
        <f t="shared" si="107"/>
        <v/>
      </c>
      <c r="D474" s="45" t="str">
        <f t="shared" si="108"/>
        <v/>
      </c>
      <c r="E474" s="39"/>
      <c r="F474" s="40"/>
      <c r="G474" s="41"/>
      <c r="H474" s="42">
        <v>323</v>
      </c>
      <c r="I474" s="43"/>
      <c r="J474" s="43"/>
      <c r="K474" s="44" t="s">
        <v>50</v>
      </c>
      <c r="L474" s="108">
        <f>SUM(L475:L504)</f>
        <v>0</v>
      </c>
      <c r="M474" s="108">
        <f>SUM(M475:M504)</f>
        <v>0</v>
      </c>
      <c r="N474" s="108">
        <f>SUM(N475:N504)</f>
        <v>0</v>
      </c>
      <c r="O474" s="18"/>
    </row>
    <row r="475" spans="1:15">
      <c r="A475" s="8">
        <f t="shared" si="110"/>
        <v>3231</v>
      </c>
      <c r="B475" s="9">
        <f t="shared" si="106"/>
        <v>32</v>
      </c>
      <c r="C475" s="45" t="str">
        <f t="shared" si="107"/>
        <v>092</v>
      </c>
      <c r="D475" s="45" t="str">
        <f t="shared" si="108"/>
        <v>0922</v>
      </c>
      <c r="E475" s="39" t="s">
        <v>136</v>
      </c>
      <c r="F475" s="40">
        <v>32</v>
      </c>
      <c r="G475" s="41">
        <v>32</v>
      </c>
      <c r="H475" s="42">
        <v>3231</v>
      </c>
      <c r="I475" s="213">
        <v>1424</v>
      </c>
      <c r="J475" s="46">
        <v>1203</v>
      </c>
      <c r="K475" s="44" t="s">
        <v>51</v>
      </c>
      <c r="L475" s="199"/>
      <c r="M475" s="199"/>
      <c r="N475" s="199"/>
      <c r="O475" s="75">
        <v>3210</v>
      </c>
    </row>
    <row r="476" spans="1:15" ht="17.25" customHeight="1">
      <c r="A476" s="8">
        <f t="shared" si="110"/>
        <v>3231</v>
      </c>
      <c r="B476" s="9">
        <f t="shared" si="106"/>
        <v>49</v>
      </c>
      <c r="C476" s="45" t="str">
        <f t="shared" si="107"/>
        <v>092</v>
      </c>
      <c r="D476" s="45" t="str">
        <f t="shared" si="108"/>
        <v>0922</v>
      </c>
      <c r="E476" s="39" t="s">
        <v>136</v>
      </c>
      <c r="F476" s="40">
        <v>32</v>
      </c>
      <c r="G476" s="73">
        <v>49</v>
      </c>
      <c r="H476" s="42">
        <v>3231</v>
      </c>
      <c r="I476" s="213">
        <v>1425</v>
      </c>
      <c r="J476" s="46">
        <v>1204</v>
      </c>
      <c r="K476" s="44" t="s">
        <v>51</v>
      </c>
      <c r="L476" s="199"/>
      <c r="M476" s="199"/>
      <c r="N476" s="199"/>
      <c r="O476" s="76">
        <v>4910</v>
      </c>
    </row>
    <row r="477" spans="1:15" ht="17.25" customHeight="1">
      <c r="A477" s="8">
        <f t="shared" si="110"/>
        <v>3231</v>
      </c>
      <c r="B477" s="9">
        <f t="shared" si="106"/>
        <v>54</v>
      </c>
      <c r="C477" s="45" t="str">
        <f>IF(I477&gt;0,LEFT(E477,3),"  ")</f>
        <v>092</v>
      </c>
      <c r="D477" s="45" t="str">
        <f>IF(I477&gt;0,LEFT(E477,4),"  ")</f>
        <v>0922</v>
      </c>
      <c r="E477" s="39" t="s">
        <v>136</v>
      </c>
      <c r="F477" s="40">
        <v>32</v>
      </c>
      <c r="G477" s="73">
        <v>54</v>
      </c>
      <c r="H477" s="42">
        <v>3231</v>
      </c>
      <c r="I477" s="213">
        <v>1426</v>
      </c>
      <c r="J477" s="46">
        <v>1205</v>
      </c>
      <c r="K477" s="44" t="s">
        <v>51</v>
      </c>
      <c r="L477" s="199"/>
      <c r="M477" s="199"/>
      <c r="N477" s="199"/>
      <c r="O477" s="76">
        <v>5410</v>
      </c>
    </row>
    <row r="478" spans="1:15" ht="25.5">
      <c r="A478" s="8">
        <f t="shared" si="110"/>
        <v>3232</v>
      </c>
      <c r="B478" s="9">
        <f t="shared" si="106"/>
        <v>32</v>
      </c>
      <c r="C478" s="45" t="str">
        <f t="shared" si="107"/>
        <v>092</v>
      </c>
      <c r="D478" s="45" t="str">
        <f t="shared" si="108"/>
        <v>0922</v>
      </c>
      <c r="E478" s="39" t="s">
        <v>136</v>
      </c>
      <c r="F478" s="40">
        <v>32</v>
      </c>
      <c r="G478" s="41">
        <v>32</v>
      </c>
      <c r="H478" s="42">
        <v>3232</v>
      </c>
      <c r="I478" s="213">
        <v>1430</v>
      </c>
      <c r="J478" s="46">
        <v>1206</v>
      </c>
      <c r="K478" s="44" t="s">
        <v>90</v>
      </c>
      <c r="L478" s="199"/>
      <c r="M478" s="199"/>
      <c r="N478" s="199"/>
      <c r="O478" s="75">
        <v>3210</v>
      </c>
    </row>
    <row r="479" spans="1:15" ht="17.25" customHeight="1">
      <c r="A479" s="8">
        <f t="shared" si="110"/>
        <v>3232</v>
      </c>
      <c r="B479" s="9">
        <f t="shared" si="106"/>
        <v>49</v>
      </c>
      <c r="C479" s="45" t="str">
        <f t="shared" si="107"/>
        <v>092</v>
      </c>
      <c r="D479" s="45" t="str">
        <f t="shared" si="108"/>
        <v>0922</v>
      </c>
      <c r="E479" s="39" t="s">
        <v>136</v>
      </c>
      <c r="F479" s="40">
        <v>32</v>
      </c>
      <c r="G479" s="73">
        <v>49</v>
      </c>
      <c r="H479" s="42">
        <v>3232</v>
      </c>
      <c r="I479" s="213">
        <v>1431</v>
      </c>
      <c r="J479" s="46">
        <v>1207</v>
      </c>
      <c r="K479" s="44" t="s">
        <v>90</v>
      </c>
      <c r="L479" s="199"/>
      <c r="M479" s="199"/>
      <c r="N479" s="199"/>
      <c r="O479" s="76">
        <v>4910</v>
      </c>
    </row>
    <row r="480" spans="1:15" ht="17.25" customHeight="1">
      <c r="A480" s="8">
        <f t="shared" ref="A480" si="126">H480</f>
        <v>3232</v>
      </c>
      <c r="B480" s="9">
        <f t="shared" ref="B480" si="127">IF(J480&gt;0,G480," ")</f>
        <v>54</v>
      </c>
      <c r="C480" s="45" t="str">
        <f t="shared" ref="C480" si="128">IF(I480&gt;0,LEFT(E480,3),"  ")</f>
        <v>092</v>
      </c>
      <c r="D480" s="45" t="str">
        <f t="shared" ref="D480" si="129">IF(I480&gt;0,LEFT(E480,4),"  ")</f>
        <v>0922</v>
      </c>
      <c r="E480" s="39" t="s">
        <v>136</v>
      </c>
      <c r="F480" s="40">
        <v>32</v>
      </c>
      <c r="G480" s="73">
        <v>54</v>
      </c>
      <c r="H480" s="42">
        <v>3232</v>
      </c>
      <c r="I480" s="213">
        <v>1432</v>
      </c>
      <c r="J480" s="46">
        <v>1207</v>
      </c>
      <c r="K480" s="44" t="s">
        <v>90</v>
      </c>
      <c r="L480" s="199"/>
      <c r="M480" s="199"/>
      <c r="N480" s="199"/>
      <c r="O480" s="76">
        <v>5410</v>
      </c>
    </row>
    <row r="481" spans="1:15">
      <c r="A481" s="8">
        <f t="shared" si="110"/>
        <v>3233</v>
      </c>
      <c r="B481" s="9">
        <f t="shared" ref="B481:B560" si="130">IF(J481&gt;0,G481," ")</f>
        <v>32</v>
      </c>
      <c r="C481" s="45" t="str">
        <f t="shared" si="107"/>
        <v>092</v>
      </c>
      <c r="D481" s="45" t="str">
        <f t="shared" si="108"/>
        <v>0922</v>
      </c>
      <c r="E481" s="39" t="s">
        <v>136</v>
      </c>
      <c r="F481" s="40">
        <v>32</v>
      </c>
      <c r="G481" s="41">
        <v>32</v>
      </c>
      <c r="H481" s="42">
        <v>3233</v>
      </c>
      <c r="I481" s="213">
        <v>1436</v>
      </c>
      <c r="J481" s="46">
        <v>1208</v>
      </c>
      <c r="K481" s="44" t="s">
        <v>52</v>
      </c>
      <c r="L481" s="199"/>
      <c r="M481" s="199"/>
      <c r="N481" s="199"/>
      <c r="O481" s="75">
        <v>3210</v>
      </c>
    </row>
    <row r="482" spans="1:15" ht="17.25" customHeight="1">
      <c r="A482" s="8">
        <f t="shared" si="110"/>
        <v>3233</v>
      </c>
      <c r="B482" s="9">
        <f t="shared" si="130"/>
        <v>49</v>
      </c>
      <c r="C482" s="45" t="str">
        <f t="shared" si="107"/>
        <v>092</v>
      </c>
      <c r="D482" s="45" t="str">
        <f t="shared" si="108"/>
        <v>0922</v>
      </c>
      <c r="E482" s="39" t="s">
        <v>136</v>
      </c>
      <c r="F482" s="40">
        <v>32</v>
      </c>
      <c r="G482" s="73">
        <v>49</v>
      </c>
      <c r="H482" s="42">
        <v>3233</v>
      </c>
      <c r="I482" s="46">
        <v>1437</v>
      </c>
      <c r="J482" s="46">
        <v>1209</v>
      </c>
      <c r="K482" s="44" t="s">
        <v>52</v>
      </c>
      <c r="L482" s="199"/>
      <c r="M482" s="199"/>
      <c r="N482" s="199"/>
      <c r="O482" s="76">
        <v>4910</v>
      </c>
    </row>
    <row r="483" spans="1:15" ht="17.25" customHeight="1">
      <c r="A483" s="8">
        <f t="shared" si="110"/>
        <v>3233</v>
      </c>
      <c r="B483" s="9">
        <f t="shared" si="130"/>
        <v>54</v>
      </c>
      <c r="C483" s="45" t="str">
        <f>IF(I483&gt;0,LEFT(E483,3),"  ")</f>
        <v>092</v>
      </c>
      <c r="D483" s="45" t="str">
        <f>IF(I483&gt;0,LEFT(E483,4),"  ")</f>
        <v>0922</v>
      </c>
      <c r="E483" s="39" t="s">
        <v>136</v>
      </c>
      <c r="F483" s="40">
        <v>32</v>
      </c>
      <c r="G483" s="73">
        <v>54</v>
      </c>
      <c r="H483" s="42">
        <v>3233</v>
      </c>
      <c r="I483" s="46">
        <v>1438</v>
      </c>
      <c r="J483" s="46">
        <v>1210</v>
      </c>
      <c r="K483" s="44" t="s">
        <v>52</v>
      </c>
      <c r="L483" s="199"/>
      <c r="M483" s="199"/>
      <c r="N483" s="199"/>
      <c r="O483" s="76">
        <v>5410</v>
      </c>
    </row>
    <row r="484" spans="1:15">
      <c r="A484" s="8">
        <f t="shared" si="110"/>
        <v>3234</v>
      </c>
      <c r="B484" s="9">
        <f t="shared" si="130"/>
        <v>32</v>
      </c>
      <c r="C484" s="45" t="str">
        <f t="shared" si="107"/>
        <v>092</v>
      </c>
      <c r="D484" s="45" t="str">
        <f t="shared" si="108"/>
        <v>0922</v>
      </c>
      <c r="E484" s="39" t="s">
        <v>136</v>
      </c>
      <c r="F484" s="40">
        <v>32</v>
      </c>
      <c r="G484" s="41">
        <v>32</v>
      </c>
      <c r="H484" s="42">
        <v>3234</v>
      </c>
      <c r="I484" s="46">
        <v>1442</v>
      </c>
      <c r="J484" s="46">
        <v>1211</v>
      </c>
      <c r="K484" s="44" t="s">
        <v>75</v>
      </c>
      <c r="L484" s="199"/>
      <c r="M484" s="199"/>
      <c r="N484" s="199"/>
      <c r="O484" s="75">
        <v>3210</v>
      </c>
    </row>
    <row r="485" spans="1:15" ht="17.25" customHeight="1">
      <c r="A485" s="8">
        <f t="shared" ref="A485:A501" si="131">H485</f>
        <v>3234</v>
      </c>
      <c r="B485" s="9">
        <f t="shared" si="130"/>
        <v>49</v>
      </c>
      <c r="C485" s="45" t="str">
        <f t="shared" si="107"/>
        <v>092</v>
      </c>
      <c r="D485" s="45" t="str">
        <f t="shared" si="108"/>
        <v>0922</v>
      </c>
      <c r="E485" s="39" t="s">
        <v>136</v>
      </c>
      <c r="F485" s="40">
        <v>32</v>
      </c>
      <c r="G485" s="73">
        <v>49</v>
      </c>
      <c r="H485" s="42">
        <v>3234</v>
      </c>
      <c r="I485" s="46">
        <v>1443</v>
      </c>
      <c r="J485" s="46">
        <v>1212</v>
      </c>
      <c r="K485" s="44" t="s">
        <v>75</v>
      </c>
      <c r="L485" s="199"/>
      <c r="M485" s="199"/>
      <c r="N485" s="199"/>
      <c r="O485" s="76">
        <v>4910</v>
      </c>
    </row>
    <row r="486" spans="1:15" ht="17.25" customHeight="1">
      <c r="C486" s="45"/>
      <c r="D486" s="45"/>
      <c r="E486" s="39" t="s">
        <v>136</v>
      </c>
      <c r="F486" s="40"/>
      <c r="G486" s="73">
        <v>54</v>
      </c>
      <c r="H486" s="42">
        <v>3234</v>
      </c>
      <c r="I486" s="46">
        <v>1444</v>
      </c>
      <c r="J486" s="46"/>
      <c r="K486" s="44" t="s">
        <v>75</v>
      </c>
      <c r="L486" s="199"/>
      <c r="M486" s="199"/>
      <c r="N486" s="199"/>
      <c r="O486" s="76">
        <v>5410</v>
      </c>
    </row>
    <row r="487" spans="1:15">
      <c r="A487" s="8">
        <f t="shared" si="131"/>
        <v>3235</v>
      </c>
      <c r="B487" s="9">
        <f t="shared" si="130"/>
        <v>32</v>
      </c>
      <c r="C487" s="45" t="str">
        <f t="shared" si="107"/>
        <v>092</v>
      </c>
      <c r="D487" s="45" t="str">
        <f t="shared" si="108"/>
        <v>0922</v>
      </c>
      <c r="E487" s="39" t="s">
        <v>136</v>
      </c>
      <c r="F487" s="40">
        <v>32</v>
      </c>
      <c r="G487" s="41">
        <v>32</v>
      </c>
      <c r="H487" s="42">
        <v>3235</v>
      </c>
      <c r="I487" s="46">
        <v>1448</v>
      </c>
      <c r="J487" s="46">
        <v>1213</v>
      </c>
      <c r="K487" s="44" t="s">
        <v>53</v>
      </c>
      <c r="L487" s="199"/>
      <c r="M487" s="199"/>
      <c r="N487" s="199"/>
      <c r="O487" s="75">
        <v>3210</v>
      </c>
    </row>
    <row r="488" spans="1:15" ht="17.25" customHeight="1">
      <c r="A488" s="8">
        <f t="shared" si="131"/>
        <v>3235</v>
      </c>
      <c r="B488" s="9">
        <f t="shared" si="130"/>
        <v>49</v>
      </c>
      <c r="C488" s="45" t="str">
        <f t="shared" si="107"/>
        <v>092</v>
      </c>
      <c r="D488" s="45" t="str">
        <f t="shared" si="108"/>
        <v>0922</v>
      </c>
      <c r="E488" s="39" t="s">
        <v>136</v>
      </c>
      <c r="F488" s="40">
        <v>32</v>
      </c>
      <c r="G488" s="73">
        <v>49</v>
      </c>
      <c r="H488" s="42">
        <v>3235</v>
      </c>
      <c r="I488" s="46">
        <v>1449</v>
      </c>
      <c r="J488" s="46">
        <v>1214</v>
      </c>
      <c r="K488" s="44" t="s">
        <v>53</v>
      </c>
      <c r="L488" s="199"/>
      <c r="M488" s="199"/>
      <c r="N488" s="199"/>
      <c r="O488" s="76">
        <v>4910</v>
      </c>
    </row>
    <row r="489" spans="1:15" ht="17.25" customHeight="1">
      <c r="A489" s="8">
        <f t="shared" si="131"/>
        <v>3235</v>
      </c>
      <c r="B489" s="9">
        <f t="shared" si="130"/>
        <v>54</v>
      </c>
      <c r="C489" s="45" t="str">
        <f>IF(I489&gt;0,LEFT(E489,3),"  ")</f>
        <v>092</v>
      </c>
      <c r="D489" s="45" t="str">
        <f>IF(I489&gt;0,LEFT(E489,4),"  ")</f>
        <v>0922</v>
      </c>
      <c r="E489" s="39" t="s">
        <v>136</v>
      </c>
      <c r="F489" s="40">
        <v>32</v>
      </c>
      <c r="G489" s="73">
        <v>54</v>
      </c>
      <c r="H489" s="42">
        <v>3235</v>
      </c>
      <c r="I489" s="46">
        <v>1450</v>
      </c>
      <c r="J489" s="46">
        <v>1215</v>
      </c>
      <c r="K489" s="44" t="s">
        <v>53</v>
      </c>
      <c r="L489" s="199"/>
      <c r="M489" s="199"/>
      <c r="N489" s="199"/>
      <c r="O489" s="76">
        <v>5410</v>
      </c>
    </row>
    <row r="490" spans="1:15">
      <c r="A490" s="8">
        <f t="shared" si="131"/>
        <v>3236</v>
      </c>
      <c r="B490" s="9">
        <f t="shared" si="130"/>
        <v>32</v>
      </c>
      <c r="C490" s="45" t="str">
        <f t="shared" si="107"/>
        <v>092</v>
      </c>
      <c r="D490" s="45" t="str">
        <f t="shared" si="108"/>
        <v>0922</v>
      </c>
      <c r="E490" s="39" t="s">
        <v>136</v>
      </c>
      <c r="F490" s="40">
        <v>32</v>
      </c>
      <c r="G490" s="41">
        <v>32</v>
      </c>
      <c r="H490" s="42">
        <v>3236</v>
      </c>
      <c r="I490" s="46">
        <v>1454</v>
      </c>
      <c r="J490" s="46">
        <v>1216</v>
      </c>
      <c r="K490" s="44" t="s">
        <v>103</v>
      </c>
      <c r="L490" s="199"/>
      <c r="M490" s="199"/>
      <c r="N490" s="199"/>
      <c r="O490" s="75">
        <v>3210</v>
      </c>
    </row>
    <row r="491" spans="1:15" ht="17.25" customHeight="1">
      <c r="A491" s="8">
        <f t="shared" si="131"/>
        <v>3236</v>
      </c>
      <c r="B491" s="9">
        <f t="shared" si="130"/>
        <v>49</v>
      </c>
      <c r="C491" s="45" t="str">
        <f t="shared" si="107"/>
        <v>092</v>
      </c>
      <c r="D491" s="45" t="str">
        <f t="shared" si="108"/>
        <v>0922</v>
      </c>
      <c r="E491" s="39" t="s">
        <v>136</v>
      </c>
      <c r="F491" s="40">
        <v>32</v>
      </c>
      <c r="G491" s="73">
        <v>49</v>
      </c>
      <c r="H491" s="42">
        <v>3236</v>
      </c>
      <c r="I491" s="46">
        <v>1455</v>
      </c>
      <c r="J491" s="46">
        <v>1217</v>
      </c>
      <c r="K491" s="44" t="s">
        <v>103</v>
      </c>
      <c r="L491" s="199"/>
      <c r="M491" s="199"/>
      <c r="N491" s="199"/>
      <c r="O491" s="76">
        <v>4910</v>
      </c>
    </row>
    <row r="492" spans="1:15" ht="17.25" customHeight="1">
      <c r="C492" s="45"/>
      <c r="D492" s="45"/>
      <c r="E492" s="39" t="s">
        <v>136</v>
      </c>
      <c r="F492" s="40"/>
      <c r="G492" s="73">
        <v>54</v>
      </c>
      <c r="H492" s="42">
        <v>3236</v>
      </c>
      <c r="I492" s="46">
        <v>1456</v>
      </c>
      <c r="J492" s="46"/>
      <c r="K492" s="44" t="s">
        <v>103</v>
      </c>
      <c r="L492" s="199"/>
      <c r="M492" s="199"/>
      <c r="N492" s="199"/>
      <c r="O492" s="76">
        <v>5410</v>
      </c>
    </row>
    <row r="493" spans="1:15">
      <c r="A493" s="8">
        <f t="shared" si="131"/>
        <v>3237</v>
      </c>
      <c r="B493" s="9">
        <f t="shared" si="130"/>
        <v>32</v>
      </c>
      <c r="C493" s="45" t="str">
        <f t="shared" si="107"/>
        <v>092</v>
      </c>
      <c r="D493" s="45" t="str">
        <f t="shared" si="108"/>
        <v>0922</v>
      </c>
      <c r="E493" s="39" t="s">
        <v>136</v>
      </c>
      <c r="F493" s="40">
        <v>32</v>
      </c>
      <c r="G493" s="41">
        <v>32</v>
      </c>
      <c r="H493" s="42">
        <v>3237</v>
      </c>
      <c r="I493" s="46">
        <v>1460</v>
      </c>
      <c r="J493" s="46">
        <v>1218</v>
      </c>
      <c r="K493" s="44" t="s">
        <v>54</v>
      </c>
      <c r="L493" s="199"/>
      <c r="M493" s="199"/>
      <c r="N493" s="199"/>
      <c r="O493" s="75">
        <v>3210</v>
      </c>
    </row>
    <row r="494" spans="1:15" ht="17.25" customHeight="1">
      <c r="A494" s="8">
        <f t="shared" si="131"/>
        <v>3237</v>
      </c>
      <c r="B494" s="9">
        <f t="shared" si="130"/>
        <v>49</v>
      </c>
      <c r="C494" s="45" t="str">
        <f t="shared" si="107"/>
        <v>092</v>
      </c>
      <c r="D494" s="45" t="str">
        <f t="shared" si="108"/>
        <v>0922</v>
      </c>
      <c r="E494" s="39" t="s">
        <v>136</v>
      </c>
      <c r="F494" s="40">
        <v>32</v>
      </c>
      <c r="G494" s="73">
        <v>49</v>
      </c>
      <c r="H494" s="42">
        <v>3237</v>
      </c>
      <c r="I494" s="46">
        <v>1461</v>
      </c>
      <c r="J494" s="46">
        <v>1219</v>
      </c>
      <c r="K494" s="44" t="s">
        <v>54</v>
      </c>
      <c r="L494" s="199"/>
      <c r="M494" s="199"/>
      <c r="N494" s="199"/>
      <c r="O494" s="76">
        <v>4910</v>
      </c>
    </row>
    <row r="495" spans="1:15" ht="17.25" customHeight="1">
      <c r="A495" s="8">
        <f t="shared" si="131"/>
        <v>3237</v>
      </c>
      <c r="B495" s="9">
        <f t="shared" si="130"/>
        <v>54</v>
      </c>
      <c r="C495" s="45" t="str">
        <f>IF(I495&gt;0,LEFT(E495,3),"  ")</f>
        <v>092</v>
      </c>
      <c r="D495" s="45" t="str">
        <f>IF(I495&gt;0,LEFT(E495,4),"  ")</f>
        <v>0922</v>
      </c>
      <c r="E495" s="39" t="s">
        <v>136</v>
      </c>
      <c r="F495" s="40">
        <v>32</v>
      </c>
      <c r="G495" s="73">
        <v>54</v>
      </c>
      <c r="H495" s="42">
        <v>3237</v>
      </c>
      <c r="I495" s="46">
        <v>1462</v>
      </c>
      <c r="J495" s="46">
        <v>1220</v>
      </c>
      <c r="K495" s="44" t="s">
        <v>54</v>
      </c>
      <c r="L495" s="199"/>
      <c r="M495" s="199"/>
      <c r="N495" s="199"/>
      <c r="O495" s="76">
        <v>5410</v>
      </c>
    </row>
    <row r="496" spans="1:15" ht="17.25" customHeight="1">
      <c r="A496" s="8">
        <f t="shared" si="131"/>
        <v>3237</v>
      </c>
      <c r="B496" s="9">
        <f t="shared" si="130"/>
        <v>62</v>
      </c>
      <c r="C496" s="45" t="str">
        <f t="shared" ref="C496" si="132">IF(I496&gt;0,LEFT(E496,3),"  ")</f>
        <v>092</v>
      </c>
      <c r="D496" s="45" t="str">
        <f t="shared" ref="D496" si="133">IF(I496&gt;0,LEFT(E496,4),"  ")</f>
        <v>0922</v>
      </c>
      <c r="E496" s="39" t="s">
        <v>136</v>
      </c>
      <c r="F496" s="40">
        <v>32</v>
      </c>
      <c r="G496" s="73">
        <v>62</v>
      </c>
      <c r="H496" s="42">
        <v>3237</v>
      </c>
      <c r="I496" s="46">
        <v>1463</v>
      </c>
      <c r="J496" s="46">
        <v>1221</v>
      </c>
      <c r="K496" s="44" t="s">
        <v>54</v>
      </c>
      <c r="L496" s="199"/>
      <c r="M496" s="199"/>
      <c r="N496" s="199"/>
      <c r="O496" s="76">
        <v>6210</v>
      </c>
    </row>
    <row r="497" spans="1:15">
      <c r="A497" s="8">
        <f t="shared" si="131"/>
        <v>3238</v>
      </c>
      <c r="B497" s="9">
        <f t="shared" si="130"/>
        <v>32</v>
      </c>
      <c r="C497" s="45" t="str">
        <f t="shared" si="107"/>
        <v>092</v>
      </c>
      <c r="D497" s="45" t="str">
        <f t="shared" si="108"/>
        <v>0922</v>
      </c>
      <c r="E497" s="39" t="s">
        <v>136</v>
      </c>
      <c r="F497" s="40">
        <v>32</v>
      </c>
      <c r="G497" s="41">
        <v>32</v>
      </c>
      <c r="H497" s="42">
        <v>3238</v>
      </c>
      <c r="I497" s="46">
        <v>1466</v>
      </c>
      <c r="J497" s="46">
        <v>1222</v>
      </c>
      <c r="K497" s="44" t="s">
        <v>108</v>
      </c>
      <c r="L497" s="199"/>
      <c r="M497" s="199"/>
      <c r="N497" s="199"/>
      <c r="O497" s="75">
        <v>3210</v>
      </c>
    </row>
    <row r="498" spans="1:15" ht="17.25" customHeight="1">
      <c r="A498" s="8">
        <f t="shared" si="131"/>
        <v>3238</v>
      </c>
      <c r="B498" s="9">
        <f t="shared" si="130"/>
        <v>49</v>
      </c>
      <c r="C498" s="45" t="str">
        <f t="shared" si="107"/>
        <v>092</v>
      </c>
      <c r="D498" s="45" t="str">
        <f t="shared" si="108"/>
        <v>0922</v>
      </c>
      <c r="E498" s="39" t="s">
        <v>136</v>
      </c>
      <c r="F498" s="40">
        <v>32</v>
      </c>
      <c r="G498" s="73">
        <v>49</v>
      </c>
      <c r="H498" s="42">
        <v>3238</v>
      </c>
      <c r="I498" s="46">
        <v>1467</v>
      </c>
      <c r="J498" s="46">
        <v>1223</v>
      </c>
      <c r="K498" s="44" t="s">
        <v>108</v>
      </c>
      <c r="L498" s="199"/>
      <c r="M498" s="199"/>
      <c r="N498" s="199"/>
      <c r="O498" s="76">
        <v>4910</v>
      </c>
    </row>
    <row r="499" spans="1:15" ht="17.25" customHeight="1">
      <c r="C499" s="45"/>
      <c r="D499" s="45"/>
      <c r="E499" s="39" t="s">
        <v>136</v>
      </c>
      <c r="F499" s="40"/>
      <c r="G499" s="73">
        <v>54</v>
      </c>
      <c r="H499" s="42">
        <v>3238</v>
      </c>
      <c r="I499" s="213">
        <v>1468</v>
      </c>
      <c r="J499" s="46"/>
      <c r="K499" s="44" t="s">
        <v>108</v>
      </c>
      <c r="L499" s="199"/>
      <c r="M499" s="199"/>
      <c r="N499" s="199"/>
      <c r="O499" s="76">
        <v>5410</v>
      </c>
    </row>
    <row r="500" spans="1:15">
      <c r="A500" s="8">
        <f t="shared" si="131"/>
        <v>3239</v>
      </c>
      <c r="B500" s="9">
        <f t="shared" si="130"/>
        <v>32</v>
      </c>
      <c r="C500" s="45" t="str">
        <f t="shared" si="107"/>
        <v>092</v>
      </c>
      <c r="D500" s="45" t="str">
        <f t="shared" si="108"/>
        <v>0922</v>
      </c>
      <c r="E500" s="39" t="s">
        <v>136</v>
      </c>
      <c r="F500" s="40">
        <v>32</v>
      </c>
      <c r="G500" s="41">
        <v>32</v>
      </c>
      <c r="H500" s="42">
        <v>3239</v>
      </c>
      <c r="I500" s="46">
        <v>1472</v>
      </c>
      <c r="J500" s="46">
        <v>1224</v>
      </c>
      <c r="K500" s="44" t="s">
        <v>55</v>
      </c>
      <c r="L500" s="199"/>
      <c r="M500" s="199"/>
      <c r="N500" s="199"/>
      <c r="O500" s="75">
        <v>3210</v>
      </c>
    </row>
    <row r="501" spans="1:15" ht="17.25" customHeight="1">
      <c r="A501" s="8">
        <f t="shared" si="131"/>
        <v>3239</v>
      </c>
      <c r="B501" s="9">
        <f t="shared" si="130"/>
        <v>49</v>
      </c>
      <c r="C501" s="45" t="str">
        <f t="shared" si="107"/>
        <v>092</v>
      </c>
      <c r="D501" s="45" t="str">
        <f t="shared" si="108"/>
        <v>0922</v>
      </c>
      <c r="E501" s="39" t="s">
        <v>136</v>
      </c>
      <c r="F501" s="40">
        <v>32</v>
      </c>
      <c r="G501" s="73">
        <v>49</v>
      </c>
      <c r="H501" s="42">
        <v>3239</v>
      </c>
      <c r="I501" s="46">
        <v>1473</v>
      </c>
      <c r="J501" s="46">
        <v>1225</v>
      </c>
      <c r="K501" s="44" t="s">
        <v>55</v>
      </c>
      <c r="L501" s="199"/>
      <c r="M501" s="199"/>
      <c r="N501" s="199"/>
      <c r="O501" s="76">
        <v>4910</v>
      </c>
    </row>
    <row r="502" spans="1:15" ht="17.25" customHeight="1">
      <c r="A502" s="8">
        <f>H502</f>
        <v>3239</v>
      </c>
      <c r="B502" s="9">
        <f t="shared" si="130"/>
        <v>54</v>
      </c>
      <c r="C502" s="45" t="str">
        <f t="shared" si="107"/>
        <v>092</v>
      </c>
      <c r="D502" s="45" t="str">
        <f t="shared" si="108"/>
        <v>0922</v>
      </c>
      <c r="E502" s="39" t="s">
        <v>136</v>
      </c>
      <c r="F502" s="40">
        <v>32</v>
      </c>
      <c r="G502" s="73">
        <v>54</v>
      </c>
      <c r="H502" s="42">
        <v>3239</v>
      </c>
      <c r="I502" s="46">
        <v>1474</v>
      </c>
      <c r="J502" s="46">
        <v>1226</v>
      </c>
      <c r="K502" s="44" t="s">
        <v>55</v>
      </c>
      <c r="L502" s="199"/>
      <c r="M502" s="199"/>
      <c r="N502" s="199"/>
      <c r="O502" s="76">
        <v>5410</v>
      </c>
    </row>
    <row r="503" spans="1:15" ht="17.25" customHeight="1">
      <c r="A503" s="8">
        <f t="shared" ref="A503:A582" si="134">H503</f>
        <v>3239</v>
      </c>
      <c r="B503" s="9">
        <f t="shared" si="130"/>
        <v>62</v>
      </c>
      <c r="C503" s="45" t="str">
        <f t="shared" si="107"/>
        <v>092</v>
      </c>
      <c r="D503" s="45" t="str">
        <f t="shared" si="108"/>
        <v>0922</v>
      </c>
      <c r="E503" s="39" t="s">
        <v>136</v>
      </c>
      <c r="F503" s="40">
        <v>32</v>
      </c>
      <c r="G503" s="73">
        <v>62</v>
      </c>
      <c r="H503" s="42">
        <v>3239</v>
      </c>
      <c r="I503" s="46">
        <v>1475</v>
      </c>
      <c r="J503" s="46">
        <v>1227</v>
      </c>
      <c r="K503" s="44" t="s">
        <v>55</v>
      </c>
      <c r="L503" s="199"/>
      <c r="M503" s="199"/>
      <c r="N503" s="199"/>
      <c r="O503" s="76">
        <v>6210</v>
      </c>
    </row>
    <row r="504" spans="1:15" ht="17.25" customHeight="1">
      <c r="A504" s="8">
        <f t="shared" si="134"/>
        <v>3239</v>
      </c>
      <c r="B504" s="9">
        <f t="shared" si="130"/>
        <v>72</v>
      </c>
      <c r="C504" s="45" t="str">
        <f>IF(I504&gt;0,LEFT(E504,3),"  ")</f>
        <v>092</v>
      </c>
      <c r="D504" s="45" t="str">
        <f>IF(I504&gt;0,LEFT(E504,4),"  ")</f>
        <v>0922</v>
      </c>
      <c r="E504" s="39" t="s">
        <v>136</v>
      </c>
      <c r="F504" s="40">
        <v>32</v>
      </c>
      <c r="G504" s="73">
        <v>72</v>
      </c>
      <c r="H504" s="42">
        <v>3239</v>
      </c>
      <c r="I504" s="46">
        <v>1476</v>
      </c>
      <c r="J504" s="46">
        <v>1228</v>
      </c>
      <c r="K504" s="44" t="s">
        <v>55</v>
      </c>
      <c r="L504" s="199"/>
      <c r="M504" s="199"/>
      <c r="N504" s="199"/>
      <c r="O504" s="76">
        <v>7210</v>
      </c>
    </row>
    <row r="505" spans="1:15" ht="25.5">
      <c r="A505" s="8">
        <f t="shared" si="134"/>
        <v>324</v>
      </c>
      <c r="B505" s="9" t="str">
        <f t="shared" si="130"/>
        <v/>
      </c>
      <c r="C505" s="45" t="str">
        <f t="shared" si="107"/>
        <v/>
      </c>
      <c r="D505" s="45" t="str">
        <f t="shared" si="108"/>
        <v/>
      </c>
      <c r="E505" s="39"/>
      <c r="F505" s="40"/>
      <c r="G505" s="41"/>
      <c r="H505" s="42">
        <v>324</v>
      </c>
      <c r="I505" s="46">
        <v>1474</v>
      </c>
      <c r="J505" s="43"/>
      <c r="K505" s="44" t="s">
        <v>85</v>
      </c>
      <c r="L505" s="108">
        <f>SUM(L506:L509)</f>
        <v>0</v>
      </c>
      <c r="M505" s="108">
        <f>SUM(M506:M509)</f>
        <v>0</v>
      </c>
      <c r="N505" s="108">
        <f t="shared" ref="N505" si="135">SUM(N506:N509)</f>
        <v>0</v>
      </c>
      <c r="O505" s="18"/>
    </row>
    <row r="506" spans="1:15" ht="25.5">
      <c r="A506" s="8">
        <f t="shared" si="134"/>
        <v>3241</v>
      </c>
      <c r="B506" s="9">
        <f t="shared" si="130"/>
        <v>32</v>
      </c>
      <c r="C506" s="45" t="str">
        <f t="shared" si="107"/>
        <v>092</v>
      </c>
      <c r="D506" s="45" t="str">
        <f t="shared" si="108"/>
        <v>0922</v>
      </c>
      <c r="E506" s="39" t="s">
        <v>136</v>
      </c>
      <c r="F506" s="40">
        <v>32</v>
      </c>
      <c r="G506" s="41">
        <v>32</v>
      </c>
      <c r="H506" s="42">
        <v>3241</v>
      </c>
      <c r="I506" s="46">
        <v>1478</v>
      </c>
      <c r="J506" s="46">
        <v>1229</v>
      </c>
      <c r="K506" s="44" t="s">
        <v>85</v>
      </c>
      <c r="L506" s="199"/>
      <c r="M506" s="199"/>
      <c r="N506" s="199"/>
      <c r="O506" s="75">
        <v>3210</v>
      </c>
    </row>
    <row r="507" spans="1:15" ht="17.25" customHeight="1">
      <c r="A507" s="8">
        <f t="shared" si="134"/>
        <v>3241</v>
      </c>
      <c r="B507" s="9">
        <f t="shared" si="130"/>
        <v>49</v>
      </c>
      <c r="C507" s="45" t="str">
        <f t="shared" si="107"/>
        <v>092</v>
      </c>
      <c r="D507" s="45" t="str">
        <f t="shared" si="108"/>
        <v>0922</v>
      </c>
      <c r="E507" s="39" t="s">
        <v>136</v>
      </c>
      <c r="F507" s="40">
        <v>32</v>
      </c>
      <c r="G507" s="73">
        <v>49</v>
      </c>
      <c r="H507" s="42">
        <v>3241</v>
      </c>
      <c r="I507" s="46">
        <v>1479</v>
      </c>
      <c r="J507" s="46">
        <v>1230</v>
      </c>
      <c r="K507" s="44" t="s">
        <v>85</v>
      </c>
      <c r="L507" s="199"/>
      <c r="M507" s="199"/>
      <c r="N507" s="199"/>
      <c r="O507" s="76">
        <v>4910</v>
      </c>
    </row>
    <row r="508" spans="1:15" ht="17.25" customHeight="1">
      <c r="A508" s="8">
        <f t="shared" si="134"/>
        <v>3241</v>
      </c>
      <c r="B508" s="9">
        <f t="shared" si="130"/>
        <v>54</v>
      </c>
      <c r="C508" s="45" t="str">
        <f>IF(I508&gt;0,LEFT(E508,3),"  ")</f>
        <v>092</v>
      </c>
      <c r="D508" s="45" t="str">
        <f>IF(I508&gt;0,LEFT(E508,4),"  ")</f>
        <v>0922</v>
      </c>
      <c r="E508" s="39" t="s">
        <v>136</v>
      </c>
      <c r="F508" s="40">
        <v>32</v>
      </c>
      <c r="G508" s="73">
        <v>54</v>
      </c>
      <c r="H508" s="42">
        <v>3241</v>
      </c>
      <c r="I508" s="46">
        <v>1480</v>
      </c>
      <c r="J508" s="46">
        <v>1231</v>
      </c>
      <c r="K508" s="44" t="s">
        <v>85</v>
      </c>
      <c r="L508" s="199"/>
      <c r="M508" s="199"/>
      <c r="N508" s="199"/>
      <c r="O508" s="76">
        <v>5410</v>
      </c>
    </row>
    <row r="509" spans="1:15" ht="17.25" customHeight="1">
      <c r="A509" s="8">
        <f t="shared" si="134"/>
        <v>3241</v>
      </c>
      <c r="B509" s="9">
        <f t="shared" si="130"/>
        <v>62</v>
      </c>
      <c r="C509" s="45" t="str">
        <f>IF(I509&gt;0,LEFT(E509,3),"  ")</f>
        <v>092</v>
      </c>
      <c r="D509" s="45" t="str">
        <f>IF(I509&gt;0,LEFT(E509,4),"  ")</f>
        <v>0922</v>
      </c>
      <c r="E509" s="39" t="s">
        <v>136</v>
      </c>
      <c r="F509" s="40">
        <v>32</v>
      </c>
      <c r="G509" s="73">
        <v>62</v>
      </c>
      <c r="H509" s="42">
        <v>3241</v>
      </c>
      <c r="I509" s="213">
        <v>1481</v>
      </c>
      <c r="J509" s="46">
        <v>1231</v>
      </c>
      <c r="K509" s="44" t="s">
        <v>85</v>
      </c>
      <c r="L509" s="199"/>
      <c r="M509" s="199"/>
      <c r="N509" s="199"/>
      <c r="O509" s="76">
        <v>6210</v>
      </c>
    </row>
    <row r="510" spans="1:15" ht="25.5">
      <c r="A510" s="8">
        <f t="shared" si="134"/>
        <v>329</v>
      </c>
      <c r="B510" s="9" t="str">
        <f t="shared" si="130"/>
        <v/>
      </c>
      <c r="C510" s="45" t="str">
        <f t="shared" si="107"/>
        <v/>
      </c>
      <c r="D510" s="45" t="str">
        <f t="shared" si="108"/>
        <v/>
      </c>
      <c r="E510" s="39"/>
      <c r="F510" s="40"/>
      <c r="G510" s="41"/>
      <c r="H510" s="42">
        <v>329</v>
      </c>
      <c r="I510" s="43"/>
      <c r="J510" s="43"/>
      <c r="K510" s="44" t="s">
        <v>56</v>
      </c>
      <c r="L510" s="108">
        <f>SUM(L511:L532)</f>
        <v>0</v>
      </c>
      <c r="M510" s="108">
        <f>SUM(M511:M532)</f>
        <v>0</v>
      </c>
      <c r="N510" s="108">
        <f>SUM(N511:N532)</f>
        <v>0</v>
      </c>
      <c r="O510" s="18"/>
    </row>
    <row r="511" spans="1:15" ht="17.25" customHeight="1">
      <c r="A511" s="8">
        <f t="shared" si="134"/>
        <v>3291</v>
      </c>
      <c r="B511" s="9">
        <f t="shared" si="130"/>
        <v>54</v>
      </c>
      <c r="C511" s="45" t="str">
        <f>IF(I511&gt;0,LEFT(E511,3),"  ")</f>
        <v>092</v>
      </c>
      <c r="D511" s="45" t="str">
        <f>IF(I511&gt;0,LEFT(E511,4),"  ")</f>
        <v>0922</v>
      </c>
      <c r="E511" s="39" t="s">
        <v>136</v>
      </c>
      <c r="F511" s="40">
        <v>32</v>
      </c>
      <c r="G511" s="73">
        <v>54</v>
      </c>
      <c r="H511" s="42">
        <v>3291</v>
      </c>
      <c r="I511" s="46">
        <v>1486</v>
      </c>
      <c r="J511" s="46">
        <v>1232</v>
      </c>
      <c r="K511" s="6" t="s">
        <v>57</v>
      </c>
      <c r="L511" s="199"/>
      <c r="M511" s="199"/>
      <c r="N511" s="199"/>
      <c r="O511" s="76">
        <v>5410</v>
      </c>
    </row>
    <row r="512" spans="1:15">
      <c r="A512" s="8">
        <f t="shared" si="134"/>
        <v>3292</v>
      </c>
      <c r="B512" s="9">
        <f t="shared" si="130"/>
        <v>32</v>
      </c>
      <c r="C512" s="45" t="str">
        <f>IF(I512&gt;0,LEFT(E512,3),"  ")</f>
        <v>092</v>
      </c>
      <c r="D512" s="45" t="str">
        <f>IF(I512&gt;0,LEFT(E512,4),"  ")</f>
        <v>0922</v>
      </c>
      <c r="E512" s="39" t="s">
        <v>136</v>
      </c>
      <c r="F512" s="40">
        <v>32</v>
      </c>
      <c r="G512" s="41">
        <v>32</v>
      </c>
      <c r="H512" s="42">
        <v>3292</v>
      </c>
      <c r="I512" s="46">
        <v>1490</v>
      </c>
      <c r="J512" s="46">
        <v>1233</v>
      </c>
      <c r="K512" s="44" t="s">
        <v>86</v>
      </c>
      <c r="L512" s="199"/>
      <c r="M512" s="199"/>
      <c r="N512" s="199"/>
      <c r="O512" s="75">
        <v>3210</v>
      </c>
    </row>
    <row r="513" spans="1:15" ht="17.25" customHeight="1">
      <c r="A513" s="8">
        <f t="shared" si="134"/>
        <v>3292</v>
      </c>
      <c r="B513" s="9">
        <f t="shared" si="130"/>
        <v>49</v>
      </c>
      <c r="C513" s="45" t="str">
        <f t="shared" ref="C513" si="136">IF(I513&gt;0,LEFT(E513,3),"  ")</f>
        <v>092</v>
      </c>
      <c r="D513" s="45" t="str">
        <f t="shared" ref="D513" si="137">IF(I513&gt;0,LEFT(E513,4),"  ")</f>
        <v>0922</v>
      </c>
      <c r="E513" s="39" t="s">
        <v>136</v>
      </c>
      <c r="F513" s="40">
        <v>32</v>
      </c>
      <c r="G513" s="73">
        <v>49</v>
      </c>
      <c r="H513" s="42">
        <v>3292</v>
      </c>
      <c r="I513" s="46">
        <v>1491</v>
      </c>
      <c r="J513" s="46">
        <v>1234</v>
      </c>
      <c r="K513" s="44" t="s">
        <v>86</v>
      </c>
      <c r="L513" s="199"/>
      <c r="M513" s="199"/>
      <c r="N513" s="199"/>
      <c r="O513" s="76">
        <v>4910</v>
      </c>
    </row>
    <row r="514" spans="1:15" ht="17.25" customHeight="1">
      <c r="A514" s="8">
        <f t="shared" si="134"/>
        <v>3292</v>
      </c>
      <c r="B514" s="9">
        <f t="shared" si="130"/>
        <v>54</v>
      </c>
      <c r="C514" s="45" t="str">
        <f>IF(I514&gt;0,LEFT(E514,3),"  ")</f>
        <v>092</v>
      </c>
      <c r="D514" s="45" t="str">
        <f>IF(I514&gt;0,LEFT(E514,4),"  ")</f>
        <v>0922</v>
      </c>
      <c r="E514" s="39" t="s">
        <v>136</v>
      </c>
      <c r="F514" s="40">
        <v>32</v>
      </c>
      <c r="G514" s="73">
        <v>54</v>
      </c>
      <c r="H514" s="42">
        <v>3292</v>
      </c>
      <c r="I514" s="46">
        <v>1492</v>
      </c>
      <c r="J514" s="46">
        <v>1235</v>
      </c>
      <c r="K514" s="44" t="s">
        <v>86</v>
      </c>
      <c r="L514" s="199"/>
      <c r="M514" s="199"/>
      <c r="N514" s="199"/>
      <c r="O514" s="76">
        <v>5410</v>
      </c>
    </row>
    <row r="515" spans="1:15">
      <c r="A515" s="8">
        <f t="shared" si="134"/>
        <v>3293</v>
      </c>
      <c r="B515" s="9">
        <f t="shared" si="130"/>
        <v>32</v>
      </c>
      <c r="C515" s="45" t="str">
        <f t="shared" si="107"/>
        <v>092</v>
      </c>
      <c r="D515" s="45" t="str">
        <f t="shared" si="108"/>
        <v>0922</v>
      </c>
      <c r="E515" s="39" t="s">
        <v>136</v>
      </c>
      <c r="F515" s="40">
        <v>32</v>
      </c>
      <c r="G515" s="41">
        <v>32</v>
      </c>
      <c r="H515" s="42">
        <v>3293</v>
      </c>
      <c r="I515" s="46">
        <v>1496</v>
      </c>
      <c r="J515" s="46">
        <v>1236</v>
      </c>
      <c r="K515" s="44" t="s">
        <v>58</v>
      </c>
      <c r="L515" s="199"/>
      <c r="M515" s="199"/>
      <c r="N515" s="199"/>
      <c r="O515" s="75">
        <v>3210</v>
      </c>
    </row>
    <row r="516" spans="1:15" ht="17.25" customHeight="1">
      <c r="A516" s="8">
        <f t="shared" si="134"/>
        <v>3293</v>
      </c>
      <c r="B516" s="9">
        <f t="shared" si="130"/>
        <v>49</v>
      </c>
      <c r="C516" s="45" t="str">
        <f t="shared" si="107"/>
        <v>092</v>
      </c>
      <c r="D516" s="45" t="str">
        <f t="shared" si="108"/>
        <v>0922</v>
      </c>
      <c r="E516" s="39" t="s">
        <v>136</v>
      </c>
      <c r="F516" s="40">
        <v>32</v>
      </c>
      <c r="G516" s="73">
        <v>49</v>
      </c>
      <c r="H516" s="42">
        <v>3293</v>
      </c>
      <c r="I516" s="46">
        <v>1497</v>
      </c>
      <c r="J516" s="46">
        <v>1237</v>
      </c>
      <c r="K516" s="44" t="s">
        <v>58</v>
      </c>
      <c r="L516" s="199"/>
      <c r="M516" s="199"/>
      <c r="N516" s="199"/>
      <c r="O516" s="76">
        <v>4910</v>
      </c>
    </row>
    <row r="517" spans="1:15" ht="17.25" customHeight="1">
      <c r="A517" s="8">
        <f t="shared" si="134"/>
        <v>3293</v>
      </c>
      <c r="B517" s="9">
        <f t="shared" si="130"/>
        <v>54</v>
      </c>
      <c r="C517" s="45" t="str">
        <f>IF(I517&gt;0,LEFT(E517,3),"  ")</f>
        <v>092</v>
      </c>
      <c r="D517" s="45" t="str">
        <f>IF(I517&gt;0,LEFT(E517,4),"  ")</f>
        <v>0922</v>
      </c>
      <c r="E517" s="39" t="s">
        <v>136</v>
      </c>
      <c r="F517" s="40">
        <v>32</v>
      </c>
      <c r="G517" s="73">
        <v>54</v>
      </c>
      <c r="H517" s="42">
        <v>3293</v>
      </c>
      <c r="I517" s="46">
        <v>1498</v>
      </c>
      <c r="J517" s="46">
        <v>1238</v>
      </c>
      <c r="K517" s="44" t="s">
        <v>58</v>
      </c>
      <c r="L517" s="199"/>
      <c r="M517" s="199"/>
      <c r="N517" s="199"/>
      <c r="O517" s="76">
        <v>5410</v>
      </c>
    </row>
    <row r="518" spans="1:15" ht="17.25" customHeight="1">
      <c r="A518" s="8">
        <f t="shared" si="134"/>
        <v>3293</v>
      </c>
      <c r="B518" s="9">
        <f t="shared" si="130"/>
        <v>62</v>
      </c>
      <c r="C518" s="45" t="str">
        <f t="shared" ref="C518" si="138">IF(I518&gt;0,LEFT(E518,3),"  ")</f>
        <v>092</v>
      </c>
      <c r="D518" s="45" t="str">
        <f t="shared" ref="D518" si="139">IF(I518&gt;0,LEFT(E518,4),"  ")</f>
        <v>0922</v>
      </c>
      <c r="E518" s="39" t="s">
        <v>136</v>
      </c>
      <c r="F518" s="40">
        <v>32</v>
      </c>
      <c r="G518" s="73">
        <v>62</v>
      </c>
      <c r="H518" s="42">
        <v>3293</v>
      </c>
      <c r="I518" s="46">
        <v>1499</v>
      </c>
      <c r="J518" s="46">
        <v>1239</v>
      </c>
      <c r="K518" s="44" t="s">
        <v>58</v>
      </c>
      <c r="L518" s="199"/>
      <c r="M518" s="199"/>
      <c r="N518" s="199"/>
      <c r="O518" s="76">
        <v>6210</v>
      </c>
    </row>
    <row r="519" spans="1:15">
      <c r="A519" s="8">
        <f t="shared" si="134"/>
        <v>3294</v>
      </c>
      <c r="B519" s="9">
        <f t="shared" si="130"/>
        <v>32</v>
      </c>
      <c r="C519" s="45" t="str">
        <f t="shared" si="107"/>
        <v>092</v>
      </c>
      <c r="D519" s="45" t="str">
        <f t="shared" si="108"/>
        <v>0922</v>
      </c>
      <c r="E519" s="39" t="s">
        <v>136</v>
      </c>
      <c r="F519" s="40">
        <v>32</v>
      </c>
      <c r="G519" s="41">
        <v>32</v>
      </c>
      <c r="H519" s="42">
        <v>3294</v>
      </c>
      <c r="I519" s="46">
        <v>1502</v>
      </c>
      <c r="J519" s="46">
        <v>1240</v>
      </c>
      <c r="K519" s="5" t="s">
        <v>87</v>
      </c>
      <c r="L519" s="199"/>
      <c r="M519" s="199"/>
      <c r="N519" s="199"/>
      <c r="O519" s="75">
        <v>3210</v>
      </c>
    </row>
    <row r="520" spans="1:15" ht="17.25" customHeight="1">
      <c r="A520" s="8">
        <f t="shared" si="134"/>
        <v>3294</v>
      </c>
      <c r="B520" s="9">
        <f t="shared" si="130"/>
        <v>49</v>
      </c>
      <c r="C520" s="45" t="str">
        <f t="shared" si="107"/>
        <v>092</v>
      </c>
      <c r="D520" s="45" t="str">
        <f t="shared" si="108"/>
        <v>0922</v>
      </c>
      <c r="E520" s="39" t="s">
        <v>136</v>
      </c>
      <c r="F520" s="40">
        <v>32</v>
      </c>
      <c r="G520" s="73">
        <v>49</v>
      </c>
      <c r="H520" s="42">
        <v>3294</v>
      </c>
      <c r="I520" s="46">
        <v>1503</v>
      </c>
      <c r="J520" s="46">
        <v>1241</v>
      </c>
      <c r="K520" s="5" t="s">
        <v>87</v>
      </c>
      <c r="L520" s="199"/>
      <c r="M520" s="199"/>
      <c r="N520" s="199"/>
      <c r="O520" s="76">
        <v>4910</v>
      </c>
    </row>
    <row r="521" spans="1:15" ht="17.25" customHeight="1">
      <c r="C521" s="45"/>
      <c r="D521" s="45"/>
      <c r="E521" s="39" t="s">
        <v>136</v>
      </c>
      <c r="F521" s="40"/>
      <c r="G521" s="73">
        <v>54</v>
      </c>
      <c r="H521" s="42">
        <v>3294</v>
      </c>
      <c r="I521" s="46">
        <v>1504</v>
      </c>
      <c r="J521" s="46"/>
      <c r="K521" s="5" t="s">
        <v>87</v>
      </c>
      <c r="L521" s="199"/>
      <c r="M521" s="199"/>
      <c r="N521" s="199"/>
      <c r="O521" s="76">
        <v>5410</v>
      </c>
    </row>
    <row r="522" spans="1:15">
      <c r="A522" s="8">
        <f t="shared" si="134"/>
        <v>3295</v>
      </c>
      <c r="B522" s="9">
        <f t="shared" si="130"/>
        <v>32</v>
      </c>
      <c r="C522" s="45" t="str">
        <f t="shared" si="107"/>
        <v>092</v>
      </c>
      <c r="D522" s="45" t="str">
        <f t="shared" si="108"/>
        <v>0922</v>
      </c>
      <c r="E522" s="39" t="s">
        <v>136</v>
      </c>
      <c r="F522" s="40">
        <v>32</v>
      </c>
      <c r="G522" s="41">
        <v>32</v>
      </c>
      <c r="H522" s="42">
        <v>3295</v>
      </c>
      <c r="I522" s="46">
        <v>1508</v>
      </c>
      <c r="J522" s="46">
        <v>1242</v>
      </c>
      <c r="K522" s="44" t="s">
        <v>88</v>
      </c>
      <c r="L522" s="199"/>
      <c r="M522" s="199"/>
      <c r="N522" s="199"/>
      <c r="O522" s="75">
        <v>3210</v>
      </c>
    </row>
    <row r="523" spans="1:15" ht="17.25" customHeight="1">
      <c r="A523" s="8">
        <f t="shared" si="134"/>
        <v>3295</v>
      </c>
      <c r="B523" s="9">
        <f t="shared" si="130"/>
        <v>49</v>
      </c>
      <c r="C523" s="45" t="str">
        <f t="shared" si="107"/>
        <v>092</v>
      </c>
      <c r="D523" s="45" t="str">
        <f t="shared" si="108"/>
        <v>0922</v>
      </c>
      <c r="E523" s="39" t="s">
        <v>136</v>
      </c>
      <c r="F523" s="40">
        <v>32</v>
      </c>
      <c r="G523" s="73">
        <v>49</v>
      </c>
      <c r="H523" s="42">
        <v>3295</v>
      </c>
      <c r="I523" s="46">
        <v>1509</v>
      </c>
      <c r="J523" s="46">
        <v>1243</v>
      </c>
      <c r="K523" s="44" t="s">
        <v>88</v>
      </c>
      <c r="L523" s="199"/>
      <c r="M523" s="199"/>
      <c r="N523" s="199"/>
      <c r="O523" s="76">
        <v>4910</v>
      </c>
    </row>
    <row r="524" spans="1:15" ht="17.25" customHeight="1">
      <c r="A524" s="8">
        <f t="shared" si="134"/>
        <v>3295</v>
      </c>
      <c r="B524" s="9">
        <f t="shared" si="130"/>
        <v>54</v>
      </c>
      <c r="C524" s="45" t="str">
        <f>IF(I524&gt;0,LEFT(E524,3),"  ")</f>
        <v>092</v>
      </c>
      <c r="D524" s="45" t="str">
        <f>IF(I524&gt;0,LEFT(E524,4),"  ")</f>
        <v>0922</v>
      </c>
      <c r="E524" s="39" t="s">
        <v>136</v>
      </c>
      <c r="F524" s="40">
        <v>32</v>
      </c>
      <c r="G524" s="73">
        <v>54</v>
      </c>
      <c r="H524" s="42">
        <v>3295</v>
      </c>
      <c r="I524" s="46">
        <v>1510</v>
      </c>
      <c r="J524" s="46">
        <v>1244</v>
      </c>
      <c r="K524" s="44" t="s">
        <v>88</v>
      </c>
      <c r="L524" s="199"/>
      <c r="M524" s="199"/>
      <c r="N524" s="199"/>
      <c r="O524" s="76">
        <v>5410</v>
      </c>
    </row>
    <row r="525" spans="1:15">
      <c r="A525" s="8">
        <f t="shared" si="134"/>
        <v>3296</v>
      </c>
      <c r="B525" s="9">
        <f t="shared" si="130"/>
        <v>32</v>
      </c>
      <c r="C525" s="45" t="str">
        <f t="shared" si="107"/>
        <v>092</v>
      </c>
      <c r="D525" s="45" t="str">
        <f t="shared" si="108"/>
        <v>0922</v>
      </c>
      <c r="E525" s="39" t="s">
        <v>136</v>
      </c>
      <c r="F525" s="40">
        <v>32</v>
      </c>
      <c r="G525" s="41">
        <v>32</v>
      </c>
      <c r="H525" s="42">
        <v>3296</v>
      </c>
      <c r="I525" s="46">
        <v>1514</v>
      </c>
      <c r="J525" s="46">
        <v>1245</v>
      </c>
      <c r="K525" s="44" t="s">
        <v>177</v>
      </c>
      <c r="L525" s="199"/>
      <c r="M525" s="199"/>
      <c r="N525" s="199"/>
      <c r="O525" s="75">
        <v>3210</v>
      </c>
    </row>
    <row r="526" spans="1:15" ht="17.25" customHeight="1">
      <c r="A526" s="8">
        <f t="shared" si="134"/>
        <v>3296</v>
      </c>
      <c r="B526" s="9">
        <f t="shared" si="130"/>
        <v>49</v>
      </c>
      <c r="C526" s="45" t="str">
        <f t="shared" si="107"/>
        <v>092</v>
      </c>
      <c r="D526" s="45" t="str">
        <f t="shared" si="108"/>
        <v>0922</v>
      </c>
      <c r="E526" s="39" t="s">
        <v>136</v>
      </c>
      <c r="F526" s="40">
        <v>32</v>
      </c>
      <c r="G526" s="73">
        <v>49</v>
      </c>
      <c r="H526" s="42">
        <v>3296</v>
      </c>
      <c r="I526" s="46">
        <v>1515</v>
      </c>
      <c r="J526" s="46">
        <v>1246</v>
      </c>
      <c r="K526" s="44" t="s">
        <v>177</v>
      </c>
      <c r="L526" s="199"/>
      <c r="M526" s="199"/>
      <c r="N526" s="199"/>
      <c r="O526" s="76">
        <v>4910</v>
      </c>
    </row>
    <row r="527" spans="1:15" ht="17.25" customHeight="1">
      <c r="A527" s="8">
        <f t="shared" ref="A527" si="140">H527</f>
        <v>3296</v>
      </c>
      <c r="B527" s="9">
        <f t="shared" ref="B527" si="141">IF(J527&gt;0,G527," ")</f>
        <v>54</v>
      </c>
      <c r="C527" s="45" t="str">
        <f t="shared" ref="C527" si="142">IF(I527&gt;0,LEFT(E527,3),"  ")</f>
        <v>092</v>
      </c>
      <c r="D527" s="45" t="str">
        <f t="shared" ref="D527" si="143">IF(I527&gt;0,LEFT(E527,4),"  ")</f>
        <v>0922</v>
      </c>
      <c r="E527" s="39" t="s">
        <v>136</v>
      </c>
      <c r="F527" s="40">
        <v>32</v>
      </c>
      <c r="G527" s="73">
        <v>54</v>
      </c>
      <c r="H527" s="42">
        <v>3296</v>
      </c>
      <c r="I527" s="46">
        <v>1516</v>
      </c>
      <c r="J527" s="46">
        <v>1246</v>
      </c>
      <c r="K527" s="44" t="s">
        <v>177</v>
      </c>
      <c r="L527" s="199"/>
      <c r="M527" s="199"/>
      <c r="N527" s="199"/>
      <c r="O527" s="76">
        <v>5410</v>
      </c>
    </row>
    <row r="528" spans="1:15" ht="25.5">
      <c r="A528" s="8">
        <f t="shared" si="134"/>
        <v>3299</v>
      </c>
      <c r="B528" s="9">
        <f t="shared" si="130"/>
        <v>32</v>
      </c>
      <c r="C528" s="45" t="str">
        <f t="shared" si="107"/>
        <v>092</v>
      </c>
      <c r="D528" s="45" t="str">
        <f t="shared" si="108"/>
        <v>0922</v>
      </c>
      <c r="E528" s="39" t="s">
        <v>136</v>
      </c>
      <c r="F528" s="40">
        <v>32</v>
      </c>
      <c r="G528" s="41">
        <v>32</v>
      </c>
      <c r="H528" s="42">
        <v>3299</v>
      </c>
      <c r="I528" s="46">
        <v>1520</v>
      </c>
      <c r="J528" s="46">
        <v>1247</v>
      </c>
      <c r="K528" s="44" t="s">
        <v>56</v>
      </c>
      <c r="L528" s="199"/>
      <c r="M528" s="199"/>
      <c r="N528" s="199"/>
      <c r="O528" s="75">
        <v>3210</v>
      </c>
    </row>
    <row r="529" spans="1:15" ht="17.25" customHeight="1">
      <c r="A529" s="8">
        <f t="shared" si="134"/>
        <v>3299</v>
      </c>
      <c r="B529" s="9">
        <f t="shared" si="130"/>
        <v>49</v>
      </c>
      <c r="C529" s="45" t="str">
        <f t="shared" si="107"/>
        <v>092</v>
      </c>
      <c r="D529" s="45" t="str">
        <f t="shared" si="108"/>
        <v>0922</v>
      </c>
      <c r="E529" s="39" t="s">
        <v>136</v>
      </c>
      <c r="F529" s="40">
        <v>32</v>
      </c>
      <c r="G529" s="73">
        <v>49</v>
      </c>
      <c r="H529" s="42">
        <v>3299</v>
      </c>
      <c r="I529" s="46">
        <v>1521</v>
      </c>
      <c r="J529" s="46">
        <v>1248</v>
      </c>
      <c r="K529" s="44" t="s">
        <v>56</v>
      </c>
      <c r="L529" s="199"/>
      <c r="M529" s="199"/>
      <c r="N529" s="199"/>
      <c r="O529" s="76">
        <v>4910</v>
      </c>
    </row>
    <row r="530" spans="1:15" ht="17.25" customHeight="1">
      <c r="A530" s="8">
        <f>H530</f>
        <v>3299</v>
      </c>
      <c r="B530" s="9">
        <f t="shared" si="130"/>
        <v>54</v>
      </c>
      <c r="C530" s="45" t="str">
        <f t="shared" si="107"/>
        <v>092</v>
      </c>
      <c r="D530" s="45" t="str">
        <f t="shared" si="108"/>
        <v>0922</v>
      </c>
      <c r="E530" s="39" t="s">
        <v>136</v>
      </c>
      <c r="F530" s="40">
        <v>32</v>
      </c>
      <c r="G530" s="73">
        <v>54</v>
      </c>
      <c r="H530" s="42">
        <v>3299</v>
      </c>
      <c r="I530" s="46">
        <v>1522</v>
      </c>
      <c r="J530" s="46">
        <v>1249</v>
      </c>
      <c r="K530" s="44" t="s">
        <v>56</v>
      </c>
      <c r="L530" s="199"/>
      <c r="M530" s="199"/>
      <c r="N530" s="199"/>
      <c r="O530" s="76">
        <v>5410</v>
      </c>
    </row>
    <row r="531" spans="1:15" ht="17.25" customHeight="1">
      <c r="A531" s="8">
        <f t="shared" si="134"/>
        <v>3299</v>
      </c>
      <c r="B531" s="9">
        <f t="shared" si="130"/>
        <v>62</v>
      </c>
      <c r="C531" s="45" t="str">
        <f t="shared" si="107"/>
        <v>092</v>
      </c>
      <c r="D531" s="45" t="str">
        <f t="shared" si="108"/>
        <v>0922</v>
      </c>
      <c r="E531" s="39" t="s">
        <v>136</v>
      </c>
      <c r="F531" s="40">
        <v>32</v>
      </c>
      <c r="G531" s="73">
        <v>62</v>
      </c>
      <c r="H531" s="42">
        <v>3299</v>
      </c>
      <c r="I531" s="46">
        <v>1523</v>
      </c>
      <c r="J531" s="46">
        <v>1250</v>
      </c>
      <c r="K531" s="44" t="s">
        <v>56</v>
      </c>
      <c r="L531" s="199"/>
      <c r="M531" s="199"/>
      <c r="N531" s="199"/>
      <c r="O531" s="76">
        <v>6210</v>
      </c>
    </row>
    <row r="532" spans="1:15" ht="17.25" customHeight="1">
      <c r="A532" s="8">
        <f t="shared" si="134"/>
        <v>3299</v>
      </c>
      <c r="B532" s="9">
        <f t="shared" si="130"/>
        <v>72</v>
      </c>
      <c r="C532" s="45" t="str">
        <f>IF(I532&gt;0,LEFT(E532,3),"  ")</f>
        <v>092</v>
      </c>
      <c r="D532" s="45" t="str">
        <f>IF(I532&gt;0,LEFT(E532,4),"  ")</f>
        <v>0922</v>
      </c>
      <c r="E532" s="39" t="s">
        <v>136</v>
      </c>
      <c r="F532" s="40">
        <v>32</v>
      </c>
      <c r="G532" s="73">
        <v>72</v>
      </c>
      <c r="H532" s="42">
        <v>3299</v>
      </c>
      <c r="I532" s="46">
        <v>1524</v>
      </c>
      <c r="J532" s="46">
        <v>1251</v>
      </c>
      <c r="K532" s="44" t="s">
        <v>56</v>
      </c>
      <c r="L532" s="199"/>
      <c r="M532" s="199"/>
      <c r="N532" s="199"/>
      <c r="O532" s="76">
        <v>7210</v>
      </c>
    </row>
    <row r="533" spans="1:15">
      <c r="A533" s="8">
        <f t="shared" si="134"/>
        <v>34</v>
      </c>
      <c r="B533" s="9" t="str">
        <f t="shared" si="130"/>
        <v/>
      </c>
      <c r="C533" s="45" t="str">
        <f t="shared" si="107"/>
        <v/>
      </c>
      <c r="D533" s="45" t="str">
        <f t="shared" si="108"/>
        <v/>
      </c>
      <c r="E533" s="39"/>
      <c r="F533" s="40"/>
      <c r="G533" s="41"/>
      <c r="H533" s="42">
        <v>34</v>
      </c>
      <c r="I533" s="43"/>
      <c r="J533" s="43"/>
      <c r="K533" s="44" t="s">
        <v>76</v>
      </c>
      <c r="L533" s="108">
        <f>SUM(L534,L536)</f>
        <v>0</v>
      </c>
      <c r="M533" s="108">
        <f>SUM(M534,M536)</f>
        <v>0</v>
      </c>
      <c r="N533" s="108">
        <f>SUM(N534,N536)</f>
        <v>0</v>
      </c>
      <c r="O533" s="18"/>
    </row>
    <row r="534" spans="1:15">
      <c r="A534" s="8">
        <f t="shared" si="134"/>
        <v>342</v>
      </c>
      <c r="B534" s="9" t="str">
        <f t="shared" si="130"/>
        <v/>
      </c>
      <c r="C534" s="45" t="str">
        <f t="shared" si="107"/>
        <v/>
      </c>
      <c r="D534" s="45" t="str">
        <f t="shared" si="108"/>
        <v/>
      </c>
      <c r="E534" s="39"/>
      <c r="F534" s="40"/>
      <c r="G534" s="41"/>
      <c r="H534" s="42">
        <v>342</v>
      </c>
      <c r="I534" s="43"/>
      <c r="J534" s="43"/>
      <c r="K534" s="44" t="s">
        <v>121</v>
      </c>
      <c r="L534" s="108">
        <f>SUM(L535)</f>
        <v>0</v>
      </c>
      <c r="M534" s="108">
        <f>SUM(M535)</f>
        <v>0</v>
      </c>
      <c r="N534" s="108">
        <f>SUM(N535)</f>
        <v>0</v>
      </c>
    </row>
    <row r="535" spans="1:15" ht="38.25">
      <c r="A535" s="8">
        <f t="shared" si="134"/>
        <v>3423</v>
      </c>
      <c r="B535" s="9">
        <f t="shared" si="130"/>
        <v>32</v>
      </c>
      <c r="C535" s="45" t="str">
        <f t="shared" si="107"/>
        <v>092</v>
      </c>
      <c r="D535" s="45" t="str">
        <f t="shared" si="108"/>
        <v>0922</v>
      </c>
      <c r="E535" s="39" t="s">
        <v>136</v>
      </c>
      <c r="F535" s="40">
        <v>32</v>
      </c>
      <c r="G535" s="41">
        <v>32</v>
      </c>
      <c r="H535" s="42">
        <v>3423</v>
      </c>
      <c r="I535" s="46">
        <v>1526</v>
      </c>
      <c r="J535" s="46">
        <v>1252</v>
      </c>
      <c r="K535" s="44" t="s">
        <v>122</v>
      </c>
      <c r="L535" s="199"/>
      <c r="M535" s="199"/>
      <c r="N535" s="199"/>
      <c r="O535" s="75">
        <v>3210</v>
      </c>
    </row>
    <row r="536" spans="1:15">
      <c r="A536" s="8">
        <f t="shared" si="134"/>
        <v>343</v>
      </c>
      <c r="B536" s="9" t="str">
        <f t="shared" si="130"/>
        <v/>
      </c>
      <c r="C536" s="45" t="str">
        <f t="shared" si="107"/>
        <v/>
      </c>
      <c r="D536" s="45" t="str">
        <f t="shared" si="108"/>
        <v/>
      </c>
      <c r="E536" s="39"/>
      <c r="F536" s="40"/>
      <c r="G536" s="41"/>
      <c r="H536" s="42">
        <v>343</v>
      </c>
      <c r="I536" s="43"/>
      <c r="J536" s="43"/>
      <c r="K536" s="44" t="s">
        <v>77</v>
      </c>
      <c r="L536" s="108">
        <f>SUM(L537:L547)</f>
        <v>0</v>
      </c>
      <c r="M536" s="108">
        <f t="shared" ref="M536:N536" si="144">SUM(M537:M547)</f>
        <v>0</v>
      </c>
      <c r="N536" s="108">
        <f t="shared" si="144"/>
        <v>0</v>
      </c>
      <c r="O536" s="18"/>
    </row>
    <row r="537" spans="1:15" ht="25.5">
      <c r="A537" s="8">
        <f t="shared" si="134"/>
        <v>3431</v>
      </c>
      <c r="B537" s="9">
        <f t="shared" si="130"/>
        <v>32</v>
      </c>
      <c r="C537" s="45" t="str">
        <f t="shared" si="107"/>
        <v>092</v>
      </c>
      <c r="D537" s="45" t="str">
        <f t="shared" si="108"/>
        <v>0922</v>
      </c>
      <c r="E537" s="39" t="s">
        <v>136</v>
      </c>
      <c r="F537" s="40">
        <v>32</v>
      </c>
      <c r="G537" s="41">
        <v>32</v>
      </c>
      <c r="H537" s="42">
        <v>3431</v>
      </c>
      <c r="I537" s="46">
        <v>1532</v>
      </c>
      <c r="J537" s="46">
        <v>1253</v>
      </c>
      <c r="K537" s="44" t="s">
        <v>78</v>
      </c>
      <c r="L537" s="199"/>
      <c r="M537" s="199"/>
      <c r="N537" s="199"/>
      <c r="O537" s="75">
        <v>3210</v>
      </c>
    </row>
    <row r="538" spans="1:15" ht="17.25" customHeight="1">
      <c r="A538" s="8">
        <f t="shared" si="134"/>
        <v>3431</v>
      </c>
      <c r="B538" s="9">
        <f t="shared" si="130"/>
        <v>49</v>
      </c>
      <c r="C538" s="45" t="str">
        <f t="shared" si="107"/>
        <v>092</v>
      </c>
      <c r="D538" s="45" t="str">
        <f t="shared" si="108"/>
        <v>0922</v>
      </c>
      <c r="E538" s="39" t="s">
        <v>136</v>
      </c>
      <c r="F538" s="40">
        <v>32</v>
      </c>
      <c r="G538" s="73">
        <v>49</v>
      </c>
      <c r="H538" s="42">
        <v>3431</v>
      </c>
      <c r="I538" s="46">
        <v>1533</v>
      </c>
      <c r="J538" s="46">
        <v>1254</v>
      </c>
      <c r="K538" s="44" t="s">
        <v>78</v>
      </c>
      <c r="L538" s="199"/>
      <c r="M538" s="199"/>
      <c r="N538" s="199"/>
      <c r="O538" s="76">
        <v>4910</v>
      </c>
    </row>
    <row r="539" spans="1:15" ht="17.25" customHeight="1">
      <c r="A539" s="8">
        <f t="shared" si="134"/>
        <v>3431</v>
      </c>
      <c r="B539" s="9">
        <f t="shared" si="130"/>
        <v>54</v>
      </c>
      <c r="C539" s="45" t="str">
        <f>IF(I539&gt;0,LEFT(E539,3),"  ")</f>
        <v>092</v>
      </c>
      <c r="D539" s="45" t="str">
        <f>IF(I539&gt;0,LEFT(E539,4),"  ")</f>
        <v>0922</v>
      </c>
      <c r="E539" s="39" t="s">
        <v>136</v>
      </c>
      <c r="F539" s="40">
        <v>32</v>
      </c>
      <c r="G539" s="73">
        <v>54</v>
      </c>
      <c r="H539" s="42">
        <v>3431</v>
      </c>
      <c r="I539" s="46">
        <v>1534</v>
      </c>
      <c r="J539" s="46">
        <v>1255</v>
      </c>
      <c r="K539" s="44" t="s">
        <v>78</v>
      </c>
      <c r="L539" s="199"/>
      <c r="M539" s="199"/>
      <c r="N539" s="199"/>
      <c r="O539" s="76">
        <v>5410</v>
      </c>
    </row>
    <row r="540" spans="1:15" ht="17.25" customHeight="1">
      <c r="A540" s="8">
        <f t="shared" si="134"/>
        <v>3432</v>
      </c>
      <c r="C540" s="45"/>
      <c r="D540" s="45"/>
      <c r="E540" s="39" t="s">
        <v>136</v>
      </c>
      <c r="F540" s="40"/>
      <c r="G540" s="73">
        <v>32</v>
      </c>
      <c r="H540" s="42">
        <v>3432</v>
      </c>
      <c r="I540" s="46">
        <v>1538</v>
      </c>
      <c r="J540" s="46"/>
      <c r="K540" s="44" t="s">
        <v>118</v>
      </c>
      <c r="L540" s="199"/>
      <c r="M540" s="199"/>
      <c r="N540" s="199"/>
      <c r="O540" s="76">
        <v>3210</v>
      </c>
    </row>
    <row r="541" spans="1:15" ht="24.75" customHeight="1">
      <c r="A541" s="8">
        <f t="shared" si="134"/>
        <v>3432</v>
      </c>
      <c r="B541" s="9">
        <f t="shared" si="130"/>
        <v>49</v>
      </c>
      <c r="C541" s="45" t="str">
        <f t="shared" ref="C541" si="145">IF(I541&gt;0,LEFT(E541,3),"  ")</f>
        <v>092</v>
      </c>
      <c r="D541" s="45" t="str">
        <f t="shared" ref="D541" si="146">IF(I541&gt;0,LEFT(E541,4),"  ")</f>
        <v>0922</v>
      </c>
      <c r="E541" s="39" t="s">
        <v>136</v>
      </c>
      <c r="F541" s="40">
        <v>32</v>
      </c>
      <c r="G541" s="73">
        <v>49</v>
      </c>
      <c r="H541" s="42">
        <v>3432</v>
      </c>
      <c r="I541" s="46">
        <v>1539</v>
      </c>
      <c r="J541" s="46">
        <v>1256</v>
      </c>
      <c r="K541" s="44" t="s">
        <v>118</v>
      </c>
      <c r="L541" s="199"/>
      <c r="M541" s="199"/>
      <c r="N541" s="199"/>
      <c r="O541" s="76">
        <v>4910</v>
      </c>
    </row>
    <row r="542" spans="1:15" ht="25.5" customHeight="1">
      <c r="A542" s="8">
        <f t="shared" si="134"/>
        <v>3432</v>
      </c>
      <c r="B542" s="9">
        <f t="shared" si="130"/>
        <v>54</v>
      </c>
      <c r="C542" s="45" t="str">
        <f>IF(I542&gt;0,LEFT(E542,3),"  ")</f>
        <v>092</v>
      </c>
      <c r="D542" s="45" t="str">
        <f>IF(I542&gt;0,LEFT(E542,4),"  ")</f>
        <v>0922</v>
      </c>
      <c r="E542" s="39" t="s">
        <v>136</v>
      </c>
      <c r="F542" s="40">
        <v>32</v>
      </c>
      <c r="G542" s="73">
        <v>54</v>
      </c>
      <c r="H542" s="42">
        <v>3432</v>
      </c>
      <c r="I542" s="46">
        <v>1540</v>
      </c>
      <c r="J542" s="46">
        <v>1257</v>
      </c>
      <c r="K542" s="44" t="s">
        <v>118</v>
      </c>
      <c r="L542" s="199"/>
      <c r="M542" s="199"/>
      <c r="N542" s="199"/>
      <c r="O542" s="76">
        <v>5410</v>
      </c>
    </row>
    <row r="543" spans="1:15">
      <c r="A543" s="8">
        <f t="shared" si="134"/>
        <v>3433</v>
      </c>
      <c r="B543" s="9">
        <f t="shared" si="130"/>
        <v>32</v>
      </c>
      <c r="C543" s="45" t="str">
        <f t="shared" si="107"/>
        <v>092</v>
      </c>
      <c r="D543" s="45" t="str">
        <f t="shared" si="108"/>
        <v>0922</v>
      </c>
      <c r="E543" s="39" t="s">
        <v>136</v>
      </c>
      <c r="F543" s="40">
        <v>32</v>
      </c>
      <c r="G543" s="41">
        <v>32</v>
      </c>
      <c r="H543" s="42">
        <v>3433</v>
      </c>
      <c r="I543" s="46">
        <v>1544</v>
      </c>
      <c r="J543" s="46">
        <v>1258</v>
      </c>
      <c r="K543" s="44" t="s">
        <v>119</v>
      </c>
      <c r="L543" s="199"/>
      <c r="M543" s="199"/>
      <c r="N543" s="199"/>
      <c r="O543" s="75">
        <v>3210</v>
      </c>
    </row>
    <row r="544" spans="1:15" ht="17.25" customHeight="1">
      <c r="A544" s="8">
        <f t="shared" si="134"/>
        <v>3433</v>
      </c>
      <c r="B544" s="9">
        <f t="shared" si="130"/>
        <v>49</v>
      </c>
      <c r="C544" s="45" t="str">
        <f t="shared" si="107"/>
        <v>092</v>
      </c>
      <c r="D544" s="45" t="str">
        <f t="shared" si="108"/>
        <v>0922</v>
      </c>
      <c r="E544" s="39" t="s">
        <v>136</v>
      </c>
      <c r="F544" s="40">
        <v>32</v>
      </c>
      <c r="G544" s="73">
        <v>49</v>
      </c>
      <c r="H544" s="42">
        <v>3433</v>
      </c>
      <c r="I544" s="46">
        <v>1545</v>
      </c>
      <c r="J544" s="46">
        <v>1259</v>
      </c>
      <c r="K544" s="44" t="s">
        <v>119</v>
      </c>
      <c r="L544" s="199"/>
      <c r="M544" s="199"/>
      <c r="N544" s="199"/>
      <c r="O544" s="76">
        <v>4910</v>
      </c>
    </row>
    <row r="545" spans="1:15" ht="17.25" customHeight="1">
      <c r="A545" s="8">
        <f t="shared" si="134"/>
        <v>3434</v>
      </c>
      <c r="B545" s="9">
        <f t="shared" si="130"/>
        <v>32</v>
      </c>
      <c r="C545" s="45" t="str">
        <f t="shared" si="107"/>
        <v>092</v>
      </c>
      <c r="D545" s="45" t="str">
        <f t="shared" si="108"/>
        <v>0922</v>
      </c>
      <c r="E545" s="39" t="s">
        <v>136</v>
      </c>
      <c r="F545" s="40">
        <v>32</v>
      </c>
      <c r="G545" s="73">
        <v>32</v>
      </c>
      <c r="H545" s="42">
        <v>3434</v>
      </c>
      <c r="I545" s="213">
        <v>1550</v>
      </c>
      <c r="J545" s="46">
        <v>1260</v>
      </c>
      <c r="K545" s="44" t="s">
        <v>120</v>
      </c>
      <c r="L545" s="199"/>
      <c r="M545" s="199"/>
      <c r="N545" s="199"/>
      <c r="O545" s="75">
        <v>3210</v>
      </c>
    </row>
    <row r="546" spans="1:15" ht="17.25" customHeight="1">
      <c r="A546" s="8">
        <f t="shared" si="134"/>
        <v>3434</v>
      </c>
      <c r="B546" s="9">
        <f t="shared" si="130"/>
        <v>49</v>
      </c>
      <c r="C546" s="45" t="str">
        <f t="shared" si="107"/>
        <v>092</v>
      </c>
      <c r="D546" s="45" t="str">
        <f t="shared" si="108"/>
        <v>0922</v>
      </c>
      <c r="E546" s="39" t="s">
        <v>136</v>
      </c>
      <c r="F546" s="40">
        <v>32</v>
      </c>
      <c r="G546" s="73">
        <v>49</v>
      </c>
      <c r="H546" s="42">
        <v>3434</v>
      </c>
      <c r="I546" s="213">
        <v>1551</v>
      </c>
      <c r="J546" s="46">
        <v>1260</v>
      </c>
      <c r="K546" s="44" t="s">
        <v>120</v>
      </c>
      <c r="L546" s="199"/>
      <c r="M546" s="199"/>
      <c r="N546" s="199"/>
      <c r="O546" s="76">
        <v>4910</v>
      </c>
    </row>
    <row r="547" spans="1:15" ht="17.25" customHeight="1">
      <c r="A547" s="8">
        <f t="shared" ref="A547:A550" si="147">H547</f>
        <v>3434</v>
      </c>
      <c r="B547" s="9">
        <f t="shared" ref="B547:B550" si="148">IF(J547&gt;0,G547," ")</f>
        <v>54</v>
      </c>
      <c r="C547" s="45" t="str">
        <f t="shared" ref="C547:C548" si="149">IF(I547&gt;0,LEFT(E547,3),"  ")</f>
        <v>092</v>
      </c>
      <c r="D547" s="45" t="str">
        <f t="shared" ref="D547:D548" si="150">IF(I547&gt;0,LEFT(E547,4),"  ")</f>
        <v>0922</v>
      </c>
      <c r="E547" s="39" t="s">
        <v>136</v>
      </c>
      <c r="F547" s="40">
        <v>32</v>
      </c>
      <c r="G547" s="73">
        <v>54</v>
      </c>
      <c r="H547" s="42">
        <v>3434</v>
      </c>
      <c r="I547" s="213">
        <v>1552</v>
      </c>
      <c r="J547" s="46">
        <v>1260</v>
      </c>
      <c r="K547" s="44" t="s">
        <v>120</v>
      </c>
      <c r="L547" s="199"/>
      <c r="M547" s="199"/>
      <c r="N547" s="199"/>
      <c r="O547" s="76">
        <v>5410</v>
      </c>
    </row>
    <row r="548" spans="1:15">
      <c r="A548" s="8">
        <f t="shared" si="147"/>
        <v>35</v>
      </c>
      <c r="B548" s="9" t="str">
        <f t="shared" si="148"/>
        <v/>
      </c>
      <c r="C548" s="45" t="str">
        <f t="shared" si="149"/>
        <v/>
      </c>
      <c r="D548" s="45" t="str">
        <f t="shared" si="150"/>
        <v/>
      </c>
      <c r="E548" s="39"/>
      <c r="F548" s="40"/>
      <c r="G548" s="41"/>
      <c r="H548" s="42">
        <v>35</v>
      </c>
      <c r="I548" s="43"/>
      <c r="J548" s="43"/>
      <c r="K548" s="5" t="s">
        <v>285</v>
      </c>
      <c r="L548" s="108">
        <f>SUM(L549)</f>
        <v>0</v>
      </c>
      <c r="M548" s="108">
        <f t="shared" ref="M548:N548" si="151">SUM(M549)</f>
        <v>0</v>
      </c>
      <c r="N548" s="108">
        <f t="shared" si="151"/>
        <v>0</v>
      </c>
      <c r="O548" s="18"/>
    </row>
    <row r="549" spans="1:15" ht="38.25">
      <c r="A549" s="8">
        <f t="shared" si="147"/>
        <v>353</v>
      </c>
      <c r="B549" s="9" t="str">
        <f t="shared" si="148"/>
        <v/>
      </c>
      <c r="C549" s="45" t="str">
        <f>IF(I549&gt;0,LEFT(E549,3),"  ")</f>
        <v/>
      </c>
      <c r="D549" s="45" t="str">
        <f>IF(I549&gt;0,LEFT(E549,4),"  ")</f>
        <v/>
      </c>
      <c r="E549" s="78"/>
      <c r="F549" s="79"/>
      <c r="G549" s="66"/>
      <c r="H549" s="42">
        <v>353</v>
      </c>
      <c r="I549" s="43"/>
      <c r="J549" s="43"/>
      <c r="K549" s="5" t="s">
        <v>286</v>
      </c>
      <c r="L549" s="115">
        <f>SUM(L550:L550)</f>
        <v>0</v>
      </c>
      <c r="M549" s="115">
        <f>SUM(M550:M550)</f>
        <v>0</v>
      </c>
      <c r="N549" s="115">
        <f>SUM(N550:N550)</f>
        <v>0</v>
      </c>
      <c r="O549" s="18"/>
    </row>
    <row r="550" spans="1:15" ht="38.25">
      <c r="A550" s="8">
        <f t="shared" si="147"/>
        <v>3531</v>
      </c>
      <c r="B550" s="9">
        <f t="shared" si="148"/>
        <v>54</v>
      </c>
      <c r="C550" s="45" t="str">
        <f>IF(I550&gt;0,LEFT(E550,3),"  ")</f>
        <v>092</v>
      </c>
      <c r="D550" s="45" t="str">
        <f>IF(I550&gt;0,LEFT(E550,4),"  ")</f>
        <v>0922</v>
      </c>
      <c r="E550" s="39" t="s">
        <v>136</v>
      </c>
      <c r="F550" s="40">
        <v>32</v>
      </c>
      <c r="G550" s="73">
        <v>54</v>
      </c>
      <c r="H550" s="42">
        <v>3531</v>
      </c>
      <c r="I550" s="213">
        <v>1558</v>
      </c>
      <c r="J550" s="46">
        <v>1207</v>
      </c>
      <c r="K550" s="5" t="s">
        <v>286</v>
      </c>
      <c r="L550" s="199"/>
      <c r="M550" s="199"/>
      <c r="N550" s="199"/>
      <c r="O550" s="76">
        <v>5410</v>
      </c>
    </row>
    <row r="551" spans="1:15" ht="25.5">
      <c r="A551" s="8">
        <f t="shared" si="134"/>
        <v>36</v>
      </c>
      <c r="B551" s="9" t="str">
        <f t="shared" si="130"/>
        <v/>
      </c>
      <c r="C551" s="45" t="str">
        <f t="shared" si="107"/>
        <v/>
      </c>
      <c r="D551" s="45" t="str">
        <f t="shared" si="108"/>
        <v/>
      </c>
      <c r="E551" s="39"/>
      <c r="F551" s="40"/>
      <c r="G551" s="41"/>
      <c r="H551" s="42">
        <v>36</v>
      </c>
      <c r="I551" s="43"/>
      <c r="J551" s="43"/>
      <c r="K551" s="44" t="s">
        <v>105</v>
      </c>
      <c r="L551" s="108">
        <f>SUM(L552,L555,L558)</f>
        <v>0</v>
      </c>
      <c r="M551" s="108">
        <f t="shared" ref="M551" si="152">SUM(M552,M555,M558)</f>
        <v>0</v>
      </c>
      <c r="N551" s="108">
        <f>SUM(N552,N555,N558)</f>
        <v>0</v>
      </c>
      <c r="O551" s="18"/>
    </row>
    <row r="552" spans="1:15" ht="25.5">
      <c r="A552" s="8">
        <f t="shared" si="134"/>
        <v>366</v>
      </c>
      <c r="B552" s="9" t="str">
        <f t="shared" si="130"/>
        <v/>
      </c>
      <c r="C552" s="45" t="str">
        <f t="shared" ref="C552:C557" si="153">IF(I552&gt;0,LEFT(E552,3),"  ")</f>
        <v/>
      </c>
      <c r="D552" s="45" t="str">
        <f t="shared" ref="D552:D557" si="154">IF(I552&gt;0,LEFT(E552,4),"  ")</f>
        <v/>
      </c>
      <c r="E552" s="78"/>
      <c r="F552" s="79"/>
      <c r="G552" s="66"/>
      <c r="H552" s="72">
        <v>366</v>
      </c>
      <c r="I552" s="43"/>
      <c r="J552" s="43"/>
      <c r="K552" s="5" t="s">
        <v>106</v>
      </c>
      <c r="L552" s="115">
        <f t="shared" ref="L552:N552" si="155">SUM(L553:L554)</f>
        <v>0</v>
      </c>
      <c r="M552" s="115">
        <f t="shared" si="155"/>
        <v>0</v>
      </c>
      <c r="N552" s="115">
        <f t="shared" si="155"/>
        <v>0</v>
      </c>
      <c r="O552" s="18"/>
    </row>
    <row r="553" spans="1:15" ht="25.5">
      <c r="A553" s="8">
        <f t="shared" si="134"/>
        <v>3661</v>
      </c>
      <c r="B553" s="9">
        <f t="shared" si="130"/>
        <v>54</v>
      </c>
      <c r="C553" s="45" t="str">
        <f t="shared" si="153"/>
        <v>092</v>
      </c>
      <c r="D553" s="45" t="str">
        <f t="shared" si="154"/>
        <v>0922</v>
      </c>
      <c r="E553" s="39" t="s">
        <v>136</v>
      </c>
      <c r="F553" s="40">
        <v>32</v>
      </c>
      <c r="G553" s="73">
        <v>54</v>
      </c>
      <c r="H553" s="72">
        <v>3661</v>
      </c>
      <c r="I553" s="46">
        <v>1564</v>
      </c>
      <c r="J553" s="46">
        <v>1261</v>
      </c>
      <c r="K553" s="5" t="s">
        <v>107</v>
      </c>
      <c r="L553" s="199"/>
      <c r="M553" s="199"/>
      <c r="N553" s="199"/>
      <c r="O553" s="76">
        <v>5410</v>
      </c>
    </row>
    <row r="554" spans="1:15" ht="25.5">
      <c r="A554" s="8">
        <f t="shared" si="134"/>
        <v>3662</v>
      </c>
      <c r="B554" s="9">
        <f t="shared" si="130"/>
        <v>54</v>
      </c>
      <c r="C554" s="45" t="str">
        <f t="shared" si="153"/>
        <v>092</v>
      </c>
      <c r="D554" s="45" t="str">
        <f t="shared" si="154"/>
        <v>0922</v>
      </c>
      <c r="E554" s="39" t="s">
        <v>136</v>
      </c>
      <c r="F554" s="40">
        <v>32</v>
      </c>
      <c r="G554" s="73">
        <v>54</v>
      </c>
      <c r="H554" s="72">
        <v>3662</v>
      </c>
      <c r="I554" s="46">
        <v>1570</v>
      </c>
      <c r="J554" s="46">
        <v>1262</v>
      </c>
      <c r="K554" s="5" t="s">
        <v>116</v>
      </c>
      <c r="L554" s="199"/>
      <c r="M554" s="199"/>
      <c r="N554" s="199"/>
      <c r="O554" s="76">
        <v>5410</v>
      </c>
    </row>
    <row r="555" spans="1:15" ht="25.5">
      <c r="A555" s="8">
        <f t="shared" si="134"/>
        <v>368</v>
      </c>
      <c r="B555" s="9" t="str">
        <f t="shared" si="130"/>
        <v/>
      </c>
      <c r="C555" s="45" t="str">
        <f t="shared" si="153"/>
        <v/>
      </c>
      <c r="D555" s="45" t="str">
        <f t="shared" si="154"/>
        <v/>
      </c>
      <c r="E555" s="78"/>
      <c r="F555" s="79"/>
      <c r="G555" s="66"/>
      <c r="H555" s="42">
        <v>368</v>
      </c>
      <c r="I555" s="43"/>
      <c r="J555" s="43"/>
      <c r="K555" s="5" t="s">
        <v>239</v>
      </c>
      <c r="L555" s="115">
        <f>SUM(L556:L557)</f>
        <v>0</v>
      </c>
      <c r="M555" s="115">
        <f t="shared" ref="M555:N555" si="156">SUM(M556:M557)</f>
        <v>0</v>
      </c>
      <c r="N555" s="115">
        <f t="shared" si="156"/>
        <v>0</v>
      </c>
      <c r="O555" s="18"/>
    </row>
    <row r="556" spans="1:15" ht="25.5">
      <c r="A556" s="8">
        <f t="shared" si="134"/>
        <v>3681</v>
      </c>
      <c r="B556" s="9">
        <f t="shared" si="130"/>
        <v>54</v>
      </c>
      <c r="C556" s="45" t="str">
        <f t="shared" si="153"/>
        <v>092</v>
      </c>
      <c r="D556" s="45" t="str">
        <f t="shared" si="154"/>
        <v>0922</v>
      </c>
      <c r="E556" s="39" t="s">
        <v>136</v>
      </c>
      <c r="F556" s="40">
        <v>32</v>
      </c>
      <c r="G556" s="73">
        <v>54</v>
      </c>
      <c r="H556" s="42">
        <v>3681</v>
      </c>
      <c r="I556" s="213">
        <v>1576</v>
      </c>
      <c r="J556" s="46">
        <v>1207</v>
      </c>
      <c r="K556" s="5" t="s">
        <v>287</v>
      </c>
      <c r="L556" s="199"/>
      <c r="M556" s="199"/>
      <c r="N556" s="199"/>
      <c r="O556" s="76">
        <v>5410</v>
      </c>
    </row>
    <row r="557" spans="1:15" ht="25.5">
      <c r="A557" s="8">
        <f t="shared" ref="A557" si="157">H557</f>
        <v>3682</v>
      </c>
      <c r="B557" s="9">
        <f t="shared" ref="B557" si="158">IF(J557&gt;0,G557," ")</f>
        <v>54</v>
      </c>
      <c r="C557" s="45" t="str">
        <f t="shared" si="153"/>
        <v>092</v>
      </c>
      <c r="D557" s="45" t="str">
        <f t="shared" si="154"/>
        <v>0922</v>
      </c>
      <c r="E557" s="39" t="s">
        <v>136</v>
      </c>
      <c r="F557" s="40">
        <v>32</v>
      </c>
      <c r="G557" s="73">
        <v>54</v>
      </c>
      <c r="H557" s="42">
        <v>3682</v>
      </c>
      <c r="I557" s="213">
        <v>1582</v>
      </c>
      <c r="J557" s="46">
        <v>1207</v>
      </c>
      <c r="K557" s="5" t="s">
        <v>290</v>
      </c>
      <c r="L557" s="199"/>
      <c r="M557" s="199"/>
      <c r="N557" s="199"/>
      <c r="O557" s="76">
        <v>5410</v>
      </c>
    </row>
    <row r="558" spans="1:15" ht="25.5">
      <c r="A558" s="8">
        <f t="shared" si="134"/>
        <v>369</v>
      </c>
      <c r="B558" s="9" t="str">
        <f t="shared" si="130"/>
        <v/>
      </c>
      <c r="C558" s="45" t="str">
        <f t="shared" si="107"/>
        <v/>
      </c>
      <c r="D558" s="45" t="str">
        <f t="shared" si="108"/>
        <v/>
      </c>
      <c r="E558" s="39"/>
      <c r="F558" s="40"/>
      <c r="G558" s="41"/>
      <c r="H558" s="42">
        <v>369</v>
      </c>
      <c r="I558" s="43"/>
      <c r="J558" s="43"/>
      <c r="K558" s="44" t="s">
        <v>4</v>
      </c>
      <c r="L558" s="108">
        <f>SUM(L559:L561)</f>
        <v>0</v>
      </c>
      <c r="M558" s="108">
        <f t="shared" ref="M558" si="159">SUM(M559:M561)</f>
        <v>0</v>
      </c>
      <c r="N558" s="108">
        <f>SUM(N559:N561)</f>
        <v>0</v>
      </c>
      <c r="O558" s="18"/>
    </row>
    <row r="559" spans="1:15" ht="24.75" customHeight="1">
      <c r="A559" s="8">
        <f t="shared" si="134"/>
        <v>3691</v>
      </c>
      <c r="B559" s="9">
        <f t="shared" si="130"/>
        <v>54</v>
      </c>
      <c r="C559" s="45" t="str">
        <f t="shared" ref="C559" si="160">IF(I559&gt;0,LEFT(E559,3),"  ")</f>
        <v>092</v>
      </c>
      <c r="D559" s="45" t="str">
        <f t="shared" ref="D559" si="161">IF(I559&gt;0,LEFT(E559,4),"  ")</f>
        <v>0922</v>
      </c>
      <c r="E559" s="39" t="s">
        <v>136</v>
      </c>
      <c r="F559" s="40">
        <v>32</v>
      </c>
      <c r="G559" s="73">
        <v>54</v>
      </c>
      <c r="H559" s="42">
        <v>3691</v>
      </c>
      <c r="I559" s="213">
        <v>1588</v>
      </c>
      <c r="J559" s="46">
        <v>1192</v>
      </c>
      <c r="K559" s="44" t="s">
        <v>125</v>
      </c>
      <c r="L559" s="199"/>
      <c r="M559" s="199"/>
      <c r="N559" s="199"/>
      <c r="O559" s="76">
        <v>5410</v>
      </c>
    </row>
    <row r="560" spans="1:15" ht="42.75" customHeight="1">
      <c r="A560" s="8">
        <f t="shared" si="134"/>
        <v>3693</v>
      </c>
      <c r="B560" s="9">
        <f t="shared" si="130"/>
        <v>54</v>
      </c>
      <c r="C560" s="45" t="str">
        <f t="shared" si="107"/>
        <v>092</v>
      </c>
      <c r="D560" s="45" t="str">
        <f t="shared" si="108"/>
        <v>0922</v>
      </c>
      <c r="E560" s="39" t="s">
        <v>136</v>
      </c>
      <c r="F560" s="40">
        <v>32</v>
      </c>
      <c r="G560" s="73">
        <v>54</v>
      </c>
      <c r="H560" s="72">
        <v>3693</v>
      </c>
      <c r="I560" s="46">
        <v>1594</v>
      </c>
      <c r="J560" s="46">
        <v>1263</v>
      </c>
      <c r="K560" s="44" t="s">
        <v>178</v>
      </c>
      <c r="L560" s="199"/>
      <c r="M560" s="199"/>
      <c r="N560" s="199"/>
      <c r="O560" s="76">
        <v>5410</v>
      </c>
    </row>
    <row r="561" spans="1:15" ht="42.75" customHeight="1">
      <c r="A561" s="8">
        <f t="shared" si="134"/>
        <v>3694</v>
      </c>
      <c r="B561" s="9">
        <f t="shared" ref="B561:B637" si="162">IF(J561&gt;0,G561," ")</f>
        <v>54</v>
      </c>
      <c r="C561" s="45" t="str">
        <f t="shared" si="107"/>
        <v>092</v>
      </c>
      <c r="D561" s="45" t="str">
        <f t="shared" si="108"/>
        <v>0922</v>
      </c>
      <c r="E561" s="39" t="s">
        <v>136</v>
      </c>
      <c r="F561" s="40">
        <v>32</v>
      </c>
      <c r="G561" s="73">
        <v>54</v>
      </c>
      <c r="H561" s="72">
        <v>3694</v>
      </c>
      <c r="I561" s="46">
        <v>1600</v>
      </c>
      <c r="J561" s="46">
        <v>1264</v>
      </c>
      <c r="K561" s="44" t="s">
        <v>178</v>
      </c>
      <c r="L561" s="199"/>
      <c r="M561" s="199"/>
      <c r="N561" s="199"/>
      <c r="O561" s="76">
        <v>5410</v>
      </c>
    </row>
    <row r="562" spans="1:15" ht="25.5">
      <c r="A562" s="8">
        <f t="shared" si="134"/>
        <v>37</v>
      </c>
      <c r="B562" s="9" t="str">
        <f t="shared" si="162"/>
        <v/>
      </c>
      <c r="C562" s="45" t="str">
        <f>IF(I562&gt;0,LEFT(E562,3),"  ")</f>
        <v/>
      </c>
      <c r="D562" s="45" t="str">
        <f>IF(I562&gt;0,LEFT(E562,4),"  ")</f>
        <v/>
      </c>
      <c r="E562" s="39"/>
      <c r="F562" s="40"/>
      <c r="G562" s="41"/>
      <c r="H562" s="42">
        <v>37</v>
      </c>
      <c r="I562" s="43"/>
      <c r="J562" s="43"/>
      <c r="K562" s="5" t="s">
        <v>109</v>
      </c>
      <c r="L562" s="108">
        <f>SUM(L563)</f>
        <v>0</v>
      </c>
      <c r="M562" s="108">
        <f t="shared" ref="M562:N562" si="163">SUM(M563)</f>
        <v>0</v>
      </c>
      <c r="N562" s="108">
        <f t="shared" si="163"/>
        <v>0</v>
      </c>
      <c r="O562" s="18"/>
    </row>
    <row r="563" spans="1:15" ht="25.5">
      <c r="A563" s="8">
        <f t="shared" si="134"/>
        <v>372</v>
      </c>
      <c r="B563" s="9" t="str">
        <f t="shared" si="162"/>
        <v/>
      </c>
      <c r="C563" s="45" t="str">
        <f>IF(I563&gt;0,LEFT(E563,3),"  ")</f>
        <v/>
      </c>
      <c r="D563" s="45" t="str">
        <f>IF(I563&gt;0,LEFT(E563,4),"  ")</f>
        <v/>
      </c>
      <c r="E563" s="39"/>
      <c r="F563" s="40"/>
      <c r="G563" s="41"/>
      <c r="H563" s="42">
        <v>372</v>
      </c>
      <c r="I563" s="43"/>
      <c r="J563" s="43"/>
      <c r="K563" s="5" t="s">
        <v>110</v>
      </c>
      <c r="L563" s="108">
        <f>SUM(L564:L568)</f>
        <v>0</v>
      </c>
      <c r="M563" s="108">
        <f>SUM(M564:M568)</f>
        <v>0</v>
      </c>
      <c r="N563" s="108">
        <f>SUM(N564:N568)</f>
        <v>0</v>
      </c>
      <c r="O563" s="18"/>
    </row>
    <row r="564" spans="1:15" ht="25.5">
      <c r="A564" s="8">
        <f t="shared" si="134"/>
        <v>3721</v>
      </c>
      <c r="C564" s="45"/>
      <c r="D564" s="45"/>
      <c r="E564" s="39" t="s">
        <v>136</v>
      </c>
      <c r="F564" s="40"/>
      <c r="G564" s="41">
        <v>32</v>
      </c>
      <c r="H564" s="42">
        <v>3721</v>
      </c>
      <c r="I564" s="43">
        <v>1604</v>
      </c>
      <c r="J564" s="43"/>
      <c r="K564" s="5" t="s">
        <v>111</v>
      </c>
      <c r="L564" s="216"/>
      <c r="M564" s="216"/>
      <c r="N564" s="216"/>
      <c r="O564" s="75">
        <v>3210</v>
      </c>
    </row>
    <row r="565" spans="1:15" ht="25.5">
      <c r="A565" s="8">
        <f t="shared" si="134"/>
        <v>3721</v>
      </c>
      <c r="B565" s="9">
        <f t="shared" si="162"/>
        <v>54</v>
      </c>
      <c r="C565" s="45" t="str">
        <f>IF(I565&gt;0,LEFT(E565,3),"  ")</f>
        <v>092</v>
      </c>
      <c r="D565" s="45" t="str">
        <f>IF(I565&gt;0,LEFT(E565,4),"  ")</f>
        <v>0922</v>
      </c>
      <c r="E565" s="39" t="s">
        <v>136</v>
      </c>
      <c r="F565" s="40">
        <v>32</v>
      </c>
      <c r="G565" s="73">
        <v>54</v>
      </c>
      <c r="H565" s="42">
        <v>3721</v>
      </c>
      <c r="I565" s="46">
        <v>1606</v>
      </c>
      <c r="J565" s="46">
        <v>1265</v>
      </c>
      <c r="K565" s="5" t="s">
        <v>111</v>
      </c>
      <c r="L565" s="199"/>
      <c r="M565" s="199"/>
      <c r="N565" s="199"/>
      <c r="O565" s="76">
        <v>5410</v>
      </c>
    </row>
    <row r="566" spans="1:15" ht="25.5">
      <c r="A566" s="8">
        <f t="shared" si="134"/>
        <v>3722</v>
      </c>
      <c r="B566" s="9">
        <f t="shared" si="162"/>
        <v>32</v>
      </c>
      <c r="C566" s="45" t="str">
        <f>IF(I566&gt;0,LEFT(E566,3),"  ")</f>
        <v>092</v>
      </c>
      <c r="D566" s="45" t="str">
        <f>IF(I566&gt;0,LEFT(E566,4),"  ")</f>
        <v>0922</v>
      </c>
      <c r="E566" s="39" t="s">
        <v>136</v>
      </c>
      <c r="F566" s="40">
        <v>32</v>
      </c>
      <c r="G566" s="73">
        <v>32</v>
      </c>
      <c r="H566" s="42">
        <v>3722</v>
      </c>
      <c r="I566" s="213">
        <v>1610</v>
      </c>
      <c r="J566" s="46">
        <v>1265</v>
      </c>
      <c r="K566" s="5" t="s">
        <v>172</v>
      </c>
      <c r="L566" s="199"/>
      <c r="M566" s="199"/>
      <c r="N566" s="199"/>
      <c r="O566" s="76">
        <v>3210</v>
      </c>
    </row>
    <row r="567" spans="1:15" ht="25.5">
      <c r="A567" s="8">
        <f t="shared" si="134"/>
        <v>3722</v>
      </c>
      <c r="C567" s="45"/>
      <c r="D567" s="45"/>
      <c r="E567" s="39" t="s">
        <v>136</v>
      </c>
      <c r="F567" s="40"/>
      <c r="G567" s="73">
        <v>49</v>
      </c>
      <c r="H567" s="42">
        <v>3722</v>
      </c>
      <c r="I567" s="213">
        <v>1611</v>
      </c>
      <c r="J567" s="46"/>
      <c r="K567" s="5" t="s">
        <v>172</v>
      </c>
      <c r="L567" s="199"/>
      <c r="M567" s="199"/>
      <c r="N567" s="199"/>
      <c r="O567" s="76">
        <v>4910</v>
      </c>
    </row>
    <row r="568" spans="1:15" ht="25.5">
      <c r="A568" s="8">
        <f t="shared" ref="A568" si="164">H568</f>
        <v>3722</v>
      </c>
      <c r="B568" s="9">
        <f t="shared" ref="B568" si="165">IF(J568&gt;0,G568," ")</f>
        <v>54</v>
      </c>
      <c r="C568" s="45" t="str">
        <f>IF(I568&gt;0,LEFT(E568,3),"  ")</f>
        <v>092</v>
      </c>
      <c r="D568" s="45" t="str">
        <f>IF(I568&gt;0,LEFT(E568,4),"  ")</f>
        <v>0922</v>
      </c>
      <c r="E568" s="39" t="s">
        <v>136</v>
      </c>
      <c r="F568" s="40">
        <v>32</v>
      </c>
      <c r="G568" s="73">
        <v>54</v>
      </c>
      <c r="H568" s="42">
        <v>3722</v>
      </c>
      <c r="I568" s="213">
        <v>1612</v>
      </c>
      <c r="J568" s="46">
        <v>1265</v>
      </c>
      <c r="K568" s="5" t="s">
        <v>172</v>
      </c>
      <c r="L568" s="199"/>
      <c r="M568" s="199"/>
      <c r="N568" s="199"/>
      <c r="O568" s="76">
        <v>5410</v>
      </c>
    </row>
    <row r="569" spans="1:15">
      <c r="A569" s="8">
        <f t="shared" si="134"/>
        <v>38</v>
      </c>
      <c r="B569" s="9" t="str">
        <f t="shared" si="162"/>
        <v/>
      </c>
      <c r="C569" s="45" t="str">
        <f t="shared" si="107"/>
        <v/>
      </c>
      <c r="D569" s="45" t="str">
        <f t="shared" si="108"/>
        <v/>
      </c>
      <c r="E569" s="39"/>
      <c r="F569" s="40"/>
      <c r="G569" s="41"/>
      <c r="H569" s="42">
        <v>38</v>
      </c>
      <c r="I569" s="43"/>
      <c r="J569" s="43"/>
      <c r="K569" s="44" t="s">
        <v>59</v>
      </c>
      <c r="L569" s="108">
        <f>SUM(L570)</f>
        <v>0</v>
      </c>
      <c r="M569" s="108">
        <f t="shared" ref="M569:N569" si="166">SUM(M570)</f>
        <v>0</v>
      </c>
      <c r="N569" s="108">
        <f t="shared" si="166"/>
        <v>0</v>
      </c>
      <c r="O569" s="18"/>
    </row>
    <row r="570" spans="1:15">
      <c r="A570" s="8">
        <f t="shared" si="134"/>
        <v>381</v>
      </c>
      <c r="B570" s="9" t="str">
        <f t="shared" si="162"/>
        <v/>
      </c>
      <c r="C570" s="45" t="str">
        <f t="shared" si="107"/>
        <v/>
      </c>
      <c r="D570" s="45" t="str">
        <f t="shared" si="108"/>
        <v/>
      </c>
      <c r="E570" s="39"/>
      <c r="F570" s="40"/>
      <c r="G570" s="41"/>
      <c r="H570" s="42">
        <v>381</v>
      </c>
      <c r="I570" s="43"/>
      <c r="J570" s="43"/>
      <c r="K570" s="44" t="s">
        <v>60</v>
      </c>
      <c r="L570" s="108">
        <f>SUM(L571:L572)</f>
        <v>0</v>
      </c>
      <c r="M570" s="108">
        <f t="shared" ref="M570" si="167">SUM(M571:M572)</f>
        <v>0</v>
      </c>
      <c r="N570" s="108">
        <f>SUM(N571:N572)</f>
        <v>0</v>
      </c>
      <c r="O570" s="18"/>
    </row>
    <row r="571" spans="1:15">
      <c r="A571" s="8">
        <f t="shared" si="134"/>
        <v>3811</v>
      </c>
      <c r="B571" s="9">
        <f t="shared" si="162"/>
        <v>62</v>
      </c>
      <c r="C571" s="45" t="str">
        <f t="shared" si="107"/>
        <v>092</v>
      </c>
      <c r="D571" s="45" t="str">
        <f t="shared" si="108"/>
        <v>0922</v>
      </c>
      <c r="E571" s="39" t="s">
        <v>136</v>
      </c>
      <c r="F571" s="40">
        <v>32</v>
      </c>
      <c r="G571" s="73">
        <v>62</v>
      </c>
      <c r="H571" s="42">
        <v>3811</v>
      </c>
      <c r="I571" s="213">
        <v>1625</v>
      </c>
      <c r="J571" s="46">
        <v>1266</v>
      </c>
      <c r="K571" s="44" t="s">
        <v>61</v>
      </c>
      <c r="L571" s="199"/>
      <c r="M571" s="199"/>
      <c r="N571" s="199"/>
      <c r="O571" s="76">
        <v>6210</v>
      </c>
    </row>
    <row r="572" spans="1:15" ht="25.5">
      <c r="A572" s="8">
        <f t="shared" si="134"/>
        <v>3813</v>
      </c>
      <c r="B572" s="9">
        <f t="shared" si="162"/>
        <v>54</v>
      </c>
      <c r="C572" s="45" t="str">
        <f>IF(I572&gt;0,LEFT(E572,3),"  ")</f>
        <v>092</v>
      </c>
      <c r="D572" s="45" t="str">
        <f>IF(I572&gt;0,LEFT(E572,4),"  ")</f>
        <v>0922</v>
      </c>
      <c r="E572" s="39" t="s">
        <v>136</v>
      </c>
      <c r="F572" s="40">
        <v>32</v>
      </c>
      <c r="G572" s="73">
        <v>54</v>
      </c>
      <c r="H572" s="42">
        <v>3813</v>
      </c>
      <c r="I572" s="213">
        <v>1624</v>
      </c>
      <c r="J572" s="46">
        <v>1207</v>
      </c>
      <c r="K572" s="5" t="s">
        <v>290</v>
      </c>
      <c r="L572" s="199"/>
      <c r="M572" s="199"/>
      <c r="N572" s="199"/>
      <c r="O572" s="76">
        <v>5410</v>
      </c>
    </row>
    <row r="573" spans="1:15" ht="25.5">
      <c r="A573" s="8">
        <f t="shared" si="134"/>
        <v>4</v>
      </c>
      <c r="B573" s="9" t="str">
        <f t="shared" si="162"/>
        <v/>
      </c>
      <c r="C573" s="45" t="str">
        <f t="shared" si="107"/>
        <v/>
      </c>
      <c r="D573" s="45" t="str">
        <f t="shared" si="108"/>
        <v/>
      </c>
      <c r="E573" s="39"/>
      <c r="F573" s="40"/>
      <c r="G573" s="41"/>
      <c r="H573" s="42">
        <v>4</v>
      </c>
      <c r="I573" s="43"/>
      <c r="J573" s="43"/>
      <c r="K573" s="44" t="s">
        <v>64</v>
      </c>
      <c r="L573" s="108">
        <f>SUM(L574,L578,L633)</f>
        <v>0</v>
      </c>
      <c r="M573" s="108">
        <f>SUM(M574,M578,M633)</f>
        <v>0</v>
      </c>
      <c r="N573" s="108">
        <f>SUM(N574,N578,N633)</f>
        <v>0</v>
      </c>
      <c r="O573" s="18"/>
    </row>
    <row r="574" spans="1:15" ht="25.5">
      <c r="A574" s="8">
        <f t="shared" si="134"/>
        <v>41</v>
      </c>
      <c r="B574" s="9" t="str">
        <f t="shared" si="162"/>
        <v/>
      </c>
      <c r="C574" s="45" t="str">
        <f>IF(I574&gt;0,LEFT(E574,3),"  ")</f>
        <v/>
      </c>
      <c r="D574" s="45" t="str">
        <f>IF(I574&gt;0,LEFT(E574,4),"  ")</f>
        <v/>
      </c>
      <c r="E574" s="39"/>
      <c r="F574" s="40"/>
      <c r="G574" s="41"/>
      <c r="H574" s="42">
        <v>41</v>
      </c>
      <c r="I574" s="43"/>
      <c r="J574" s="43"/>
      <c r="K574" s="44" t="s">
        <v>91</v>
      </c>
      <c r="L574" s="108">
        <f>SUM(L575)</f>
        <v>0</v>
      </c>
      <c r="M574" s="108">
        <f t="shared" ref="M574:N574" si="168">SUM(M575)</f>
        <v>0</v>
      </c>
      <c r="N574" s="108">
        <f t="shared" si="168"/>
        <v>0</v>
      </c>
      <c r="O574" s="18"/>
    </row>
    <row r="575" spans="1:15">
      <c r="A575" s="8">
        <f t="shared" si="134"/>
        <v>412</v>
      </c>
      <c r="B575" s="9" t="str">
        <f t="shared" si="162"/>
        <v/>
      </c>
      <c r="C575" s="45" t="str">
        <f>IF(I575&gt;0,LEFT(E575,3),"  ")</f>
        <v/>
      </c>
      <c r="D575" s="45" t="str">
        <f>IF(I575&gt;0,LEFT(E575,4),"  ")</f>
        <v/>
      </c>
      <c r="E575" s="39"/>
      <c r="F575" s="40"/>
      <c r="G575" s="41"/>
      <c r="H575" s="42">
        <v>412</v>
      </c>
      <c r="I575" s="43"/>
      <c r="J575" s="43"/>
      <c r="K575" s="44" t="s">
        <v>92</v>
      </c>
      <c r="L575" s="108">
        <f t="shared" ref="L575:N575" si="169">SUM(L576:L577)</f>
        <v>0</v>
      </c>
      <c r="M575" s="108">
        <f t="shared" si="169"/>
        <v>0</v>
      </c>
      <c r="N575" s="108">
        <f t="shared" si="169"/>
        <v>0</v>
      </c>
      <c r="O575" s="18"/>
    </row>
    <row r="576" spans="1:15">
      <c r="A576" s="8">
        <f t="shared" si="134"/>
        <v>4123</v>
      </c>
      <c r="B576" s="9">
        <f t="shared" si="162"/>
        <v>54</v>
      </c>
      <c r="C576" s="45" t="str">
        <f>IF(I576&gt;0,LEFT(E576,3),"  ")</f>
        <v>092</v>
      </c>
      <c r="D576" s="45" t="str">
        <f>IF(I576&gt;0,LEFT(E576,4),"  ")</f>
        <v>0922</v>
      </c>
      <c r="E576" s="39" t="s">
        <v>136</v>
      </c>
      <c r="F576" s="40">
        <v>32</v>
      </c>
      <c r="G576" s="73">
        <v>54</v>
      </c>
      <c r="H576" s="42">
        <v>4123</v>
      </c>
      <c r="I576" s="213">
        <v>1630</v>
      </c>
      <c r="J576" s="46">
        <v>1267</v>
      </c>
      <c r="K576" s="44" t="s">
        <v>93</v>
      </c>
      <c r="L576" s="199"/>
      <c r="M576" s="199"/>
      <c r="N576" s="199"/>
      <c r="O576" s="76">
        <v>5410</v>
      </c>
    </row>
    <row r="577" spans="1:15">
      <c r="A577" s="8">
        <f t="shared" si="134"/>
        <v>4123</v>
      </c>
      <c r="B577" s="9">
        <f t="shared" si="162"/>
        <v>32</v>
      </c>
      <c r="C577" s="45" t="str">
        <f>IF(I577&gt;0,LEFT(E577,3),"  ")</f>
        <v>092</v>
      </c>
      <c r="D577" s="45" t="str">
        <f>IF(I577&gt;0,LEFT(E577,4),"  ")</f>
        <v>0922</v>
      </c>
      <c r="E577" s="39" t="s">
        <v>136</v>
      </c>
      <c r="F577" s="40">
        <v>32</v>
      </c>
      <c r="G577" s="73">
        <v>32</v>
      </c>
      <c r="H577" s="42">
        <v>4123</v>
      </c>
      <c r="I577" s="213">
        <v>1628</v>
      </c>
      <c r="J577" s="46">
        <v>1267</v>
      </c>
      <c r="K577" s="44" t="s">
        <v>93</v>
      </c>
      <c r="L577" s="199"/>
      <c r="M577" s="199"/>
      <c r="N577" s="199"/>
      <c r="O577" s="75">
        <v>3210</v>
      </c>
    </row>
    <row r="578" spans="1:15" ht="25.5">
      <c r="A578" s="8">
        <f t="shared" si="134"/>
        <v>42</v>
      </c>
      <c r="B578" s="9" t="str">
        <f t="shared" si="162"/>
        <v/>
      </c>
      <c r="C578" s="45" t="str">
        <f t="shared" si="107"/>
        <v/>
      </c>
      <c r="D578" s="45" t="str">
        <f t="shared" si="108"/>
        <v/>
      </c>
      <c r="E578" s="39"/>
      <c r="F578" s="40"/>
      <c r="G578" s="41"/>
      <c r="H578" s="42">
        <v>42</v>
      </c>
      <c r="I578" s="43"/>
      <c r="J578" s="43"/>
      <c r="K578" s="44" t="s">
        <v>65</v>
      </c>
      <c r="L578" s="108">
        <f>SUM(L579,L582,L618,L622,L628,L630)</f>
        <v>0</v>
      </c>
      <c r="M578" s="108">
        <f t="shared" ref="M578:N578" si="170">SUM(M579,M582,M618,M622,M628,M630)</f>
        <v>0</v>
      </c>
      <c r="N578" s="108">
        <f t="shared" si="170"/>
        <v>0</v>
      </c>
      <c r="O578" s="18"/>
    </row>
    <row r="579" spans="1:15">
      <c r="A579" s="8">
        <f t="shared" si="134"/>
        <v>421</v>
      </c>
      <c r="B579" s="9" t="str">
        <f t="shared" si="162"/>
        <v/>
      </c>
      <c r="C579" s="45" t="str">
        <f>IF(I579&gt;0,LEFT(E579,3),"  ")</f>
        <v/>
      </c>
      <c r="D579" s="45" t="str">
        <f>IF(I579&gt;0,LEFT(E579,4),"  ")</f>
        <v/>
      </c>
      <c r="E579" s="39"/>
      <c r="F579" s="40"/>
      <c r="G579" s="41"/>
      <c r="H579" s="42">
        <v>421</v>
      </c>
      <c r="I579" s="43"/>
      <c r="J579" s="43"/>
      <c r="K579" s="5" t="s">
        <v>113</v>
      </c>
      <c r="L579" s="108">
        <f>SUM(L580:L581)</f>
        <v>0</v>
      </c>
      <c r="M579" s="108">
        <f t="shared" ref="M579:N579" si="171">SUM(M580:M581)</f>
        <v>0</v>
      </c>
      <c r="N579" s="108">
        <f t="shared" si="171"/>
        <v>0</v>
      </c>
      <c r="O579" s="18"/>
    </row>
    <row r="580" spans="1:15">
      <c r="A580" s="8">
        <f t="shared" si="134"/>
        <v>4212</v>
      </c>
      <c r="B580" s="9">
        <f t="shared" si="162"/>
        <v>54</v>
      </c>
      <c r="C580" s="45" t="str">
        <f>IF(I580&gt;0,LEFT(E580,3),"  ")</f>
        <v>092</v>
      </c>
      <c r="D580" s="45" t="str">
        <f>IF(I580&gt;0,LEFT(E580,4),"  ")</f>
        <v>0922</v>
      </c>
      <c r="E580" s="39" t="s">
        <v>136</v>
      </c>
      <c r="F580" s="40">
        <v>32</v>
      </c>
      <c r="G580" s="73">
        <v>54</v>
      </c>
      <c r="H580" s="42">
        <v>4212</v>
      </c>
      <c r="I580" s="213">
        <v>1636</v>
      </c>
      <c r="J580" s="46">
        <v>1268</v>
      </c>
      <c r="K580" s="5" t="s">
        <v>179</v>
      </c>
      <c r="L580" s="199"/>
      <c r="M580" s="199"/>
      <c r="N580" s="199"/>
      <c r="O580" s="76">
        <v>5410</v>
      </c>
    </row>
    <row r="581" spans="1:15">
      <c r="A581" s="8">
        <f t="shared" ref="A581" si="172">H581</f>
        <v>4214</v>
      </c>
      <c r="B581" s="9">
        <f t="shared" ref="B581" si="173">IF(J581&gt;0,G581," ")</f>
        <v>54</v>
      </c>
      <c r="C581" s="45" t="str">
        <f>IF(I581&gt;0,LEFT(E581,3),"  ")</f>
        <v>092</v>
      </c>
      <c r="D581" s="45" t="str">
        <f>IF(I581&gt;0,LEFT(E581,4),"  ")</f>
        <v>0922</v>
      </c>
      <c r="E581" s="39" t="s">
        <v>136</v>
      </c>
      <c r="F581" s="40">
        <v>32</v>
      </c>
      <c r="G581" s="73">
        <v>54</v>
      </c>
      <c r="H581" s="42">
        <v>4214</v>
      </c>
      <c r="I581" s="213">
        <v>1642</v>
      </c>
      <c r="J581" s="46">
        <v>1267</v>
      </c>
      <c r="K581" s="5" t="s">
        <v>292</v>
      </c>
      <c r="L581" s="199"/>
      <c r="M581" s="199"/>
      <c r="N581" s="199"/>
      <c r="O581" s="76">
        <v>5410</v>
      </c>
    </row>
    <row r="582" spans="1:15">
      <c r="A582" s="8">
        <f t="shared" si="134"/>
        <v>422</v>
      </c>
      <c r="B582" s="9" t="str">
        <f t="shared" si="162"/>
        <v/>
      </c>
      <c r="C582" s="45" t="str">
        <f t="shared" si="107"/>
        <v/>
      </c>
      <c r="D582" s="45" t="str">
        <f t="shared" si="108"/>
        <v/>
      </c>
      <c r="E582" s="39"/>
      <c r="F582" s="40"/>
      <c r="G582" s="41"/>
      <c r="H582" s="42">
        <v>422</v>
      </c>
      <c r="I582" s="43"/>
      <c r="J582" s="43"/>
      <c r="K582" s="44" t="s">
        <v>66</v>
      </c>
      <c r="L582" s="108">
        <f>SUM(L583:L617)</f>
        <v>0</v>
      </c>
      <c r="M582" s="108">
        <f>SUM(M583:M617)</f>
        <v>0</v>
      </c>
      <c r="N582" s="108">
        <f>SUM(N583:N617)</f>
        <v>0</v>
      </c>
      <c r="O582" s="18"/>
    </row>
    <row r="583" spans="1:15">
      <c r="A583" s="39" t="s">
        <v>136</v>
      </c>
      <c r="B583" s="39" t="s">
        <v>136</v>
      </c>
      <c r="C583" s="39" t="s">
        <v>136</v>
      </c>
      <c r="D583" s="39" t="s">
        <v>136</v>
      </c>
      <c r="E583" s="39" t="s">
        <v>136</v>
      </c>
      <c r="F583" s="40">
        <v>32</v>
      </c>
      <c r="G583" s="41">
        <v>32</v>
      </c>
      <c r="H583" s="42">
        <v>4221</v>
      </c>
      <c r="I583" s="46">
        <v>1646</v>
      </c>
      <c r="J583" s="46">
        <v>1269</v>
      </c>
      <c r="K583" s="44" t="s">
        <v>67</v>
      </c>
      <c r="L583" s="199"/>
      <c r="M583" s="199"/>
      <c r="N583" s="199"/>
      <c r="O583" s="75">
        <v>3210</v>
      </c>
    </row>
    <row r="584" spans="1:15" ht="17.25" customHeight="1">
      <c r="A584" s="39" t="s">
        <v>136</v>
      </c>
      <c r="B584" s="39" t="s">
        <v>136</v>
      </c>
      <c r="C584" s="39" t="s">
        <v>136</v>
      </c>
      <c r="D584" s="39" t="s">
        <v>136</v>
      </c>
      <c r="E584" s="39" t="s">
        <v>136</v>
      </c>
      <c r="F584" s="40">
        <v>32</v>
      </c>
      <c r="G584" s="73">
        <v>49</v>
      </c>
      <c r="H584" s="42">
        <v>4221</v>
      </c>
      <c r="I584" s="46">
        <v>1647</v>
      </c>
      <c r="J584" s="46">
        <v>1270</v>
      </c>
      <c r="K584" s="44" t="s">
        <v>67</v>
      </c>
      <c r="L584" s="199"/>
      <c r="M584" s="199"/>
      <c r="N584" s="199"/>
      <c r="O584" s="76">
        <v>4910</v>
      </c>
    </row>
    <row r="585" spans="1:15" ht="17.25" customHeight="1">
      <c r="A585" s="39" t="s">
        <v>136</v>
      </c>
      <c r="B585" s="39" t="s">
        <v>136</v>
      </c>
      <c r="C585" s="39" t="s">
        <v>136</v>
      </c>
      <c r="D585" s="39" t="s">
        <v>136</v>
      </c>
      <c r="E585" s="39" t="s">
        <v>136</v>
      </c>
      <c r="F585" s="40">
        <v>32</v>
      </c>
      <c r="G585" s="73">
        <v>54</v>
      </c>
      <c r="H585" s="42">
        <v>4221</v>
      </c>
      <c r="I585" s="46">
        <v>1648</v>
      </c>
      <c r="J585" s="46">
        <v>1271</v>
      </c>
      <c r="K585" s="44" t="s">
        <v>67</v>
      </c>
      <c r="L585" s="199"/>
      <c r="M585" s="199"/>
      <c r="N585" s="199"/>
      <c r="O585" s="76">
        <v>5410</v>
      </c>
    </row>
    <row r="586" spans="1:15" ht="17.25" customHeight="1">
      <c r="A586" s="39" t="s">
        <v>136</v>
      </c>
      <c r="B586" s="39" t="s">
        <v>136</v>
      </c>
      <c r="C586" s="39" t="s">
        <v>136</v>
      </c>
      <c r="D586" s="39" t="s">
        <v>136</v>
      </c>
      <c r="E586" s="39" t="s">
        <v>136</v>
      </c>
      <c r="F586" s="40">
        <v>32</v>
      </c>
      <c r="G586" s="73">
        <v>62</v>
      </c>
      <c r="H586" s="42">
        <v>4221</v>
      </c>
      <c r="I586" s="46">
        <v>1649</v>
      </c>
      <c r="J586" s="46">
        <v>1272</v>
      </c>
      <c r="K586" s="44" t="s">
        <v>67</v>
      </c>
      <c r="L586" s="199"/>
      <c r="M586" s="199"/>
      <c r="N586" s="199"/>
      <c r="O586" s="76">
        <v>6210</v>
      </c>
    </row>
    <row r="587" spans="1:15" ht="17.25" customHeight="1">
      <c r="A587" s="39" t="s">
        <v>136</v>
      </c>
      <c r="B587" s="39" t="s">
        <v>136</v>
      </c>
      <c r="C587" s="39" t="s">
        <v>136</v>
      </c>
      <c r="D587" s="39" t="s">
        <v>136</v>
      </c>
      <c r="E587" s="39" t="s">
        <v>136</v>
      </c>
      <c r="F587" s="40">
        <v>32</v>
      </c>
      <c r="G587" s="73">
        <v>72</v>
      </c>
      <c r="H587" s="42">
        <v>4221</v>
      </c>
      <c r="I587" s="46">
        <v>1650</v>
      </c>
      <c r="J587" s="46">
        <v>1273</v>
      </c>
      <c r="K587" s="44" t="s">
        <v>67</v>
      </c>
      <c r="L587" s="199"/>
      <c r="M587" s="199"/>
      <c r="N587" s="199"/>
      <c r="O587" s="76">
        <v>7210</v>
      </c>
    </row>
    <row r="588" spans="1:15">
      <c r="A588" s="39" t="s">
        <v>136</v>
      </c>
      <c r="B588" s="39" t="s">
        <v>136</v>
      </c>
      <c r="C588" s="39" t="s">
        <v>136</v>
      </c>
      <c r="D588" s="39" t="s">
        <v>136</v>
      </c>
      <c r="E588" s="39" t="s">
        <v>136</v>
      </c>
      <c r="F588" s="40">
        <v>32</v>
      </c>
      <c r="G588" s="41">
        <v>32</v>
      </c>
      <c r="H588" s="42">
        <v>4222</v>
      </c>
      <c r="I588" s="46">
        <v>1652</v>
      </c>
      <c r="J588" s="46">
        <v>1274</v>
      </c>
      <c r="K588" s="44" t="s">
        <v>94</v>
      </c>
      <c r="L588" s="199"/>
      <c r="M588" s="199"/>
      <c r="N588" s="199"/>
      <c r="O588" s="75">
        <v>3210</v>
      </c>
    </row>
    <row r="589" spans="1:15" ht="17.25" customHeight="1">
      <c r="A589" s="39" t="s">
        <v>136</v>
      </c>
      <c r="B589" s="39" t="s">
        <v>136</v>
      </c>
      <c r="C589" s="39" t="s">
        <v>136</v>
      </c>
      <c r="D589" s="39" t="s">
        <v>136</v>
      </c>
      <c r="E589" s="39" t="s">
        <v>136</v>
      </c>
      <c r="F589" s="40">
        <v>32</v>
      </c>
      <c r="G589" s="73">
        <v>49</v>
      </c>
      <c r="H589" s="42">
        <v>4222</v>
      </c>
      <c r="I589" s="46">
        <v>1653</v>
      </c>
      <c r="J589" s="46">
        <v>1275</v>
      </c>
      <c r="K589" s="44" t="s">
        <v>94</v>
      </c>
      <c r="L589" s="199"/>
      <c r="M589" s="199"/>
      <c r="N589" s="199"/>
      <c r="O589" s="76">
        <v>4910</v>
      </c>
    </row>
    <row r="590" spans="1:15" ht="17.25" customHeight="1">
      <c r="A590" s="39" t="s">
        <v>136</v>
      </c>
      <c r="B590" s="39" t="s">
        <v>136</v>
      </c>
      <c r="C590" s="39" t="s">
        <v>136</v>
      </c>
      <c r="D590" s="39" t="s">
        <v>136</v>
      </c>
      <c r="E590" s="39" t="s">
        <v>136</v>
      </c>
      <c r="F590" s="40">
        <v>32</v>
      </c>
      <c r="G590" s="73">
        <v>54</v>
      </c>
      <c r="H590" s="42">
        <v>4222</v>
      </c>
      <c r="I590" s="46">
        <v>1654</v>
      </c>
      <c r="J590" s="46">
        <v>1276</v>
      </c>
      <c r="K590" s="44" t="s">
        <v>94</v>
      </c>
      <c r="L590" s="199"/>
      <c r="M590" s="199"/>
      <c r="N590" s="199"/>
      <c r="O590" s="76">
        <v>5410</v>
      </c>
    </row>
    <row r="591" spans="1:15" ht="17.25" customHeight="1">
      <c r="A591" s="39" t="s">
        <v>136</v>
      </c>
      <c r="B591" s="39" t="s">
        <v>136</v>
      </c>
      <c r="C591" s="39" t="s">
        <v>136</v>
      </c>
      <c r="D591" s="39" t="s">
        <v>136</v>
      </c>
      <c r="E591" s="39" t="s">
        <v>136</v>
      </c>
      <c r="F591" s="40">
        <v>32</v>
      </c>
      <c r="G591" s="73">
        <v>62</v>
      </c>
      <c r="H591" s="42">
        <v>4222</v>
      </c>
      <c r="I591" s="46">
        <v>1655</v>
      </c>
      <c r="J591" s="46">
        <v>1277</v>
      </c>
      <c r="K591" s="44" t="s">
        <v>94</v>
      </c>
      <c r="L591" s="199"/>
      <c r="M591" s="199"/>
      <c r="N591" s="199"/>
      <c r="O591" s="76">
        <v>6210</v>
      </c>
    </row>
    <row r="592" spans="1:15" ht="17.25" customHeight="1">
      <c r="A592" s="39" t="s">
        <v>136</v>
      </c>
      <c r="B592" s="39" t="s">
        <v>136</v>
      </c>
      <c r="C592" s="39" t="s">
        <v>136</v>
      </c>
      <c r="D592" s="39" t="s">
        <v>136</v>
      </c>
      <c r="E592" s="39" t="s">
        <v>136</v>
      </c>
      <c r="F592" s="40">
        <v>32</v>
      </c>
      <c r="G592" s="73">
        <v>72</v>
      </c>
      <c r="H592" s="42">
        <v>4222</v>
      </c>
      <c r="I592" s="46">
        <v>1656</v>
      </c>
      <c r="J592" s="46">
        <v>1278</v>
      </c>
      <c r="K592" s="44" t="s">
        <v>94</v>
      </c>
      <c r="L592" s="199"/>
      <c r="M592" s="199"/>
      <c r="N592" s="199"/>
      <c r="O592" s="76">
        <v>7210</v>
      </c>
    </row>
    <row r="593" spans="1:15">
      <c r="A593" s="39" t="s">
        <v>136</v>
      </c>
      <c r="B593" s="39" t="s">
        <v>136</v>
      </c>
      <c r="C593" s="39" t="s">
        <v>136</v>
      </c>
      <c r="D593" s="39" t="s">
        <v>136</v>
      </c>
      <c r="E593" s="39" t="s">
        <v>136</v>
      </c>
      <c r="F593" s="40">
        <v>32</v>
      </c>
      <c r="G593" s="41">
        <v>32</v>
      </c>
      <c r="H593" s="42">
        <v>4223</v>
      </c>
      <c r="I593" s="46">
        <v>1658</v>
      </c>
      <c r="J593" s="46">
        <v>1279</v>
      </c>
      <c r="K593" s="44" t="s">
        <v>95</v>
      </c>
      <c r="L593" s="199"/>
      <c r="M593" s="199"/>
      <c r="N593" s="199"/>
      <c r="O593" s="75">
        <v>3210</v>
      </c>
    </row>
    <row r="594" spans="1:15" ht="17.25" customHeight="1">
      <c r="A594" s="39" t="s">
        <v>136</v>
      </c>
      <c r="B594" s="39" t="s">
        <v>136</v>
      </c>
      <c r="C594" s="39" t="s">
        <v>136</v>
      </c>
      <c r="D594" s="39" t="s">
        <v>136</v>
      </c>
      <c r="E594" s="39" t="s">
        <v>136</v>
      </c>
      <c r="F594" s="40">
        <v>32</v>
      </c>
      <c r="G594" s="73">
        <v>49</v>
      </c>
      <c r="H594" s="42">
        <v>4223</v>
      </c>
      <c r="I594" s="46">
        <v>1659</v>
      </c>
      <c r="J594" s="46">
        <v>1280</v>
      </c>
      <c r="K594" s="44" t="s">
        <v>95</v>
      </c>
      <c r="L594" s="199"/>
      <c r="M594" s="199"/>
      <c r="N594" s="199"/>
      <c r="O594" s="76">
        <v>4910</v>
      </c>
    </row>
    <row r="595" spans="1:15" ht="17.25" customHeight="1">
      <c r="A595" s="39"/>
      <c r="B595" s="39"/>
      <c r="C595" s="39"/>
      <c r="D595" s="39"/>
      <c r="E595" s="39" t="s">
        <v>136</v>
      </c>
      <c r="F595" s="40"/>
      <c r="G595" s="73">
        <v>54</v>
      </c>
      <c r="H595" s="42">
        <v>4223</v>
      </c>
      <c r="I595" s="46">
        <v>1660</v>
      </c>
      <c r="J595" s="46"/>
      <c r="K595" s="44" t="s">
        <v>95</v>
      </c>
      <c r="L595" s="199"/>
      <c r="M595" s="199"/>
      <c r="N595" s="199"/>
      <c r="O595" s="76">
        <v>5410</v>
      </c>
    </row>
    <row r="596" spans="1:15" ht="17.25" customHeight="1">
      <c r="A596" s="39" t="s">
        <v>136</v>
      </c>
      <c r="B596" s="39" t="s">
        <v>136</v>
      </c>
      <c r="C596" s="39" t="s">
        <v>136</v>
      </c>
      <c r="D596" s="39" t="s">
        <v>136</v>
      </c>
      <c r="E596" s="39" t="s">
        <v>136</v>
      </c>
      <c r="F596" s="40">
        <v>32</v>
      </c>
      <c r="G596" s="73">
        <v>62</v>
      </c>
      <c r="H596" s="42">
        <v>4223</v>
      </c>
      <c r="I596" s="46">
        <v>1661</v>
      </c>
      <c r="J596" s="46">
        <v>1281</v>
      </c>
      <c r="K596" s="44" t="s">
        <v>95</v>
      </c>
      <c r="L596" s="199"/>
      <c r="M596" s="199"/>
      <c r="N596" s="199"/>
      <c r="O596" s="76">
        <v>6210</v>
      </c>
    </row>
    <row r="597" spans="1:15" ht="17.25" customHeight="1">
      <c r="A597" s="39" t="s">
        <v>136</v>
      </c>
      <c r="B597" s="39" t="s">
        <v>136</v>
      </c>
      <c r="C597" s="39" t="s">
        <v>136</v>
      </c>
      <c r="D597" s="39" t="s">
        <v>136</v>
      </c>
      <c r="E597" s="39" t="s">
        <v>136</v>
      </c>
      <c r="F597" s="40">
        <v>32</v>
      </c>
      <c r="G597" s="73">
        <v>72</v>
      </c>
      <c r="H597" s="42">
        <v>4223</v>
      </c>
      <c r="I597" s="46">
        <v>1662</v>
      </c>
      <c r="J597" s="46">
        <v>1282</v>
      </c>
      <c r="K597" s="44" t="s">
        <v>95</v>
      </c>
      <c r="L597" s="199"/>
      <c r="M597" s="199"/>
      <c r="N597" s="199"/>
      <c r="O597" s="76">
        <v>7210</v>
      </c>
    </row>
    <row r="598" spans="1:15">
      <c r="A598" s="39" t="s">
        <v>136</v>
      </c>
      <c r="B598" s="39" t="s">
        <v>136</v>
      </c>
      <c r="C598" s="39" t="s">
        <v>136</v>
      </c>
      <c r="D598" s="39" t="s">
        <v>136</v>
      </c>
      <c r="E598" s="39" t="s">
        <v>136</v>
      </c>
      <c r="F598" s="40">
        <v>32</v>
      </c>
      <c r="G598" s="41">
        <v>32</v>
      </c>
      <c r="H598" s="42">
        <v>4224</v>
      </c>
      <c r="I598" s="46">
        <v>1664</v>
      </c>
      <c r="J598" s="46">
        <v>1283</v>
      </c>
      <c r="K598" s="44" t="s">
        <v>115</v>
      </c>
      <c r="L598" s="199"/>
      <c r="M598" s="199"/>
      <c r="N598" s="199"/>
      <c r="O598" s="75">
        <v>3210</v>
      </c>
    </row>
    <row r="599" spans="1:15" ht="17.25" customHeight="1">
      <c r="A599" s="39" t="s">
        <v>136</v>
      </c>
      <c r="B599" s="39" t="s">
        <v>136</v>
      </c>
      <c r="C599" s="39" t="s">
        <v>136</v>
      </c>
      <c r="D599" s="39" t="s">
        <v>136</v>
      </c>
      <c r="E599" s="39" t="s">
        <v>136</v>
      </c>
      <c r="F599" s="40">
        <v>32</v>
      </c>
      <c r="G599" s="73">
        <v>49</v>
      </c>
      <c r="H599" s="42">
        <v>4224</v>
      </c>
      <c r="I599" s="46">
        <v>1665</v>
      </c>
      <c r="J599" s="46">
        <v>1284</v>
      </c>
      <c r="K599" s="44" t="s">
        <v>115</v>
      </c>
      <c r="L599" s="199"/>
      <c r="M599" s="199"/>
      <c r="N599" s="199"/>
      <c r="O599" s="76">
        <v>4910</v>
      </c>
    </row>
    <row r="600" spans="1:15" ht="17.25" customHeight="1">
      <c r="A600" s="39"/>
      <c r="B600" s="39"/>
      <c r="C600" s="39"/>
      <c r="D600" s="39"/>
      <c r="E600" s="39" t="s">
        <v>136</v>
      </c>
      <c r="F600" s="40"/>
      <c r="G600" s="73">
        <v>54</v>
      </c>
      <c r="H600" s="42">
        <v>4224</v>
      </c>
      <c r="I600" s="46">
        <v>1666</v>
      </c>
      <c r="J600" s="46"/>
      <c r="K600" s="44" t="s">
        <v>115</v>
      </c>
      <c r="L600" s="199"/>
      <c r="M600" s="199"/>
      <c r="N600" s="199"/>
      <c r="O600" s="76">
        <v>5410</v>
      </c>
    </row>
    <row r="601" spans="1:15" ht="17.25" customHeight="1">
      <c r="A601" s="39" t="s">
        <v>136</v>
      </c>
      <c r="B601" s="39" t="s">
        <v>136</v>
      </c>
      <c r="C601" s="39" t="s">
        <v>136</v>
      </c>
      <c r="D601" s="39" t="s">
        <v>136</v>
      </c>
      <c r="E601" s="39" t="s">
        <v>136</v>
      </c>
      <c r="F601" s="40">
        <v>32</v>
      </c>
      <c r="G601" s="73">
        <v>62</v>
      </c>
      <c r="H601" s="42">
        <v>4224</v>
      </c>
      <c r="I601" s="46">
        <v>1667</v>
      </c>
      <c r="J601" s="46">
        <v>1285</v>
      </c>
      <c r="K601" s="44" t="s">
        <v>115</v>
      </c>
      <c r="L601" s="199"/>
      <c r="M601" s="199"/>
      <c r="N601" s="199"/>
      <c r="O601" s="76">
        <v>6210</v>
      </c>
    </row>
    <row r="602" spans="1:15" ht="17.25" customHeight="1">
      <c r="A602" s="39" t="s">
        <v>136</v>
      </c>
      <c r="B602" s="39" t="s">
        <v>136</v>
      </c>
      <c r="C602" s="39" t="s">
        <v>136</v>
      </c>
      <c r="D602" s="39" t="s">
        <v>136</v>
      </c>
      <c r="E602" s="39" t="s">
        <v>136</v>
      </c>
      <c r="F602" s="40">
        <v>32</v>
      </c>
      <c r="G602" s="73">
        <v>72</v>
      </c>
      <c r="H602" s="42">
        <v>4224</v>
      </c>
      <c r="I602" s="46">
        <v>1668</v>
      </c>
      <c r="J602" s="46">
        <v>1286</v>
      </c>
      <c r="K602" s="44" t="s">
        <v>115</v>
      </c>
      <c r="L602" s="199"/>
      <c r="M602" s="199"/>
      <c r="N602" s="199"/>
      <c r="O602" s="76">
        <v>7210</v>
      </c>
    </row>
    <row r="603" spans="1:15">
      <c r="A603" s="39" t="s">
        <v>136</v>
      </c>
      <c r="B603" s="39" t="s">
        <v>136</v>
      </c>
      <c r="C603" s="39" t="s">
        <v>136</v>
      </c>
      <c r="D603" s="39" t="s">
        <v>136</v>
      </c>
      <c r="E603" s="39" t="s">
        <v>136</v>
      </c>
      <c r="F603" s="40">
        <v>32</v>
      </c>
      <c r="G603" s="41">
        <v>32</v>
      </c>
      <c r="H603" s="42">
        <v>4225</v>
      </c>
      <c r="I603" s="46">
        <v>1670</v>
      </c>
      <c r="J603" s="46">
        <v>1287</v>
      </c>
      <c r="K603" s="44" t="s">
        <v>101</v>
      </c>
      <c r="L603" s="199"/>
      <c r="M603" s="199"/>
      <c r="N603" s="199"/>
      <c r="O603" s="75">
        <v>3210</v>
      </c>
    </row>
    <row r="604" spans="1:15" ht="17.25" customHeight="1">
      <c r="A604" s="39" t="s">
        <v>136</v>
      </c>
      <c r="B604" s="39" t="s">
        <v>136</v>
      </c>
      <c r="C604" s="39" t="s">
        <v>136</v>
      </c>
      <c r="D604" s="39" t="s">
        <v>136</v>
      </c>
      <c r="E604" s="39" t="s">
        <v>136</v>
      </c>
      <c r="F604" s="40">
        <v>32</v>
      </c>
      <c r="G604" s="73">
        <v>49</v>
      </c>
      <c r="H604" s="42">
        <v>4225</v>
      </c>
      <c r="I604" s="46">
        <v>1671</v>
      </c>
      <c r="J604" s="46">
        <v>1288</v>
      </c>
      <c r="K604" s="44" t="s">
        <v>101</v>
      </c>
      <c r="L604" s="199"/>
      <c r="M604" s="199"/>
      <c r="N604" s="199"/>
      <c r="O604" s="76">
        <v>4910</v>
      </c>
    </row>
    <row r="605" spans="1:15" ht="17.25" customHeight="1">
      <c r="A605" s="39" t="s">
        <v>136</v>
      </c>
      <c r="B605" s="39" t="s">
        <v>136</v>
      </c>
      <c r="C605" s="39" t="s">
        <v>136</v>
      </c>
      <c r="D605" s="39" t="s">
        <v>136</v>
      </c>
      <c r="E605" s="39" t="s">
        <v>136</v>
      </c>
      <c r="F605" s="40">
        <v>32</v>
      </c>
      <c r="G605" s="73">
        <v>54</v>
      </c>
      <c r="H605" s="42">
        <v>4225</v>
      </c>
      <c r="I605" s="46">
        <v>1672</v>
      </c>
      <c r="J605" s="46">
        <v>1289</v>
      </c>
      <c r="K605" s="44" t="s">
        <v>101</v>
      </c>
      <c r="L605" s="199"/>
      <c r="M605" s="199"/>
      <c r="N605" s="199"/>
      <c r="O605" s="76">
        <v>5410</v>
      </c>
    </row>
    <row r="606" spans="1:15" ht="17.25" customHeight="1">
      <c r="A606" s="39" t="s">
        <v>136</v>
      </c>
      <c r="B606" s="39" t="s">
        <v>136</v>
      </c>
      <c r="C606" s="39" t="s">
        <v>136</v>
      </c>
      <c r="D606" s="39" t="s">
        <v>136</v>
      </c>
      <c r="E606" s="39" t="s">
        <v>136</v>
      </c>
      <c r="F606" s="40">
        <v>32</v>
      </c>
      <c r="G606" s="73">
        <v>62</v>
      </c>
      <c r="H606" s="42">
        <v>4225</v>
      </c>
      <c r="I606" s="46">
        <v>1673</v>
      </c>
      <c r="J606" s="46">
        <v>1290</v>
      </c>
      <c r="K606" s="44" t="s">
        <v>101</v>
      </c>
      <c r="L606" s="199"/>
      <c r="M606" s="199"/>
      <c r="N606" s="199"/>
      <c r="O606" s="76">
        <v>6210</v>
      </c>
    </row>
    <row r="607" spans="1:15" ht="17.25" customHeight="1">
      <c r="A607" s="39" t="s">
        <v>136</v>
      </c>
      <c r="B607" s="39" t="s">
        <v>136</v>
      </c>
      <c r="C607" s="39" t="s">
        <v>136</v>
      </c>
      <c r="D607" s="39" t="s">
        <v>136</v>
      </c>
      <c r="E607" s="39" t="s">
        <v>136</v>
      </c>
      <c r="F607" s="40">
        <v>32</v>
      </c>
      <c r="G607" s="73">
        <v>72</v>
      </c>
      <c r="H607" s="42">
        <v>4225</v>
      </c>
      <c r="I607" s="46">
        <v>1674</v>
      </c>
      <c r="J607" s="46">
        <v>1291</v>
      </c>
      <c r="K607" s="44" t="s">
        <v>101</v>
      </c>
      <c r="L607" s="199"/>
      <c r="M607" s="199"/>
      <c r="N607" s="199"/>
      <c r="O607" s="76">
        <v>7210</v>
      </c>
    </row>
    <row r="608" spans="1:15">
      <c r="A608" s="39" t="s">
        <v>136</v>
      </c>
      <c r="B608" s="39" t="s">
        <v>136</v>
      </c>
      <c r="C608" s="39" t="s">
        <v>136</v>
      </c>
      <c r="D608" s="39" t="s">
        <v>136</v>
      </c>
      <c r="E608" s="39" t="s">
        <v>136</v>
      </c>
      <c r="F608" s="40">
        <v>32</v>
      </c>
      <c r="G608" s="41">
        <v>32</v>
      </c>
      <c r="H608" s="42">
        <v>4226</v>
      </c>
      <c r="I608" s="46">
        <v>1676</v>
      </c>
      <c r="J608" s="46">
        <v>1292</v>
      </c>
      <c r="K608" s="44" t="s">
        <v>144</v>
      </c>
      <c r="L608" s="199"/>
      <c r="M608" s="199"/>
      <c r="N608" s="199"/>
      <c r="O608" s="75">
        <v>3210</v>
      </c>
    </row>
    <row r="609" spans="1:15" ht="17.25" customHeight="1">
      <c r="A609" s="39" t="s">
        <v>136</v>
      </c>
      <c r="B609" s="39" t="s">
        <v>136</v>
      </c>
      <c r="C609" s="39" t="s">
        <v>136</v>
      </c>
      <c r="D609" s="39" t="s">
        <v>136</v>
      </c>
      <c r="E609" s="39" t="s">
        <v>136</v>
      </c>
      <c r="F609" s="40">
        <v>32</v>
      </c>
      <c r="G609" s="73">
        <v>49</v>
      </c>
      <c r="H609" s="42">
        <v>4226</v>
      </c>
      <c r="I609" s="46">
        <v>1677</v>
      </c>
      <c r="J609" s="46">
        <v>1293</v>
      </c>
      <c r="K609" s="44" t="s">
        <v>144</v>
      </c>
      <c r="L609" s="199"/>
      <c r="M609" s="199"/>
      <c r="N609" s="199"/>
      <c r="O609" s="76">
        <v>4910</v>
      </c>
    </row>
    <row r="610" spans="1:15">
      <c r="A610" s="39" t="s">
        <v>136</v>
      </c>
      <c r="B610" s="39" t="s">
        <v>136</v>
      </c>
      <c r="C610" s="39" t="s">
        <v>136</v>
      </c>
      <c r="D610" s="39" t="s">
        <v>136</v>
      </c>
      <c r="E610" s="39" t="s">
        <v>136</v>
      </c>
      <c r="F610" s="40">
        <v>32</v>
      </c>
      <c r="G610" s="41">
        <v>54</v>
      </c>
      <c r="H610" s="42">
        <v>4226</v>
      </c>
      <c r="I610" s="213">
        <v>1678</v>
      </c>
      <c r="J610" s="46">
        <v>1292</v>
      </c>
      <c r="K610" s="44" t="s">
        <v>144</v>
      </c>
      <c r="L610" s="199"/>
      <c r="M610" s="199"/>
      <c r="N610" s="199"/>
      <c r="O610" s="76">
        <v>5410</v>
      </c>
    </row>
    <row r="611" spans="1:15" ht="17.25" customHeight="1">
      <c r="A611" s="39" t="s">
        <v>136</v>
      </c>
      <c r="B611" s="39" t="s">
        <v>136</v>
      </c>
      <c r="C611" s="39" t="s">
        <v>136</v>
      </c>
      <c r="D611" s="39" t="s">
        <v>136</v>
      </c>
      <c r="E611" s="39" t="s">
        <v>136</v>
      </c>
      <c r="F611" s="40">
        <v>32</v>
      </c>
      <c r="G611" s="73">
        <v>62</v>
      </c>
      <c r="H611" s="42">
        <v>4226</v>
      </c>
      <c r="I611" s="46">
        <v>1679</v>
      </c>
      <c r="J611" s="46">
        <v>1294</v>
      </c>
      <c r="K611" s="44" t="s">
        <v>144</v>
      </c>
      <c r="L611" s="199"/>
      <c r="M611" s="199"/>
      <c r="N611" s="199"/>
      <c r="O611" s="76">
        <v>6210</v>
      </c>
    </row>
    <row r="612" spans="1:15" ht="17.25" customHeight="1">
      <c r="A612" s="39" t="s">
        <v>136</v>
      </c>
      <c r="B612" s="39" t="s">
        <v>136</v>
      </c>
      <c r="C612" s="39" t="s">
        <v>136</v>
      </c>
      <c r="D612" s="39" t="s">
        <v>136</v>
      </c>
      <c r="E612" s="39" t="s">
        <v>136</v>
      </c>
      <c r="F612" s="40">
        <v>32</v>
      </c>
      <c r="G612" s="73">
        <v>72</v>
      </c>
      <c r="H612" s="42">
        <v>4226</v>
      </c>
      <c r="I612" s="46">
        <v>1680</v>
      </c>
      <c r="J612" s="46">
        <v>1295</v>
      </c>
      <c r="K612" s="44" t="s">
        <v>144</v>
      </c>
      <c r="L612" s="199"/>
      <c r="M612" s="199"/>
      <c r="N612" s="199"/>
      <c r="O612" s="76">
        <v>7210</v>
      </c>
    </row>
    <row r="613" spans="1:15" ht="25.5">
      <c r="A613" s="39" t="s">
        <v>136</v>
      </c>
      <c r="B613" s="39" t="s">
        <v>136</v>
      </c>
      <c r="C613" s="39" t="s">
        <v>136</v>
      </c>
      <c r="D613" s="39" t="s">
        <v>136</v>
      </c>
      <c r="E613" s="39" t="s">
        <v>136</v>
      </c>
      <c r="F613" s="40">
        <v>32</v>
      </c>
      <c r="G613" s="41">
        <v>32</v>
      </c>
      <c r="H613" s="42">
        <v>4227</v>
      </c>
      <c r="I613" s="46">
        <v>1682</v>
      </c>
      <c r="J613" s="46">
        <v>1296</v>
      </c>
      <c r="K613" s="44" t="s">
        <v>96</v>
      </c>
      <c r="L613" s="199"/>
      <c r="M613" s="199"/>
      <c r="N613" s="199"/>
      <c r="O613" s="75">
        <v>3210</v>
      </c>
    </row>
    <row r="614" spans="1:15" ht="17.25" customHeight="1">
      <c r="A614" s="39" t="s">
        <v>136</v>
      </c>
      <c r="B614" s="39" t="s">
        <v>136</v>
      </c>
      <c r="C614" s="39" t="s">
        <v>136</v>
      </c>
      <c r="D614" s="39" t="s">
        <v>136</v>
      </c>
      <c r="E614" s="39" t="s">
        <v>136</v>
      </c>
      <c r="F614" s="40">
        <v>32</v>
      </c>
      <c r="G614" s="73">
        <v>49</v>
      </c>
      <c r="H614" s="42">
        <v>4227</v>
      </c>
      <c r="I614" s="46">
        <v>1683</v>
      </c>
      <c r="J614" s="46">
        <v>1297</v>
      </c>
      <c r="K614" s="44" t="s">
        <v>96</v>
      </c>
      <c r="L614" s="199"/>
      <c r="M614" s="199"/>
      <c r="N614" s="199"/>
      <c r="O614" s="76">
        <v>4910</v>
      </c>
    </row>
    <row r="615" spans="1:15" ht="17.25" customHeight="1">
      <c r="A615" s="39" t="s">
        <v>136</v>
      </c>
      <c r="B615" s="39" t="s">
        <v>136</v>
      </c>
      <c r="C615" s="39" t="s">
        <v>136</v>
      </c>
      <c r="D615" s="39" t="s">
        <v>136</v>
      </c>
      <c r="E615" s="39" t="s">
        <v>136</v>
      </c>
      <c r="F615" s="40">
        <v>32</v>
      </c>
      <c r="G615" s="73">
        <v>54</v>
      </c>
      <c r="H615" s="42">
        <v>4227</v>
      </c>
      <c r="I615" s="46">
        <v>1684</v>
      </c>
      <c r="J615" s="46">
        <v>1298</v>
      </c>
      <c r="K615" s="44" t="s">
        <v>96</v>
      </c>
      <c r="L615" s="199"/>
      <c r="M615" s="199"/>
      <c r="N615" s="199"/>
      <c r="O615" s="76">
        <v>5410</v>
      </c>
    </row>
    <row r="616" spans="1:15" ht="17.25" customHeight="1">
      <c r="A616" s="39" t="s">
        <v>136</v>
      </c>
      <c r="B616" s="39" t="s">
        <v>136</v>
      </c>
      <c r="C616" s="39" t="s">
        <v>136</v>
      </c>
      <c r="D616" s="39" t="s">
        <v>136</v>
      </c>
      <c r="E616" s="39" t="s">
        <v>136</v>
      </c>
      <c r="F616" s="40">
        <v>32</v>
      </c>
      <c r="G616" s="73">
        <v>62</v>
      </c>
      <c r="H616" s="42">
        <v>4227</v>
      </c>
      <c r="I616" s="46">
        <v>1685</v>
      </c>
      <c r="J616" s="46">
        <v>1299</v>
      </c>
      <c r="K616" s="44" t="s">
        <v>96</v>
      </c>
      <c r="L616" s="199"/>
      <c r="M616" s="199"/>
      <c r="N616" s="199"/>
      <c r="O616" s="76">
        <v>6210</v>
      </c>
    </row>
    <row r="617" spans="1:15" ht="17.25" customHeight="1">
      <c r="A617" s="39" t="s">
        <v>136</v>
      </c>
      <c r="B617" s="39" t="s">
        <v>136</v>
      </c>
      <c r="C617" s="39" t="s">
        <v>136</v>
      </c>
      <c r="D617" s="39" t="s">
        <v>136</v>
      </c>
      <c r="E617" s="39" t="s">
        <v>136</v>
      </c>
      <c r="F617" s="40">
        <v>32</v>
      </c>
      <c r="G617" s="73">
        <v>72</v>
      </c>
      <c r="H617" s="42">
        <v>4227</v>
      </c>
      <c r="I617" s="46">
        <v>1686</v>
      </c>
      <c r="J617" s="46">
        <v>1300</v>
      </c>
      <c r="K617" s="44" t="s">
        <v>96</v>
      </c>
      <c r="L617" s="199"/>
      <c r="M617" s="199"/>
      <c r="N617" s="199"/>
      <c r="O617" s="76">
        <v>7210</v>
      </c>
    </row>
    <row r="618" spans="1:15">
      <c r="A618" s="8">
        <f t="shared" ref="A618:A655" si="174">H618</f>
        <v>423</v>
      </c>
      <c r="B618" s="9" t="str">
        <f t="shared" si="162"/>
        <v/>
      </c>
      <c r="C618" s="45" t="str">
        <f t="shared" ref="C618:C736" si="175">IF(I618&gt;0,LEFT(E618,3),"  ")</f>
        <v/>
      </c>
      <c r="D618" s="45" t="str">
        <f t="shared" ref="D618:D736" si="176">IF(I618&gt;0,LEFT(E618,4),"  ")</f>
        <v/>
      </c>
      <c r="E618" s="39"/>
      <c r="F618" s="40"/>
      <c r="G618" s="41"/>
      <c r="H618" s="42">
        <v>423</v>
      </c>
      <c r="I618" s="43"/>
      <c r="J618" s="43"/>
      <c r="K618" s="44" t="s">
        <v>145</v>
      </c>
      <c r="L618" s="108">
        <f>SUM(L619:L621)</f>
        <v>0</v>
      </c>
      <c r="M618" s="108">
        <f>SUM(M619:M621)</f>
        <v>0</v>
      </c>
      <c r="N618" s="108">
        <f>SUM(N619:N621)</f>
        <v>0</v>
      </c>
      <c r="O618" s="18"/>
    </row>
    <row r="619" spans="1:15" ht="25.5">
      <c r="A619" s="8">
        <f t="shared" si="174"/>
        <v>4231</v>
      </c>
      <c r="B619" s="9">
        <f t="shared" si="162"/>
        <v>32</v>
      </c>
      <c r="C619" s="45" t="str">
        <f t="shared" si="175"/>
        <v>092</v>
      </c>
      <c r="D619" s="45" t="str">
        <f t="shared" si="176"/>
        <v>0922</v>
      </c>
      <c r="E619" s="39" t="s">
        <v>136</v>
      </c>
      <c r="F619" s="40">
        <v>32</v>
      </c>
      <c r="G619" s="41">
        <v>32</v>
      </c>
      <c r="H619" s="42">
        <v>4231</v>
      </c>
      <c r="I619" s="46">
        <v>1688</v>
      </c>
      <c r="J619" s="46">
        <v>1301</v>
      </c>
      <c r="K619" s="44" t="s">
        <v>146</v>
      </c>
      <c r="L619" s="199"/>
      <c r="M619" s="199"/>
      <c r="N619" s="199"/>
      <c r="O619" s="75">
        <v>3210</v>
      </c>
    </row>
    <row r="620" spans="1:15" ht="17.25" customHeight="1">
      <c r="A620" s="8">
        <f>H620</f>
        <v>4231</v>
      </c>
      <c r="B620" s="9">
        <f t="shared" si="162"/>
        <v>54</v>
      </c>
      <c r="C620" s="45" t="str">
        <f>IF(I620&gt;0,LEFT(E620,3),"  ")</f>
        <v>092</v>
      </c>
      <c r="D620" s="45" t="str">
        <f>IF(I620&gt;0,LEFT(E620,4),"  ")</f>
        <v>0922</v>
      </c>
      <c r="E620" s="39" t="s">
        <v>136</v>
      </c>
      <c r="F620" s="40">
        <v>32</v>
      </c>
      <c r="G620" s="73">
        <v>54</v>
      </c>
      <c r="H620" s="42">
        <v>4231</v>
      </c>
      <c r="I620" s="46">
        <v>1690</v>
      </c>
      <c r="J620" s="46">
        <v>1302</v>
      </c>
      <c r="K620" s="44" t="s">
        <v>146</v>
      </c>
      <c r="L620" s="199"/>
      <c r="M620" s="199"/>
      <c r="N620" s="199"/>
      <c r="O620" s="76">
        <v>5410</v>
      </c>
    </row>
    <row r="621" spans="1:15" ht="17.25" customHeight="1">
      <c r="A621" s="8">
        <f t="shared" si="174"/>
        <v>4231</v>
      </c>
      <c r="B621" s="9">
        <f t="shared" si="162"/>
        <v>72</v>
      </c>
      <c r="C621" s="45" t="str">
        <f>IF(I621&gt;0,LEFT(E621,3),"  ")</f>
        <v>092</v>
      </c>
      <c r="D621" s="45" t="str">
        <f>IF(I621&gt;0,LEFT(E621,4),"  ")</f>
        <v>0922</v>
      </c>
      <c r="E621" s="39" t="s">
        <v>136</v>
      </c>
      <c r="F621" s="40">
        <v>32</v>
      </c>
      <c r="G621" s="73">
        <v>72</v>
      </c>
      <c r="H621" s="42">
        <v>4231</v>
      </c>
      <c r="I621" s="46">
        <v>1692</v>
      </c>
      <c r="J621" s="46">
        <v>1303</v>
      </c>
      <c r="K621" s="44" t="s">
        <v>146</v>
      </c>
      <c r="L621" s="199"/>
      <c r="M621" s="199"/>
      <c r="N621" s="199"/>
      <c r="O621" s="76">
        <v>7210</v>
      </c>
    </row>
    <row r="622" spans="1:15" ht="25.5">
      <c r="A622" s="8">
        <f t="shared" si="174"/>
        <v>424</v>
      </c>
      <c r="B622" s="9" t="str">
        <f t="shared" si="162"/>
        <v/>
      </c>
      <c r="C622" s="45" t="str">
        <f t="shared" si="175"/>
        <v/>
      </c>
      <c r="D622" s="45" t="str">
        <f t="shared" si="176"/>
        <v/>
      </c>
      <c r="E622" s="39"/>
      <c r="F622" s="40"/>
      <c r="G622" s="41"/>
      <c r="H622" s="42">
        <v>424</v>
      </c>
      <c r="I622" s="43"/>
      <c r="J622" s="43"/>
      <c r="K622" s="44" t="s">
        <v>127</v>
      </c>
      <c r="L622" s="108">
        <f>SUM(L623:L627)</f>
        <v>0</v>
      </c>
      <c r="M622" s="108">
        <f>SUM(M623:M627)</f>
        <v>0</v>
      </c>
      <c r="N622" s="108">
        <f>SUM(N623:N627)</f>
        <v>0</v>
      </c>
      <c r="O622" s="18"/>
    </row>
    <row r="623" spans="1:15">
      <c r="A623" s="8">
        <f t="shared" si="174"/>
        <v>4241</v>
      </c>
      <c r="B623" s="9">
        <f t="shared" si="162"/>
        <v>32</v>
      </c>
      <c r="C623" s="45" t="str">
        <f t="shared" si="175"/>
        <v>092</v>
      </c>
      <c r="D623" s="45" t="str">
        <f t="shared" si="176"/>
        <v>0922</v>
      </c>
      <c r="E623" s="39" t="s">
        <v>136</v>
      </c>
      <c r="F623" s="40">
        <v>32</v>
      </c>
      <c r="G623" s="41">
        <v>32</v>
      </c>
      <c r="H623" s="42">
        <v>4241</v>
      </c>
      <c r="I623" s="46">
        <v>1694</v>
      </c>
      <c r="J623" s="46">
        <v>1304</v>
      </c>
      <c r="K623" s="44" t="s">
        <v>128</v>
      </c>
      <c r="L623" s="199"/>
      <c r="M623" s="199"/>
      <c r="N623" s="199"/>
      <c r="O623" s="75">
        <v>3210</v>
      </c>
    </row>
    <row r="624" spans="1:15" ht="17.25" customHeight="1">
      <c r="A624" s="8">
        <f t="shared" si="174"/>
        <v>4241</v>
      </c>
      <c r="B624" s="9">
        <f t="shared" si="162"/>
        <v>49</v>
      </c>
      <c r="C624" s="45" t="str">
        <f>IF(I624&gt;0,LEFT(E624,3),"  ")</f>
        <v>092</v>
      </c>
      <c r="D624" s="45" t="str">
        <f>IF(I624&gt;0,LEFT(E624,4),"  ")</f>
        <v>0922</v>
      </c>
      <c r="E624" s="39" t="s">
        <v>136</v>
      </c>
      <c r="F624" s="40">
        <v>32</v>
      </c>
      <c r="G624" s="73">
        <v>49</v>
      </c>
      <c r="H624" s="42">
        <v>4241</v>
      </c>
      <c r="I624" s="46">
        <v>1695</v>
      </c>
      <c r="J624" s="46">
        <v>1305</v>
      </c>
      <c r="K624" s="44" t="s">
        <v>128</v>
      </c>
      <c r="L624" s="199"/>
      <c r="M624" s="199"/>
      <c r="N624" s="199"/>
      <c r="O624" s="76">
        <v>4910</v>
      </c>
    </row>
    <row r="625" spans="1:15" ht="17.25" customHeight="1">
      <c r="A625" s="8">
        <f>H625</f>
        <v>4241</v>
      </c>
      <c r="B625" s="9">
        <f t="shared" si="162"/>
        <v>54</v>
      </c>
      <c r="C625" s="45" t="str">
        <f t="shared" ref="C625" si="177">IF(I625&gt;0,LEFT(E625,3),"  ")</f>
        <v>092</v>
      </c>
      <c r="D625" s="45" t="str">
        <f t="shared" ref="D625" si="178">IF(I625&gt;0,LEFT(E625,4),"  ")</f>
        <v>0922</v>
      </c>
      <c r="E625" s="39" t="s">
        <v>136</v>
      </c>
      <c r="F625" s="40">
        <v>32</v>
      </c>
      <c r="G625" s="73">
        <v>54</v>
      </c>
      <c r="H625" s="42">
        <v>4241</v>
      </c>
      <c r="I625" s="46">
        <v>1696</v>
      </c>
      <c r="J625" s="46">
        <v>1306</v>
      </c>
      <c r="K625" s="44" t="s">
        <v>128</v>
      </c>
      <c r="L625" s="199"/>
      <c r="M625" s="199"/>
      <c r="N625" s="199"/>
      <c r="O625" s="76">
        <v>5410</v>
      </c>
    </row>
    <row r="626" spans="1:15" ht="17.25" customHeight="1">
      <c r="A626" s="8">
        <f t="shared" si="174"/>
        <v>4241</v>
      </c>
      <c r="B626" s="9">
        <f t="shared" si="162"/>
        <v>62</v>
      </c>
      <c r="C626" s="45" t="str">
        <f>IF(I626&gt;0,LEFT(E626,3),"  ")</f>
        <v>092</v>
      </c>
      <c r="D626" s="45" t="str">
        <f>IF(I626&gt;0,LEFT(E626,4),"  ")</f>
        <v>0922</v>
      </c>
      <c r="E626" s="39" t="s">
        <v>136</v>
      </c>
      <c r="F626" s="40">
        <v>32</v>
      </c>
      <c r="G626" s="73">
        <v>62</v>
      </c>
      <c r="H626" s="42">
        <v>4241</v>
      </c>
      <c r="I626" s="46">
        <v>1697</v>
      </c>
      <c r="J626" s="46">
        <v>1307</v>
      </c>
      <c r="K626" s="44" t="s">
        <v>128</v>
      </c>
      <c r="L626" s="199"/>
      <c r="M626" s="199"/>
      <c r="N626" s="199"/>
      <c r="O626" s="76">
        <v>6210</v>
      </c>
    </row>
    <row r="627" spans="1:15" ht="17.25" customHeight="1">
      <c r="A627" s="8">
        <f t="shared" si="174"/>
        <v>4241</v>
      </c>
      <c r="B627" s="9">
        <f t="shared" si="162"/>
        <v>72</v>
      </c>
      <c r="C627" s="45" t="str">
        <f>IF(I627&gt;0,LEFT(E627,3),"  ")</f>
        <v>092</v>
      </c>
      <c r="D627" s="45" t="str">
        <f>IF(I627&gt;0,LEFT(E627,4),"  ")</f>
        <v>0922</v>
      </c>
      <c r="E627" s="39" t="s">
        <v>136</v>
      </c>
      <c r="F627" s="40">
        <v>32</v>
      </c>
      <c r="G627" s="73">
        <v>72</v>
      </c>
      <c r="H627" s="42">
        <v>4241</v>
      </c>
      <c r="I627" s="46">
        <v>1698</v>
      </c>
      <c r="J627" s="46">
        <v>1308</v>
      </c>
      <c r="K627" s="44" t="s">
        <v>128</v>
      </c>
      <c r="L627" s="199"/>
      <c r="M627" s="199"/>
      <c r="N627" s="199"/>
      <c r="O627" s="76">
        <v>7210</v>
      </c>
    </row>
    <row r="628" spans="1:15">
      <c r="A628" s="8">
        <f t="shared" si="174"/>
        <v>425</v>
      </c>
      <c r="B628" s="9" t="str">
        <f t="shared" si="162"/>
        <v/>
      </c>
      <c r="C628" s="45" t="str">
        <f t="shared" si="175"/>
        <v/>
      </c>
      <c r="D628" s="45" t="str">
        <f t="shared" si="176"/>
        <v/>
      </c>
      <c r="E628" s="39"/>
      <c r="F628" s="40"/>
      <c r="G628" s="41"/>
      <c r="H628" s="42">
        <v>425</v>
      </c>
      <c r="I628" s="43"/>
      <c r="J628" s="43"/>
      <c r="K628" s="44" t="s">
        <v>180</v>
      </c>
      <c r="L628" s="108">
        <f>SUM(L629)</f>
        <v>0</v>
      </c>
      <c r="M628" s="108">
        <f>SUM(M629)</f>
        <v>0</v>
      </c>
      <c r="N628" s="108">
        <f>SUM(N629)</f>
        <v>0</v>
      </c>
      <c r="O628" s="18"/>
    </row>
    <row r="629" spans="1:15">
      <c r="A629" s="8">
        <f t="shared" si="174"/>
        <v>4251</v>
      </c>
      <c r="B629" s="9">
        <f t="shared" si="162"/>
        <v>32</v>
      </c>
      <c r="C629" s="45" t="str">
        <f t="shared" si="175"/>
        <v>092</v>
      </c>
      <c r="D629" s="45" t="str">
        <f t="shared" si="176"/>
        <v>0922</v>
      </c>
      <c r="E629" s="39" t="s">
        <v>136</v>
      </c>
      <c r="F629" s="40">
        <v>32</v>
      </c>
      <c r="G629" s="41">
        <v>32</v>
      </c>
      <c r="H629" s="42">
        <v>4251</v>
      </c>
      <c r="I629" s="46">
        <v>1700</v>
      </c>
      <c r="J629" s="46">
        <v>1309</v>
      </c>
      <c r="K629" s="44" t="s">
        <v>181</v>
      </c>
      <c r="L629" s="199"/>
      <c r="M629" s="199"/>
      <c r="N629" s="199"/>
      <c r="O629" s="75">
        <v>3210</v>
      </c>
    </row>
    <row r="630" spans="1:15">
      <c r="A630" s="8">
        <f t="shared" si="174"/>
        <v>426</v>
      </c>
      <c r="B630" s="9" t="str">
        <f t="shared" si="162"/>
        <v/>
      </c>
      <c r="C630" s="45" t="str">
        <f t="shared" si="175"/>
        <v/>
      </c>
      <c r="D630" s="45" t="str">
        <f t="shared" si="176"/>
        <v/>
      </c>
      <c r="E630" s="39"/>
      <c r="F630" s="40"/>
      <c r="G630" s="41"/>
      <c r="H630" s="42">
        <v>426</v>
      </c>
      <c r="I630" s="43"/>
      <c r="J630" s="43"/>
      <c r="K630" s="44" t="s">
        <v>97</v>
      </c>
      <c r="L630" s="108">
        <f>SUM(L631:L632)</f>
        <v>0</v>
      </c>
      <c r="M630" s="108">
        <f t="shared" ref="M630:N630" si="179">SUM(M631:M632)</f>
        <v>0</v>
      </c>
      <c r="N630" s="108">
        <f t="shared" si="179"/>
        <v>0</v>
      </c>
    </row>
    <row r="631" spans="1:15">
      <c r="A631" s="8">
        <f t="shared" si="174"/>
        <v>4262</v>
      </c>
      <c r="B631" s="9">
        <f t="shared" si="162"/>
        <v>32</v>
      </c>
      <c r="C631" s="45" t="str">
        <f t="shared" si="175"/>
        <v>092</v>
      </c>
      <c r="D631" s="45" t="str">
        <f t="shared" si="176"/>
        <v>0922</v>
      </c>
      <c r="E631" s="39" t="s">
        <v>136</v>
      </c>
      <c r="F631" s="40">
        <v>32</v>
      </c>
      <c r="G631" s="41">
        <v>32</v>
      </c>
      <c r="H631" s="42">
        <v>4262</v>
      </c>
      <c r="I631" s="46">
        <v>1706</v>
      </c>
      <c r="J631" s="46">
        <v>1310</v>
      </c>
      <c r="K631" s="44" t="s">
        <v>98</v>
      </c>
      <c r="L631" s="199"/>
      <c r="M631" s="199"/>
      <c r="N631" s="199"/>
      <c r="O631" s="75">
        <v>3210</v>
      </c>
    </row>
    <row r="632" spans="1:15">
      <c r="C632" s="45" t="str">
        <f t="shared" si="175"/>
        <v>092</v>
      </c>
      <c r="D632" s="45" t="str">
        <f t="shared" si="176"/>
        <v>0922</v>
      </c>
      <c r="E632" s="39" t="s">
        <v>136</v>
      </c>
      <c r="F632" s="40"/>
      <c r="G632" s="41">
        <v>54</v>
      </c>
      <c r="H632" s="42">
        <v>4262</v>
      </c>
      <c r="I632" s="46">
        <v>1708</v>
      </c>
      <c r="J632" s="46"/>
      <c r="K632" s="44" t="s">
        <v>98</v>
      </c>
      <c r="L632" s="199"/>
      <c r="M632" s="199"/>
      <c r="N632" s="199"/>
      <c r="O632" s="75">
        <v>5410</v>
      </c>
    </row>
    <row r="633" spans="1:15" ht="25.5">
      <c r="A633" s="8">
        <f t="shared" si="174"/>
        <v>45</v>
      </c>
      <c r="B633" s="9" t="str">
        <f t="shared" si="162"/>
        <v/>
      </c>
      <c r="C633" s="45" t="str">
        <f t="shared" si="175"/>
        <v/>
      </c>
      <c r="D633" s="45" t="str">
        <f t="shared" si="176"/>
        <v/>
      </c>
      <c r="E633" s="39"/>
      <c r="F633" s="40"/>
      <c r="G633" s="41"/>
      <c r="H633" s="42">
        <v>45</v>
      </c>
      <c r="I633" s="43"/>
      <c r="J633" s="43"/>
      <c r="K633" s="44" t="s">
        <v>99</v>
      </c>
      <c r="L633" s="108">
        <f>SUM(L634,L636)</f>
        <v>0</v>
      </c>
      <c r="M633" s="108">
        <f t="shared" ref="M633" si="180">SUM(M634,M636)</f>
        <v>0</v>
      </c>
      <c r="N633" s="108">
        <f>SUM(N634,N636)</f>
        <v>0</v>
      </c>
      <c r="O633" s="18"/>
    </row>
    <row r="634" spans="1:15" ht="25.5">
      <c r="A634" s="8">
        <f t="shared" si="174"/>
        <v>451</v>
      </c>
      <c r="B634" s="9" t="str">
        <f t="shared" si="162"/>
        <v/>
      </c>
      <c r="C634" s="45" t="str">
        <f>IF(I634&gt;0,LEFT(E634,3),"  ")</f>
        <v/>
      </c>
      <c r="D634" s="45" t="str">
        <f>IF(I634&gt;0,LEFT(E634,4),"  ")</f>
        <v/>
      </c>
      <c r="E634" s="78"/>
      <c r="F634" s="79"/>
      <c r="G634" s="66"/>
      <c r="H634" s="42">
        <v>451</v>
      </c>
      <c r="I634" s="43"/>
      <c r="J634" s="43"/>
      <c r="K634" s="5" t="s">
        <v>288</v>
      </c>
      <c r="L634" s="115">
        <f>SUM(L635:L635)</f>
        <v>0</v>
      </c>
      <c r="M634" s="115">
        <f>SUM(M635:M635)</f>
        <v>0</v>
      </c>
      <c r="N634" s="115">
        <f>SUM(N635:N635)</f>
        <v>0</v>
      </c>
      <c r="O634" s="18"/>
    </row>
    <row r="635" spans="1:15" ht="25.5">
      <c r="A635" s="8">
        <f t="shared" si="174"/>
        <v>4511</v>
      </c>
      <c r="B635" s="9">
        <f t="shared" si="162"/>
        <v>54</v>
      </c>
      <c r="C635" s="45" t="str">
        <f>IF(I635&gt;0,LEFT(E635,3),"  ")</f>
        <v>092</v>
      </c>
      <c r="D635" s="45" t="str">
        <f>IF(I635&gt;0,LEFT(E635,4),"  ")</f>
        <v>0922</v>
      </c>
      <c r="E635" s="39" t="s">
        <v>136</v>
      </c>
      <c r="F635" s="40">
        <v>32</v>
      </c>
      <c r="G635" s="73">
        <v>54</v>
      </c>
      <c r="H635" s="42">
        <v>4511</v>
      </c>
      <c r="I635" s="213">
        <v>1714</v>
      </c>
      <c r="J635" s="46">
        <v>1207</v>
      </c>
      <c r="K635" s="5" t="s">
        <v>289</v>
      </c>
      <c r="L635" s="199"/>
      <c r="M635" s="199"/>
      <c r="N635" s="199"/>
      <c r="O635" s="76">
        <v>5410</v>
      </c>
    </row>
    <row r="636" spans="1:15" ht="25.5">
      <c r="A636" s="8">
        <f t="shared" si="174"/>
        <v>452</v>
      </c>
      <c r="B636" s="9" t="str">
        <f t="shared" si="162"/>
        <v/>
      </c>
      <c r="C636" s="45" t="str">
        <f t="shared" si="175"/>
        <v/>
      </c>
      <c r="D636" s="45" t="str">
        <f t="shared" si="176"/>
        <v/>
      </c>
      <c r="E636" s="39"/>
      <c r="F636" s="40"/>
      <c r="G636" s="41"/>
      <c r="H636" s="42">
        <v>452</v>
      </c>
      <c r="I636" s="43"/>
      <c r="J636" s="43"/>
      <c r="K636" s="5" t="s">
        <v>182</v>
      </c>
      <c r="L636" s="108">
        <f>SUM(L637)</f>
        <v>0</v>
      </c>
      <c r="M636" s="108">
        <f>SUM(M637)</f>
        <v>0</v>
      </c>
      <c r="N636" s="108">
        <f>SUM(N637)</f>
        <v>0</v>
      </c>
      <c r="O636" s="18"/>
    </row>
    <row r="637" spans="1:15" ht="25.5">
      <c r="A637" s="8">
        <f t="shared" si="174"/>
        <v>4521</v>
      </c>
      <c r="B637" s="9">
        <f t="shared" si="162"/>
        <v>49</v>
      </c>
      <c r="C637" s="45"/>
      <c r="D637" s="45"/>
      <c r="E637" s="39" t="s">
        <v>136</v>
      </c>
      <c r="F637" s="3">
        <v>32</v>
      </c>
      <c r="G637" s="73">
        <v>49</v>
      </c>
      <c r="H637" s="42">
        <v>4521</v>
      </c>
      <c r="I637" s="46">
        <v>1719</v>
      </c>
      <c r="J637" s="46">
        <v>1311</v>
      </c>
      <c r="K637" s="5" t="s">
        <v>183</v>
      </c>
      <c r="L637" s="199"/>
      <c r="M637" s="199"/>
      <c r="N637" s="199"/>
      <c r="O637" s="76">
        <v>4910</v>
      </c>
    </row>
    <row r="638" spans="1:15" ht="25.5">
      <c r="A638" s="8">
        <f t="shared" si="174"/>
        <v>5</v>
      </c>
      <c r="B638" s="9" t="str">
        <f t="shared" ref="B638:B706" si="181">IF(J638&gt;0,G638," ")</f>
        <v/>
      </c>
      <c r="C638" s="45" t="str">
        <f t="shared" si="175"/>
        <v/>
      </c>
      <c r="D638" s="45" t="str">
        <f t="shared" si="176"/>
        <v/>
      </c>
      <c r="E638" s="39"/>
      <c r="F638" s="40"/>
      <c r="G638" s="41"/>
      <c r="H638" s="42">
        <v>5</v>
      </c>
      <c r="I638" s="43"/>
      <c r="J638" s="43"/>
      <c r="K638" s="44" t="s">
        <v>123</v>
      </c>
      <c r="L638" s="108">
        <f>SUM(L639,)</f>
        <v>0</v>
      </c>
      <c r="M638" s="108">
        <f t="shared" ref="M638:N638" si="182">SUM(M639,)</f>
        <v>0</v>
      </c>
      <c r="N638" s="108">
        <f t="shared" si="182"/>
        <v>0</v>
      </c>
      <c r="O638" s="18"/>
    </row>
    <row r="639" spans="1:15" ht="25.5">
      <c r="A639" s="8">
        <f t="shared" si="174"/>
        <v>54</v>
      </c>
      <c r="B639" s="9" t="str">
        <f t="shared" si="181"/>
        <v/>
      </c>
      <c r="C639" s="45" t="str">
        <f t="shared" si="175"/>
        <v/>
      </c>
      <c r="D639" s="45" t="str">
        <f t="shared" si="176"/>
        <v/>
      </c>
      <c r="E639" s="39"/>
      <c r="F639" s="40"/>
      <c r="G639" s="41"/>
      <c r="H639" s="42">
        <v>54</v>
      </c>
      <c r="I639" s="43"/>
      <c r="J639" s="43"/>
      <c r="K639" s="44" t="s">
        <v>124</v>
      </c>
      <c r="L639" s="108">
        <f>SUM(L640,L642)</f>
        <v>0</v>
      </c>
      <c r="M639" s="108">
        <f t="shared" ref="M639" si="183">SUM(M640,M642)</f>
        <v>0</v>
      </c>
      <c r="N639" s="108">
        <f>SUM(N640,N642)</f>
        <v>0</v>
      </c>
      <c r="O639" s="18"/>
    </row>
    <row r="640" spans="1:15" ht="51">
      <c r="A640" s="8">
        <f t="shared" ref="A640:A641" si="184">H640</f>
        <v>544</v>
      </c>
      <c r="B640" s="9" t="str">
        <f t="shared" ref="B640:B641" si="185">IF(J640&gt;0,G640," ")</f>
        <v/>
      </c>
      <c r="C640" s="45" t="str">
        <f t="shared" ref="C640" si="186">IF(I640&gt;0,LEFT(E640,3),"  ")</f>
        <v/>
      </c>
      <c r="D640" s="45" t="str">
        <f t="shared" ref="D640" si="187">IF(I640&gt;0,LEFT(E640,4),"  ")</f>
        <v/>
      </c>
      <c r="E640" s="39"/>
      <c r="F640" s="40"/>
      <c r="G640" s="41"/>
      <c r="H640" s="42">
        <v>544</v>
      </c>
      <c r="I640" s="43"/>
      <c r="J640" s="43"/>
      <c r="K640" s="80" t="s">
        <v>293</v>
      </c>
      <c r="L640" s="108">
        <f>SUM(L641)</f>
        <v>0</v>
      </c>
      <c r="M640" s="108">
        <f>SUM(M641)</f>
        <v>0</v>
      </c>
      <c r="N640" s="108">
        <f>SUM(N641)</f>
        <v>0</v>
      </c>
      <c r="O640" s="18"/>
    </row>
    <row r="641" spans="1:15" ht="38.25">
      <c r="A641" s="8">
        <f t="shared" si="184"/>
        <v>5445</v>
      </c>
      <c r="B641" s="9">
        <f t="shared" si="185"/>
        <v>32</v>
      </c>
      <c r="C641" s="45"/>
      <c r="D641" s="45"/>
      <c r="E641" s="39" t="s">
        <v>136</v>
      </c>
      <c r="F641" s="3">
        <v>32</v>
      </c>
      <c r="G641" s="41">
        <v>32</v>
      </c>
      <c r="H641" s="42">
        <v>5445</v>
      </c>
      <c r="I641" s="213">
        <v>1724</v>
      </c>
      <c r="J641" s="46">
        <v>1312</v>
      </c>
      <c r="K641" s="80" t="s">
        <v>294</v>
      </c>
      <c r="L641" s="199"/>
      <c r="M641" s="199"/>
      <c r="N641" s="199"/>
      <c r="O641" s="75">
        <v>3210</v>
      </c>
    </row>
    <row r="642" spans="1:15" ht="38.25">
      <c r="A642" s="8">
        <f t="shared" si="174"/>
        <v>545</v>
      </c>
      <c r="B642" s="9" t="str">
        <f t="shared" si="181"/>
        <v/>
      </c>
      <c r="C642" s="45" t="str">
        <f t="shared" si="175"/>
        <v/>
      </c>
      <c r="D642" s="45" t="str">
        <f t="shared" si="176"/>
        <v/>
      </c>
      <c r="E642" s="39"/>
      <c r="F642" s="40"/>
      <c r="G642" s="41"/>
      <c r="H642" s="42">
        <v>545</v>
      </c>
      <c r="I642" s="43"/>
      <c r="J642" s="43"/>
      <c r="K642" s="80" t="s">
        <v>184</v>
      </c>
      <c r="L642" s="108">
        <f>SUM(L643)</f>
        <v>0</v>
      </c>
      <c r="M642" s="108">
        <f>SUM(M643)</f>
        <v>0</v>
      </c>
      <c r="N642" s="108">
        <f>SUM(N643)</f>
        <v>0</v>
      </c>
      <c r="O642" s="18"/>
    </row>
    <row r="643" spans="1:15" ht="38.25">
      <c r="A643" s="8">
        <f t="shared" si="174"/>
        <v>5453</v>
      </c>
      <c r="B643" s="9">
        <f t="shared" si="181"/>
        <v>32</v>
      </c>
      <c r="C643" s="45"/>
      <c r="D643" s="45"/>
      <c r="E643" s="39" t="s">
        <v>136</v>
      </c>
      <c r="F643" s="3">
        <v>32</v>
      </c>
      <c r="G643" s="41">
        <v>32</v>
      </c>
      <c r="H643" s="42">
        <v>5453</v>
      </c>
      <c r="I643" s="46">
        <v>1730</v>
      </c>
      <c r="J643" s="46">
        <v>1312</v>
      </c>
      <c r="K643" s="80" t="s">
        <v>185</v>
      </c>
      <c r="L643" s="199"/>
      <c r="M643" s="199"/>
      <c r="N643" s="199"/>
      <c r="O643" s="75">
        <v>3210</v>
      </c>
    </row>
    <row r="644" spans="1:15">
      <c r="A644" s="8">
        <f t="shared" si="174"/>
        <v>0</v>
      </c>
      <c r="B644" s="9" t="str">
        <f t="shared" si="181"/>
        <v/>
      </c>
      <c r="C644" s="45" t="str">
        <f t="shared" si="175"/>
        <v/>
      </c>
      <c r="D644" s="45" t="str">
        <f t="shared" si="176"/>
        <v/>
      </c>
      <c r="E644" s="39"/>
      <c r="F644" s="40"/>
      <c r="G644" s="41"/>
      <c r="H644" s="42"/>
      <c r="I644" s="43"/>
      <c r="J644" s="43"/>
      <c r="K644" s="44"/>
      <c r="L644" s="108"/>
      <c r="M644" s="108"/>
      <c r="N644" s="108"/>
      <c r="O644" s="18"/>
    </row>
    <row r="645" spans="1:15" ht="25.5">
      <c r="A645" s="8" t="str">
        <f t="shared" si="174"/>
        <v>Program 1207</v>
      </c>
      <c r="B645" s="9" t="str">
        <f t="shared" si="181"/>
        <v/>
      </c>
      <c r="C645" s="45" t="str">
        <f t="shared" si="175"/>
        <v/>
      </c>
      <c r="D645" s="45" t="str">
        <f t="shared" si="176"/>
        <v/>
      </c>
      <c r="E645" s="51"/>
      <c r="F645" s="52"/>
      <c r="G645" s="53"/>
      <c r="H645" s="49" t="s">
        <v>131</v>
      </c>
      <c r="I645" s="20"/>
      <c r="J645" s="20"/>
      <c r="K645" s="64" t="s">
        <v>132</v>
      </c>
      <c r="L645" s="116">
        <f>SUM(L646,L665,L675,L694,L700,L706,L798,L732,L751,L770,L776,L836,L817,L782,L844)</f>
        <v>89600</v>
      </c>
      <c r="M645" s="116">
        <f t="shared" ref="M645:N645" si="188">SUM(M646,M665,M675,M694,M700,M706,M798,M732,M751,M770,M776,M836,M817,M782,M844)</f>
        <v>300</v>
      </c>
      <c r="N645" s="116">
        <f t="shared" si="188"/>
        <v>89900</v>
      </c>
    </row>
    <row r="646" spans="1:15" ht="25.5">
      <c r="A646" s="8" t="str">
        <f t="shared" si="174"/>
        <v>A 1207 04</v>
      </c>
      <c r="B646" s="9" t="str">
        <f t="shared" si="181"/>
        <v/>
      </c>
      <c r="C646" s="45" t="str">
        <f t="shared" si="175"/>
        <v/>
      </c>
      <c r="D646" s="45" t="str">
        <f t="shared" si="176"/>
        <v/>
      </c>
      <c r="E646" s="33" t="s">
        <v>133</v>
      </c>
      <c r="F646" s="34">
        <v>11</v>
      </c>
      <c r="G646" s="35"/>
      <c r="H646" s="105" t="s">
        <v>134</v>
      </c>
      <c r="I646" s="37"/>
      <c r="J646" s="37"/>
      <c r="K646" s="38" t="s">
        <v>135</v>
      </c>
      <c r="L646" s="112">
        <f t="shared" ref="L646:N646" si="189">SUM(L647)</f>
        <v>0</v>
      </c>
      <c r="M646" s="112">
        <f t="shared" si="189"/>
        <v>0</v>
      </c>
      <c r="N646" s="112">
        <f t="shared" si="189"/>
        <v>0</v>
      </c>
      <c r="O646" s="18"/>
    </row>
    <row r="647" spans="1:15">
      <c r="A647" s="8">
        <f t="shared" si="174"/>
        <v>3</v>
      </c>
      <c r="B647" s="9" t="str">
        <f t="shared" si="181"/>
        <v/>
      </c>
      <c r="C647" s="45" t="str">
        <f t="shared" si="175"/>
        <v/>
      </c>
      <c r="D647" s="45" t="str">
        <f t="shared" si="176"/>
        <v/>
      </c>
      <c r="E647" s="39"/>
      <c r="F647" s="40"/>
      <c r="G647" s="41"/>
      <c r="H647" s="42">
        <v>3</v>
      </c>
      <c r="I647" s="43"/>
      <c r="J647" s="43"/>
      <c r="K647" s="44" t="s">
        <v>43</v>
      </c>
      <c r="L647" s="108">
        <f>SUM(L648,L653)</f>
        <v>0</v>
      </c>
      <c r="M647" s="108">
        <f>SUM(M648,M653)</f>
        <v>0</v>
      </c>
      <c r="N647" s="108">
        <f>SUM(N648,N653)</f>
        <v>0</v>
      </c>
    </row>
    <row r="648" spans="1:15">
      <c r="A648" s="8">
        <f t="shared" si="174"/>
        <v>31</v>
      </c>
      <c r="B648" s="9" t="str">
        <f t="shared" si="181"/>
        <v/>
      </c>
      <c r="C648" s="45" t="str">
        <f t="shared" si="175"/>
        <v/>
      </c>
      <c r="D648" s="45" t="str">
        <f t="shared" si="176"/>
        <v/>
      </c>
      <c r="E648" s="39"/>
      <c r="F648" s="40"/>
      <c r="G648" s="41"/>
      <c r="H648" s="42">
        <v>31</v>
      </c>
      <c r="I648" s="43"/>
      <c r="J648" s="43"/>
      <c r="K648" s="44" t="s">
        <v>44</v>
      </c>
      <c r="L648" s="108">
        <f t="shared" ref="L648:N648" si="190">SUM(L649,L651)</f>
        <v>0</v>
      </c>
      <c r="M648" s="108">
        <f t="shared" si="190"/>
        <v>0</v>
      </c>
      <c r="N648" s="108">
        <f t="shared" si="190"/>
        <v>0</v>
      </c>
    </row>
    <row r="649" spans="1:15">
      <c r="A649" s="8">
        <f t="shared" si="174"/>
        <v>311</v>
      </c>
      <c r="B649" s="9" t="str">
        <f t="shared" si="181"/>
        <v/>
      </c>
      <c r="C649" s="45" t="str">
        <f t="shared" si="175"/>
        <v/>
      </c>
      <c r="D649" s="45" t="str">
        <f t="shared" si="176"/>
        <v/>
      </c>
      <c r="E649" s="39"/>
      <c r="F649" s="40"/>
      <c r="G649" s="41"/>
      <c r="H649" s="42">
        <v>311</v>
      </c>
      <c r="I649" s="43"/>
      <c r="J649" s="43"/>
      <c r="K649" s="44" t="s">
        <v>45</v>
      </c>
      <c r="L649" s="108">
        <f>SUM(L650)</f>
        <v>0</v>
      </c>
      <c r="M649" s="108">
        <f>SUM(M650)</f>
        <v>0</v>
      </c>
      <c r="N649" s="108">
        <f>SUM(N650)</f>
        <v>0</v>
      </c>
    </row>
    <row r="650" spans="1:15">
      <c r="A650" s="8">
        <f t="shared" si="174"/>
        <v>3111</v>
      </c>
      <c r="B650" s="9">
        <f t="shared" si="181"/>
        <v>11</v>
      </c>
      <c r="C650" s="45" t="str">
        <f t="shared" si="175"/>
        <v>096</v>
      </c>
      <c r="D650" s="45" t="str">
        <f t="shared" si="176"/>
        <v>0960</v>
      </c>
      <c r="E650" s="39" t="s">
        <v>133</v>
      </c>
      <c r="F650" s="40">
        <v>11</v>
      </c>
      <c r="G650" s="41">
        <v>11</v>
      </c>
      <c r="H650" s="42">
        <v>3111</v>
      </c>
      <c r="I650" s="46">
        <v>1736</v>
      </c>
      <c r="J650" s="46">
        <v>1313</v>
      </c>
      <c r="K650" s="44" t="s">
        <v>46</v>
      </c>
      <c r="L650" s="199"/>
      <c r="M650" s="199"/>
      <c r="N650" s="199"/>
    </row>
    <row r="651" spans="1:15">
      <c r="A651" s="8">
        <f t="shared" si="174"/>
        <v>313</v>
      </c>
      <c r="B651" s="9" t="str">
        <f t="shared" si="181"/>
        <v/>
      </c>
      <c r="C651" s="45" t="str">
        <f t="shared" si="175"/>
        <v/>
      </c>
      <c r="D651" s="45" t="str">
        <f t="shared" si="176"/>
        <v/>
      </c>
      <c r="E651" s="39"/>
      <c r="F651" s="40"/>
      <c r="G651" s="41"/>
      <c r="H651" s="42">
        <v>313</v>
      </c>
      <c r="I651" s="43"/>
      <c r="J651" s="43"/>
      <c r="K651" s="44" t="s">
        <v>47</v>
      </c>
      <c r="L651" s="108">
        <f>SUM(L652:L652)</f>
        <v>0</v>
      </c>
      <c r="M651" s="108">
        <f>SUM(M652:M652)</f>
        <v>0</v>
      </c>
      <c r="N651" s="108">
        <f>SUM(N652:N652)</f>
        <v>0</v>
      </c>
    </row>
    <row r="652" spans="1:15" ht="25.5">
      <c r="A652" s="8">
        <f t="shared" si="174"/>
        <v>3132</v>
      </c>
      <c r="B652" s="9">
        <f t="shared" si="181"/>
        <v>11</v>
      </c>
      <c r="C652" s="45" t="str">
        <f t="shared" si="175"/>
        <v>096</v>
      </c>
      <c r="D652" s="45" t="str">
        <f t="shared" si="176"/>
        <v>0960</v>
      </c>
      <c r="E652" s="39" t="s">
        <v>133</v>
      </c>
      <c r="F652" s="40">
        <v>11</v>
      </c>
      <c r="G652" s="41">
        <v>11</v>
      </c>
      <c r="H652" s="42">
        <v>3132</v>
      </c>
      <c r="I652" s="46">
        <v>1737</v>
      </c>
      <c r="J652" s="46">
        <v>1314</v>
      </c>
      <c r="K652" s="44" t="s">
        <v>48</v>
      </c>
      <c r="L652" s="199"/>
      <c r="M652" s="199"/>
      <c r="N652" s="199"/>
    </row>
    <row r="653" spans="1:15">
      <c r="A653" s="8">
        <f t="shared" si="174"/>
        <v>32</v>
      </c>
      <c r="B653" s="9" t="str">
        <f t="shared" si="181"/>
        <v/>
      </c>
      <c r="C653" s="45" t="str">
        <f t="shared" si="175"/>
        <v/>
      </c>
      <c r="D653" s="45" t="str">
        <f t="shared" si="176"/>
        <v/>
      </c>
      <c r="E653" s="39"/>
      <c r="F653" s="40"/>
      <c r="G653" s="41"/>
      <c r="H653" s="42">
        <v>32</v>
      </c>
      <c r="I653" s="43"/>
      <c r="J653" s="43"/>
      <c r="K653" s="44" t="s">
        <v>49</v>
      </c>
      <c r="L653" s="108">
        <f>SUM(L654,L657,L659,L661)</f>
        <v>0</v>
      </c>
      <c r="M653" s="108">
        <f>SUM(M654,M657,M659,M661)</f>
        <v>0</v>
      </c>
      <c r="N653" s="108">
        <f>SUM(N654,N657,N659,N661)</f>
        <v>0</v>
      </c>
    </row>
    <row r="654" spans="1:15">
      <c r="A654" s="8">
        <f t="shared" si="174"/>
        <v>322</v>
      </c>
      <c r="B654" s="9" t="str">
        <f t="shared" si="181"/>
        <v/>
      </c>
      <c r="C654" s="45" t="str">
        <f t="shared" si="175"/>
        <v/>
      </c>
      <c r="D654" s="45" t="str">
        <f t="shared" si="176"/>
        <v/>
      </c>
      <c r="E654" s="39"/>
      <c r="F654" s="40"/>
      <c r="G654" s="41"/>
      <c r="H654" s="42">
        <v>322</v>
      </c>
      <c r="I654" s="43"/>
      <c r="J654" s="43"/>
      <c r="K654" s="44" t="s">
        <v>71</v>
      </c>
      <c r="L654" s="108">
        <f>SUM(L655:L656)</f>
        <v>0</v>
      </c>
      <c r="M654" s="108">
        <f>SUM(M655:M656)</f>
        <v>0</v>
      </c>
      <c r="N654" s="108">
        <f>SUM(N655:N656)</f>
        <v>0</v>
      </c>
    </row>
    <row r="655" spans="1:15" ht="25.5">
      <c r="A655" s="8">
        <f t="shared" si="174"/>
        <v>3221</v>
      </c>
      <c r="B655" s="9">
        <f t="shared" si="181"/>
        <v>11</v>
      </c>
      <c r="C655" s="45" t="str">
        <f t="shared" si="175"/>
        <v>096</v>
      </c>
      <c r="D655" s="45" t="str">
        <f t="shared" si="176"/>
        <v>0960</v>
      </c>
      <c r="E655" s="39" t="s">
        <v>133</v>
      </c>
      <c r="F655" s="40">
        <v>11</v>
      </c>
      <c r="G655" s="41">
        <v>11</v>
      </c>
      <c r="H655" s="42">
        <v>3221</v>
      </c>
      <c r="I655" s="46">
        <v>1738</v>
      </c>
      <c r="J655" s="46">
        <v>1315</v>
      </c>
      <c r="K655" s="44" t="s">
        <v>72</v>
      </c>
      <c r="L655" s="199"/>
      <c r="M655" s="199"/>
      <c r="N655" s="199"/>
    </row>
    <row r="656" spans="1:15">
      <c r="A656" s="8">
        <f t="shared" ref="A656:A706" si="191">H656</f>
        <v>3222</v>
      </c>
      <c r="B656" s="9">
        <f t="shared" si="181"/>
        <v>11</v>
      </c>
      <c r="C656" s="45" t="str">
        <f t="shared" si="175"/>
        <v>096</v>
      </c>
      <c r="D656" s="45" t="str">
        <f t="shared" si="176"/>
        <v>0960</v>
      </c>
      <c r="E656" s="39" t="s">
        <v>133</v>
      </c>
      <c r="F656" s="40">
        <v>11</v>
      </c>
      <c r="G656" s="41">
        <v>11</v>
      </c>
      <c r="H656" s="42">
        <v>3222</v>
      </c>
      <c r="I656" s="46">
        <v>1739</v>
      </c>
      <c r="J656" s="46">
        <v>1316</v>
      </c>
      <c r="K656" s="44" t="s">
        <v>117</v>
      </c>
      <c r="L656" s="199"/>
      <c r="M656" s="199"/>
      <c r="N656" s="199"/>
    </row>
    <row r="657" spans="1:14">
      <c r="A657" s="8">
        <f t="shared" si="191"/>
        <v>323</v>
      </c>
      <c r="B657" s="9" t="str">
        <f t="shared" si="181"/>
        <v/>
      </c>
      <c r="C657" s="45" t="str">
        <f t="shared" si="175"/>
        <v/>
      </c>
      <c r="D657" s="45" t="str">
        <f t="shared" si="176"/>
        <v/>
      </c>
      <c r="E657" s="39"/>
      <c r="F657" s="40"/>
      <c r="G657" s="41"/>
      <c r="H657" s="42">
        <v>323</v>
      </c>
      <c r="I657" s="43"/>
      <c r="J657" s="43"/>
      <c r="K657" s="44" t="s">
        <v>50</v>
      </c>
      <c r="L657" s="108">
        <f>SUM(L658:L658)</f>
        <v>0</v>
      </c>
      <c r="M657" s="108">
        <f>SUM(M658:M658)</f>
        <v>0</v>
      </c>
      <c r="N657" s="108">
        <f>SUM(N658:N658)</f>
        <v>0</v>
      </c>
    </row>
    <row r="658" spans="1:14">
      <c r="A658" s="8">
        <f t="shared" si="191"/>
        <v>3237</v>
      </c>
      <c r="B658" s="9">
        <f t="shared" si="181"/>
        <v>11</v>
      </c>
      <c r="C658" s="45" t="str">
        <f t="shared" si="175"/>
        <v>096</v>
      </c>
      <c r="D658" s="45" t="str">
        <f t="shared" si="176"/>
        <v>0960</v>
      </c>
      <c r="E658" s="39" t="s">
        <v>133</v>
      </c>
      <c r="F658" s="40">
        <v>11</v>
      </c>
      <c r="G658" s="41">
        <v>11</v>
      </c>
      <c r="H658" s="42">
        <v>3237</v>
      </c>
      <c r="I658" s="46">
        <v>1740</v>
      </c>
      <c r="J658" s="46">
        <v>1318</v>
      </c>
      <c r="K658" s="44" t="s">
        <v>54</v>
      </c>
      <c r="L658" s="199"/>
      <c r="M658" s="199"/>
      <c r="N658" s="199"/>
    </row>
    <row r="659" spans="1:14" ht="25.5">
      <c r="A659" s="8">
        <f t="shared" si="191"/>
        <v>324</v>
      </c>
      <c r="B659" s="9" t="str">
        <f t="shared" si="181"/>
        <v/>
      </c>
      <c r="C659" s="45" t="str">
        <f t="shared" si="175"/>
        <v/>
      </c>
      <c r="D659" s="45" t="str">
        <f t="shared" si="176"/>
        <v/>
      </c>
      <c r="E659" s="39"/>
      <c r="F659" s="40"/>
      <c r="G659" s="41"/>
      <c r="H659" s="42">
        <v>324</v>
      </c>
      <c r="I659" s="43"/>
      <c r="J659" s="43"/>
      <c r="K659" s="44" t="s">
        <v>85</v>
      </c>
      <c r="L659" s="108">
        <f>SUM(L660)</f>
        <v>0</v>
      </c>
      <c r="M659" s="108">
        <f>SUM(M660)</f>
        <v>0</v>
      </c>
      <c r="N659" s="108">
        <f>SUM(N660)</f>
        <v>0</v>
      </c>
    </row>
    <row r="660" spans="1:14" ht="25.5">
      <c r="A660" s="8">
        <f t="shared" si="191"/>
        <v>3241</v>
      </c>
      <c r="B660" s="9">
        <f t="shared" si="181"/>
        <v>11</v>
      </c>
      <c r="C660" s="45" t="str">
        <f t="shared" si="175"/>
        <v>096</v>
      </c>
      <c r="D660" s="45" t="str">
        <f t="shared" si="176"/>
        <v>0960</v>
      </c>
      <c r="E660" s="39" t="s">
        <v>133</v>
      </c>
      <c r="F660" s="40">
        <v>11</v>
      </c>
      <c r="G660" s="41">
        <v>11</v>
      </c>
      <c r="H660" s="42">
        <v>3241</v>
      </c>
      <c r="I660" s="46">
        <v>1741</v>
      </c>
      <c r="J660" s="46">
        <v>1320</v>
      </c>
      <c r="K660" s="44" t="s">
        <v>85</v>
      </c>
      <c r="L660" s="199"/>
      <c r="M660" s="199"/>
      <c r="N660" s="199"/>
    </row>
    <row r="661" spans="1:14" ht="25.5">
      <c r="A661" s="8">
        <f t="shared" si="191"/>
        <v>329</v>
      </c>
      <c r="B661" s="9" t="str">
        <f t="shared" si="181"/>
        <v/>
      </c>
      <c r="C661" s="45" t="str">
        <f t="shared" si="175"/>
        <v/>
      </c>
      <c r="D661" s="45" t="str">
        <f t="shared" si="176"/>
        <v/>
      </c>
      <c r="E661" s="39"/>
      <c r="F661" s="40"/>
      <c r="G661" s="41"/>
      <c r="H661" s="42">
        <v>329</v>
      </c>
      <c r="I661" s="43"/>
      <c r="J661" s="43"/>
      <c r="K661" s="44" t="s">
        <v>56</v>
      </c>
      <c r="L661" s="108">
        <f>SUM(L662:L663)</f>
        <v>0</v>
      </c>
      <c r="M661" s="108">
        <f>SUM(M662:M663)</f>
        <v>0</v>
      </c>
      <c r="N661" s="108">
        <f>SUM(N662:N663)</f>
        <v>0</v>
      </c>
    </row>
    <row r="662" spans="1:14">
      <c r="A662" s="8">
        <f t="shared" si="191"/>
        <v>3293</v>
      </c>
      <c r="B662" s="9">
        <f t="shared" si="181"/>
        <v>11</v>
      </c>
      <c r="C662" s="45" t="str">
        <f t="shared" si="175"/>
        <v>096</v>
      </c>
      <c r="D662" s="45" t="str">
        <f t="shared" si="176"/>
        <v>0960</v>
      </c>
      <c r="E662" s="39" t="s">
        <v>133</v>
      </c>
      <c r="F662" s="40">
        <v>11</v>
      </c>
      <c r="G662" s="41">
        <v>11</v>
      </c>
      <c r="H662" s="42">
        <v>3293</v>
      </c>
      <c r="I662" s="46">
        <v>1742</v>
      </c>
      <c r="J662" s="46">
        <v>1321</v>
      </c>
      <c r="K662" s="44" t="s">
        <v>58</v>
      </c>
      <c r="L662" s="199"/>
      <c r="M662" s="199"/>
      <c r="N662" s="199"/>
    </row>
    <row r="663" spans="1:14" ht="25.5">
      <c r="A663" s="8">
        <f t="shared" si="191"/>
        <v>3299</v>
      </c>
      <c r="B663" s="9">
        <f t="shared" si="181"/>
        <v>11</v>
      </c>
      <c r="C663" s="45" t="str">
        <f t="shared" si="175"/>
        <v>096</v>
      </c>
      <c r="D663" s="45" t="str">
        <f t="shared" si="176"/>
        <v>0960</v>
      </c>
      <c r="E663" s="39" t="s">
        <v>133</v>
      </c>
      <c r="F663" s="40">
        <v>11</v>
      </c>
      <c r="G663" s="41">
        <v>11</v>
      </c>
      <c r="H663" s="42">
        <v>3299</v>
      </c>
      <c r="I663" s="46">
        <v>1743</v>
      </c>
      <c r="J663" s="46">
        <v>1322</v>
      </c>
      <c r="K663" s="44" t="s">
        <v>56</v>
      </c>
      <c r="L663" s="199"/>
      <c r="M663" s="199"/>
      <c r="N663" s="199"/>
    </row>
    <row r="664" spans="1:14">
      <c r="A664" s="8">
        <f t="shared" ref="A664" si="192">H664</f>
        <v>0</v>
      </c>
      <c r="B664" s="9" t="str">
        <f t="shared" ref="B664" si="193">IF(J664&gt;0,G664," ")</f>
        <v/>
      </c>
      <c r="C664" s="45" t="str">
        <f t="shared" ref="C664" si="194">IF(I664&gt;0,LEFT(E664,3),"  ")</f>
        <v/>
      </c>
      <c r="D664" s="45" t="str">
        <f t="shared" ref="D664" si="195">IF(I664&gt;0,LEFT(E664,4),"  ")</f>
        <v/>
      </c>
      <c r="E664" s="39"/>
      <c r="F664" s="40"/>
      <c r="G664" s="41"/>
      <c r="H664" s="42"/>
      <c r="I664" s="43"/>
      <c r="J664" s="43"/>
      <c r="K664" s="44"/>
      <c r="L664" s="108"/>
      <c r="M664" s="108"/>
      <c r="N664" s="108"/>
    </row>
    <row r="665" spans="1:14">
      <c r="C665" s="45"/>
      <c r="D665" s="45"/>
      <c r="E665" s="201" t="s">
        <v>130</v>
      </c>
      <c r="F665" s="34">
        <v>11</v>
      </c>
      <c r="G665" s="35"/>
      <c r="H665" s="177" t="s">
        <v>281</v>
      </c>
      <c r="I665" s="37"/>
      <c r="J665" s="37"/>
      <c r="K665" s="38" t="s">
        <v>282</v>
      </c>
      <c r="L665" s="112">
        <f t="shared" ref="L665:N666" si="196">SUM(L666)</f>
        <v>0</v>
      </c>
      <c r="M665" s="112">
        <f t="shared" si="196"/>
        <v>0</v>
      </c>
      <c r="N665" s="112">
        <f t="shared" si="196"/>
        <v>0</v>
      </c>
    </row>
    <row r="666" spans="1:14">
      <c r="C666" s="45"/>
      <c r="D666" s="45"/>
      <c r="E666" s="39"/>
      <c r="F666" s="40"/>
      <c r="G666" s="41"/>
      <c r="H666" s="42">
        <v>3</v>
      </c>
      <c r="I666" s="43"/>
      <c r="J666" s="43"/>
      <c r="K666" s="44" t="s">
        <v>43</v>
      </c>
      <c r="L666" s="108">
        <f t="shared" si="196"/>
        <v>0</v>
      </c>
      <c r="M666" s="108">
        <f t="shared" si="196"/>
        <v>0</v>
      </c>
      <c r="N666" s="108">
        <f t="shared" si="196"/>
        <v>0</v>
      </c>
    </row>
    <row r="667" spans="1:14">
      <c r="C667" s="45"/>
      <c r="D667" s="45"/>
      <c r="E667" s="39"/>
      <c r="F667" s="40"/>
      <c r="G667" s="41"/>
      <c r="H667" s="42">
        <v>32</v>
      </c>
      <c r="I667" s="43"/>
      <c r="J667" s="43"/>
      <c r="K667" s="44" t="s">
        <v>49</v>
      </c>
      <c r="L667" s="108">
        <f>SUM(L668,L672)</f>
        <v>0</v>
      </c>
      <c r="M667" s="108">
        <f>SUM(M668,M672)</f>
        <v>0</v>
      </c>
      <c r="N667" s="108">
        <f>SUM(N668,N672)</f>
        <v>0</v>
      </c>
    </row>
    <row r="668" spans="1:14">
      <c r="C668" s="45"/>
      <c r="D668" s="45"/>
      <c r="E668" s="39"/>
      <c r="F668" s="40"/>
      <c r="G668" s="41"/>
      <c r="H668" s="42">
        <v>323</v>
      </c>
      <c r="I668" s="43"/>
      <c r="J668" s="43"/>
      <c r="K668" s="44" t="s">
        <v>50</v>
      </c>
      <c r="L668" s="108">
        <f>SUM(L669:L671)</f>
        <v>0</v>
      </c>
      <c r="M668" s="108">
        <f>SUM(M669:M671)</f>
        <v>0</v>
      </c>
      <c r="N668" s="108">
        <f>SUM(N669:N671)</f>
        <v>0</v>
      </c>
    </row>
    <row r="669" spans="1:14">
      <c r="C669" s="45"/>
      <c r="D669" s="45"/>
      <c r="E669" s="201" t="s">
        <v>130</v>
      </c>
      <c r="F669" s="40">
        <v>11</v>
      </c>
      <c r="G669" s="41">
        <v>11</v>
      </c>
      <c r="H669" s="42">
        <v>3231</v>
      </c>
      <c r="I669" s="213">
        <v>1744</v>
      </c>
      <c r="J669" s="46">
        <v>882</v>
      </c>
      <c r="K669" s="44" t="s">
        <v>51</v>
      </c>
      <c r="L669" s="199"/>
      <c r="M669" s="199"/>
      <c r="N669" s="199"/>
    </row>
    <row r="670" spans="1:14" ht="25.5">
      <c r="C670" s="45"/>
      <c r="D670" s="45"/>
      <c r="E670" s="201" t="s">
        <v>130</v>
      </c>
      <c r="F670" s="40">
        <v>11</v>
      </c>
      <c r="G670" s="41">
        <v>11</v>
      </c>
      <c r="H670" s="42">
        <v>3232</v>
      </c>
      <c r="I670" s="213">
        <v>1745</v>
      </c>
      <c r="J670" s="46">
        <v>883</v>
      </c>
      <c r="K670" s="44" t="s">
        <v>90</v>
      </c>
      <c r="L670" s="199"/>
      <c r="M670" s="199"/>
      <c r="N670" s="199"/>
    </row>
    <row r="671" spans="1:14">
      <c r="C671" s="45"/>
      <c r="D671" s="45"/>
      <c r="E671" s="201" t="s">
        <v>130</v>
      </c>
      <c r="F671" s="40">
        <v>11</v>
      </c>
      <c r="G671" s="41">
        <v>11</v>
      </c>
      <c r="H671" s="42">
        <v>3237</v>
      </c>
      <c r="I671" s="213">
        <v>1746</v>
      </c>
      <c r="J671" s="46">
        <v>884</v>
      </c>
      <c r="K671" s="44" t="s">
        <v>54</v>
      </c>
      <c r="L671" s="199"/>
      <c r="M671" s="199"/>
      <c r="N671" s="199"/>
    </row>
    <row r="672" spans="1:14" ht="25.5">
      <c r="C672" s="45"/>
      <c r="D672" s="45"/>
      <c r="E672" s="39"/>
      <c r="F672" s="40"/>
      <c r="G672" s="41"/>
      <c r="H672" s="42">
        <v>329</v>
      </c>
      <c r="I672" s="43"/>
      <c r="J672" s="43"/>
      <c r="K672" s="44" t="s">
        <v>56</v>
      </c>
      <c r="L672" s="108">
        <f>SUM(L673)</f>
        <v>0</v>
      </c>
      <c r="M672" s="108">
        <f>SUM(M673)</f>
        <v>0</v>
      </c>
      <c r="N672" s="108">
        <f>SUM(N673)</f>
        <v>0</v>
      </c>
    </row>
    <row r="673" spans="1:14" ht="25.5">
      <c r="C673" s="45"/>
      <c r="D673" s="45"/>
      <c r="E673" s="201" t="s">
        <v>130</v>
      </c>
      <c r="F673" s="40">
        <v>11</v>
      </c>
      <c r="G673" s="41">
        <v>11</v>
      </c>
      <c r="H673" s="42">
        <v>3299</v>
      </c>
      <c r="I673" s="213">
        <v>1747</v>
      </c>
      <c r="J673" s="46">
        <v>885</v>
      </c>
      <c r="K673" s="44" t="s">
        <v>56</v>
      </c>
      <c r="L673" s="199"/>
      <c r="M673" s="199"/>
      <c r="N673" s="199"/>
    </row>
    <row r="674" spans="1:14">
      <c r="A674" s="8">
        <f t="shared" si="191"/>
        <v>0</v>
      </c>
      <c r="B674" s="9" t="str">
        <f t="shared" si="181"/>
        <v/>
      </c>
      <c r="C674" s="45" t="str">
        <f t="shared" si="175"/>
        <v/>
      </c>
      <c r="D674" s="45" t="str">
        <f t="shared" si="176"/>
        <v/>
      </c>
      <c r="E674" s="39"/>
      <c r="F674" s="40"/>
      <c r="G674" s="41"/>
      <c r="H674" s="42"/>
      <c r="I674" s="43"/>
      <c r="J674" s="43"/>
      <c r="K674" s="44"/>
      <c r="L674" s="108"/>
      <c r="M674" s="108"/>
      <c r="N674" s="108"/>
    </row>
    <row r="675" spans="1:14" ht="38.25">
      <c r="A675" s="8" t="str">
        <f t="shared" si="191"/>
        <v>T 1207 16</v>
      </c>
      <c r="B675" s="9" t="str">
        <f t="shared" si="181"/>
        <v/>
      </c>
      <c r="C675" s="45" t="str">
        <f t="shared" si="175"/>
        <v/>
      </c>
      <c r="D675" s="45" t="str">
        <f t="shared" si="176"/>
        <v/>
      </c>
      <c r="E675" s="33" t="s">
        <v>130</v>
      </c>
      <c r="F675" s="34">
        <v>11</v>
      </c>
      <c r="G675" s="35"/>
      <c r="H675" s="105" t="s">
        <v>186</v>
      </c>
      <c r="I675" s="37"/>
      <c r="J675" s="37"/>
      <c r="K675" s="38" t="s">
        <v>187</v>
      </c>
      <c r="L675" s="112">
        <f>SUM(L676)</f>
        <v>0</v>
      </c>
      <c r="M675" s="112">
        <f>SUM(M676)</f>
        <v>0</v>
      </c>
      <c r="N675" s="112">
        <f>SUM(N676)</f>
        <v>0</v>
      </c>
    </row>
    <row r="676" spans="1:14">
      <c r="A676" s="8">
        <f t="shared" si="191"/>
        <v>3</v>
      </c>
      <c r="B676" s="9" t="str">
        <f t="shared" si="181"/>
        <v/>
      </c>
      <c r="C676" s="45" t="str">
        <f t="shared" si="175"/>
        <v/>
      </c>
      <c r="D676" s="45" t="str">
        <f t="shared" si="176"/>
        <v/>
      </c>
      <c r="E676" s="39"/>
      <c r="F676" s="40"/>
      <c r="G676" s="41"/>
      <c r="H676" s="42">
        <v>3</v>
      </c>
      <c r="I676" s="43"/>
      <c r="J676" s="43"/>
      <c r="K676" s="44" t="s">
        <v>43</v>
      </c>
      <c r="L676" s="108">
        <f t="shared" ref="L676:N676" si="197">SUM(L677)</f>
        <v>0</v>
      </c>
      <c r="M676" s="108">
        <f t="shared" si="197"/>
        <v>0</v>
      </c>
      <c r="N676" s="108">
        <f t="shared" si="197"/>
        <v>0</v>
      </c>
    </row>
    <row r="677" spans="1:14">
      <c r="A677" s="8">
        <f t="shared" si="191"/>
        <v>32</v>
      </c>
      <c r="B677" s="9" t="str">
        <f t="shared" si="181"/>
        <v/>
      </c>
      <c r="C677" s="45" t="str">
        <f t="shared" si="175"/>
        <v/>
      </c>
      <c r="D677" s="45" t="str">
        <f t="shared" si="176"/>
        <v/>
      </c>
      <c r="E677" s="39"/>
      <c r="F677" s="40"/>
      <c r="G677" s="41"/>
      <c r="H677" s="42">
        <v>32</v>
      </c>
      <c r="I677" s="43"/>
      <c r="J677" s="43"/>
      <c r="K677" s="44" t="s">
        <v>49</v>
      </c>
      <c r="L677" s="108">
        <f>SUM(L678,L681,L685,L689)</f>
        <v>0</v>
      </c>
      <c r="M677" s="108">
        <f>SUM(M678,M681,M685,M689)</f>
        <v>0</v>
      </c>
      <c r="N677" s="108">
        <f>SUM(N678,N681,N685,N689)</f>
        <v>0</v>
      </c>
    </row>
    <row r="678" spans="1:14">
      <c r="A678" s="8">
        <f t="shared" si="191"/>
        <v>321</v>
      </c>
      <c r="B678" s="9" t="str">
        <f t="shared" si="181"/>
        <v/>
      </c>
      <c r="C678" s="45" t="str">
        <f t="shared" si="175"/>
        <v/>
      </c>
      <c r="D678" s="45" t="str">
        <f t="shared" si="176"/>
        <v/>
      </c>
      <c r="E678" s="39"/>
      <c r="F678" s="40"/>
      <c r="G678" s="41"/>
      <c r="H678" s="42">
        <v>321</v>
      </c>
      <c r="I678" s="43"/>
      <c r="J678" s="43"/>
      <c r="K678" s="44" t="s">
        <v>68</v>
      </c>
      <c r="L678" s="108">
        <f>SUM(L679:L680)</f>
        <v>0</v>
      </c>
      <c r="M678" s="108">
        <f>SUM(M679:M680)</f>
        <v>0</v>
      </c>
      <c r="N678" s="108">
        <f>SUM(N679:N680)</f>
        <v>0</v>
      </c>
    </row>
    <row r="679" spans="1:14">
      <c r="A679" s="8">
        <f t="shared" si="191"/>
        <v>3211</v>
      </c>
      <c r="B679" s="9">
        <f t="shared" si="181"/>
        <v>11</v>
      </c>
      <c r="C679" s="45" t="str">
        <f t="shared" si="175"/>
        <v>091</v>
      </c>
      <c r="D679" s="45" t="str">
        <f t="shared" si="176"/>
        <v>0912</v>
      </c>
      <c r="E679" s="39" t="s">
        <v>130</v>
      </c>
      <c r="F679" s="40">
        <v>11</v>
      </c>
      <c r="G679" s="41">
        <v>11</v>
      </c>
      <c r="H679" s="42">
        <v>3211</v>
      </c>
      <c r="I679" s="46">
        <v>1749</v>
      </c>
      <c r="J679" s="46">
        <v>1323</v>
      </c>
      <c r="K679" s="44" t="s">
        <v>69</v>
      </c>
      <c r="L679" s="199"/>
      <c r="M679" s="199"/>
      <c r="N679" s="199"/>
    </row>
    <row r="680" spans="1:14">
      <c r="A680" s="8">
        <f t="shared" si="191"/>
        <v>3213</v>
      </c>
      <c r="B680" s="9">
        <f t="shared" si="181"/>
        <v>11</v>
      </c>
      <c r="C680" s="45" t="str">
        <f t="shared" si="175"/>
        <v>091</v>
      </c>
      <c r="D680" s="45" t="str">
        <f t="shared" si="176"/>
        <v>0912</v>
      </c>
      <c r="E680" s="39" t="s">
        <v>130</v>
      </c>
      <c r="F680" s="40">
        <v>11</v>
      </c>
      <c r="G680" s="41">
        <v>11</v>
      </c>
      <c r="H680" s="42">
        <v>3213</v>
      </c>
      <c r="I680" s="46" t="s">
        <v>311</v>
      </c>
      <c r="J680" s="46">
        <v>1324</v>
      </c>
      <c r="K680" s="44" t="s">
        <v>83</v>
      </c>
      <c r="L680" s="199"/>
      <c r="M680" s="199"/>
      <c r="N680" s="199"/>
    </row>
    <row r="681" spans="1:14">
      <c r="A681" s="8">
        <f t="shared" si="191"/>
        <v>322</v>
      </c>
      <c r="B681" s="9" t="str">
        <f t="shared" si="181"/>
        <v/>
      </c>
      <c r="C681" s="45" t="str">
        <f t="shared" si="175"/>
        <v/>
      </c>
      <c r="D681" s="45" t="str">
        <f t="shared" si="176"/>
        <v/>
      </c>
      <c r="E681" s="39"/>
      <c r="F681" s="40"/>
      <c r="G681" s="41"/>
      <c r="H681" s="42">
        <v>322</v>
      </c>
      <c r="I681" s="43"/>
      <c r="J681" s="43"/>
      <c r="K681" s="44" t="s">
        <v>71</v>
      </c>
      <c r="L681" s="108">
        <f>SUM(L682:L684)</f>
        <v>0</v>
      </c>
      <c r="M681" s="108">
        <f>SUM(M682:M684)</f>
        <v>0</v>
      </c>
      <c r="N681" s="108">
        <f>SUM(N682:N684)</f>
        <v>0</v>
      </c>
    </row>
    <row r="682" spans="1:14" ht="25.5">
      <c r="A682" s="8">
        <f t="shared" si="191"/>
        <v>3221</v>
      </c>
      <c r="B682" s="9">
        <f t="shared" si="181"/>
        <v>11</v>
      </c>
      <c r="C682" s="45" t="str">
        <f t="shared" si="175"/>
        <v>091</v>
      </c>
      <c r="D682" s="45" t="str">
        <f t="shared" si="176"/>
        <v>0912</v>
      </c>
      <c r="E682" s="39" t="s">
        <v>130</v>
      </c>
      <c r="F682" s="40">
        <v>11</v>
      </c>
      <c r="G682" s="41">
        <v>11</v>
      </c>
      <c r="H682" s="42">
        <v>3221</v>
      </c>
      <c r="I682" s="46">
        <v>1750</v>
      </c>
      <c r="J682" s="46">
        <v>1325</v>
      </c>
      <c r="K682" s="44" t="s">
        <v>72</v>
      </c>
      <c r="L682" s="199"/>
      <c r="M682" s="199"/>
      <c r="N682" s="199"/>
    </row>
    <row r="683" spans="1:14">
      <c r="A683" s="8">
        <f t="shared" si="191"/>
        <v>3222</v>
      </c>
      <c r="B683" s="9">
        <f t="shared" si="181"/>
        <v>11</v>
      </c>
      <c r="C683" s="45" t="str">
        <f t="shared" si="175"/>
        <v>091</v>
      </c>
      <c r="D683" s="45" t="str">
        <f t="shared" si="176"/>
        <v>0912</v>
      </c>
      <c r="E683" s="39" t="s">
        <v>130</v>
      </c>
      <c r="F683" s="40">
        <v>11</v>
      </c>
      <c r="G683" s="41">
        <v>11</v>
      </c>
      <c r="H683" s="42">
        <v>3222</v>
      </c>
      <c r="I683" s="213">
        <v>1751</v>
      </c>
      <c r="J683" s="46">
        <v>1325</v>
      </c>
      <c r="K683" s="44" t="s">
        <v>117</v>
      </c>
      <c r="L683" s="199"/>
      <c r="M683" s="199"/>
      <c r="N683" s="199"/>
    </row>
    <row r="684" spans="1:14">
      <c r="A684" s="8">
        <f t="shared" si="191"/>
        <v>3225</v>
      </c>
      <c r="B684" s="9">
        <f t="shared" si="181"/>
        <v>11</v>
      </c>
      <c r="C684" s="45" t="str">
        <f t="shared" si="175"/>
        <v>091</v>
      </c>
      <c r="D684" s="45" t="str">
        <f t="shared" si="176"/>
        <v>0912</v>
      </c>
      <c r="E684" s="39" t="s">
        <v>130</v>
      </c>
      <c r="F684" s="40">
        <v>11</v>
      </c>
      <c r="G684" s="41">
        <v>11</v>
      </c>
      <c r="H684" s="42">
        <v>3225</v>
      </c>
      <c r="I684" s="46">
        <v>1752</v>
      </c>
      <c r="J684" s="46">
        <v>1326</v>
      </c>
      <c r="K684" s="44" t="s">
        <v>74</v>
      </c>
      <c r="L684" s="199"/>
      <c r="M684" s="199"/>
      <c r="N684" s="199"/>
    </row>
    <row r="685" spans="1:14">
      <c r="A685" s="8">
        <f t="shared" si="191"/>
        <v>323</v>
      </c>
      <c r="B685" s="9" t="str">
        <f t="shared" si="181"/>
        <v/>
      </c>
      <c r="C685" s="45" t="str">
        <f t="shared" si="175"/>
        <v/>
      </c>
      <c r="D685" s="45" t="str">
        <f t="shared" si="176"/>
        <v/>
      </c>
      <c r="E685" s="39"/>
      <c r="F685" s="40"/>
      <c r="G685" s="41"/>
      <c r="H685" s="42">
        <v>323</v>
      </c>
      <c r="I685" s="43"/>
      <c r="J685" s="43"/>
      <c r="K685" s="44" t="s">
        <v>50</v>
      </c>
      <c r="L685" s="108">
        <f>SUM(L686:L688)</f>
        <v>0</v>
      </c>
      <c r="M685" s="108">
        <f>SUM(M686:M688)</f>
        <v>0</v>
      </c>
      <c r="N685" s="108">
        <f>SUM(N686:N688)</f>
        <v>0</v>
      </c>
    </row>
    <row r="686" spans="1:14">
      <c r="A686" s="8">
        <f t="shared" si="191"/>
        <v>3231</v>
      </c>
      <c r="B686" s="9">
        <f t="shared" si="181"/>
        <v>11</v>
      </c>
      <c r="C686" s="45" t="str">
        <f t="shared" si="175"/>
        <v>091</v>
      </c>
      <c r="D686" s="45" t="str">
        <f t="shared" si="176"/>
        <v>0912</v>
      </c>
      <c r="E686" s="39" t="s">
        <v>130</v>
      </c>
      <c r="F686" s="40">
        <v>11</v>
      </c>
      <c r="G686" s="41">
        <v>11</v>
      </c>
      <c r="H686" s="42">
        <v>3231</v>
      </c>
      <c r="I686" s="46">
        <v>1753</v>
      </c>
      <c r="J686" s="46">
        <v>1327</v>
      </c>
      <c r="K686" s="44" t="s">
        <v>51</v>
      </c>
      <c r="L686" s="199"/>
      <c r="M686" s="199"/>
      <c r="N686" s="199"/>
    </row>
    <row r="687" spans="1:14">
      <c r="A687" s="8">
        <f t="shared" si="191"/>
        <v>3237</v>
      </c>
      <c r="B687" s="9">
        <f t="shared" si="181"/>
        <v>11</v>
      </c>
      <c r="C687" s="45" t="str">
        <f t="shared" si="175"/>
        <v>091</v>
      </c>
      <c r="D687" s="45" t="str">
        <f t="shared" si="176"/>
        <v>0912</v>
      </c>
      <c r="E687" s="39" t="s">
        <v>130</v>
      </c>
      <c r="F687" s="40">
        <v>11</v>
      </c>
      <c r="G687" s="41">
        <v>11</v>
      </c>
      <c r="H687" s="42">
        <v>3237</v>
      </c>
      <c r="I687" s="46">
        <v>1754</v>
      </c>
      <c r="J687" s="46">
        <v>1328</v>
      </c>
      <c r="K687" s="5" t="s">
        <v>63</v>
      </c>
      <c r="L687" s="199"/>
      <c r="M687" s="199"/>
      <c r="N687" s="199"/>
    </row>
    <row r="688" spans="1:14">
      <c r="A688" s="8">
        <f t="shared" si="191"/>
        <v>3239</v>
      </c>
      <c r="B688" s="9">
        <f t="shared" si="181"/>
        <v>11</v>
      </c>
      <c r="C688" s="45" t="str">
        <f t="shared" si="175"/>
        <v>091</v>
      </c>
      <c r="D688" s="45" t="str">
        <f t="shared" si="176"/>
        <v>0912</v>
      </c>
      <c r="E688" s="39" t="s">
        <v>130</v>
      </c>
      <c r="F688" s="40">
        <v>11</v>
      </c>
      <c r="G688" s="41">
        <v>11</v>
      </c>
      <c r="H688" s="42">
        <v>3239</v>
      </c>
      <c r="I688" s="46">
        <v>1755</v>
      </c>
      <c r="J688" s="46">
        <v>1329</v>
      </c>
      <c r="K688" s="44" t="s">
        <v>55</v>
      </c>
      <c r="L688" s="199"/>
      <c r="M688" s="199"/>
      <c r="N688" s="199"/>
    </row>
    <row r="689" spans="1:15" ht="25.5">
      <c r="A689" s="8">
        <f t="shared" si="191"/>
        <v>329</v>
      </c>
      <c r="B689" s="9" t="str">
        <f t="shared" si="181"/>
        <v/>
      </c>
      <c r="C689" s="45" t="str">
        <f t="shared" si="175"/>
        <v/>
      </c>
      <c r="D689" s="45" t="str">
        <f t="shared" si="176"/>
        <v/>
      </c>
      <c r="E689" s="39"/>
      <c r="F689" s="40"/>
      <c r="G689" s="41"/>
      <c r="H689" s="42">
        <v>329</v>
      </c>
      <c r="I689" s="43"/>
      <c r="J689" s="43"/>
      <c r="K689" s="44" t="s">
        <v>56</v>
      </c>
      <c r="L689" s="108">
        <f>SUM(L690:L692)</f>
        <v>0</v>
      </c>
      <c r="M689" s="108">
        <f>SUM(M690:M692)</f>
        <v>0</v>
      </c>
      <c r="N689" s="108">
        <f>SUM(N690:N692)</f>
        <v>0</v>
      </c>
    </row>
    <row r="690" spans="1:15" ht="25.5">
      <c r="A690" s="8">
        <f t="shared" si="191"/>
        <v>3291</v>
      </c>
      <c r="B690" s="9">
        <f t="shared" si="181"/>
        <v>11</v>
      </c>
      <c r="C690" s="45" t="str">
        <f t="shared" si="175"/>
        <v>091</v>
      </c>
      <c r="D690" s="45" t="str">
        <f t="shared" si="176"/>
        <v>0912</v>
      </c>
      <c r="E690" s="39" t="s">
        <v>130</v>
      </c>
      <c r="F690" s="40">
        <v>11</v>
      </c>
      <c r="G690" s="41">
        <v>11</v>
      </c>
      <c r="H690" s="42">
        <v>3291</v>
      </c>
      <c r="I690" s="46" t="s">
        <v>311</v>
      </c>
      <c r="J690" s="46">
        <v>1330</v>
      </c>
      <c r="K690" s="44" t="s">
        <v>57</v>
      </c>
      <c r="L690" s="199"/>
      <c r="M690" s="199"/>
      <c r="N690" s="199"/>
    </row>
    <row r="691" spans="1:15">
      <c r="A691" s="8">
        <f t="shared" si="191"/>
        <v>3293</v>
      </c>
      <c r="B691" s="9">
        <f t="shared" si="181"/>
        <v>11</v>
      </c>
      <c r="C691" s="45" t="str">
        <f t="shared" si="175"/>
        <v>091</v>
      </c>
      <c r="D691" s="45" t="str">
        <f t="shared" si="176"/>
        <v>0912</v>
      </c>
      <c r="E691" s="39" t="s">
        <v>130</v>
      </c>
      <c r="F691" s="40">
        <v>11</v>
      </c>
      <c r="G691" s="41">
        <v>11</v>
      </c>
      <c r="H691" s="42">
        <v>3293</v>
      </c>
      <c r="I691" s="46">
        <v>1756</v>
      </c>
      <c r="J691" s="46">
        <v>1331</v>
      </c>
      <c r="K691" s="44" t="s">
        <v>58</v>
      </c>
      <c r="L691" s="199"/>
      <c r="M691" s="199"/>
      <c r="N691" s="199"/>
    </row>
    <row r="692" spans="1:15" ht="25.5">
      <c r="A692" s="8">
        <f t="shared" si="191"/>
        <v>3299</v>
      </c>
      <c r="B692" s="9">
        <f t="shared" si="181"/>
        <v>11</v>
      </c>
      <c r="C692" s="45" t="str">
        <f t="shared" si="175"/>
        <v>091</v>
      </c>
      <c r="D692" s="45" t="str">
        <f t="shared" si="176"/>
        <v>0912</v>
      </c>
      <c r="E692" s="39" t="s">
        <v>130</v>
      </c>
      <c r="F692" s="40">
        <v>11</v>
      </c>
      <c r="G692" s="41">
        <v>11</v>
      </c>
      <c r="H692" s="42">
        <v>3299</v>
      </c>
      <c r="I692" s="46">
        <v>1757</v>
      </c>
      <c r="J692" s="46">
        <v>1332</v>
      </c>
      <c r="K692" s="44" t="s">
        <v>56</v>
      </c>
      <c r="L692" s="199"/>
      <c r="M692" s="199"/>
      <c r="N692" s="199"/>
    </row>
    <row r="693" spans="1:15">
      <c r="A693" s="8">
        <f t="shared" si="191"/>
        <v>0</v>
      </c>
      <c r="B693" s="9" t="str">
        <f t="shared" si="181"/>
        <v/>
      </c>
      <c r="C693" s="45" t="str">
        <f t="shared" si="175"/>
        <v/>
      </c>
      <c r="D693" s="45" t="str">
        <f t="shared" si="176"/>
        <v/>
      </c>
      <c r="E693" s="39"/>
      <c r="F693" s="40"/>
      <c r="G693" s="41"/>
      <c r="H693" s="42"/>
      <c r="I693" s="43"/>
      <c r="J693" s="43"/>
      <c r="K693" s="44"/>
      <c r="L693" s="108"/>
      <c r="M693" s="108"/>
      <c r="N693" s="108"/>
      <c r="O693" s="18"/>
    </row>
    <row r="694" spans="1:15" ht="38.25">
      <c r="A694" s="8" t="str">
        <f t="shared" si="191"/>
        <v>K 1207 17</v>
      </c>
      <c r="B694" s="9" t="str">
        <f t="shared" si="181"/>
        <v/>
      </c>
      <c r="C694" s="45" t="str">
        <f t="shared" si="175"/>
        <v/>
      </c>
      <c r="D694" s="45" t="str">
        <f t="shared" si="176"/>
        <v/>
      </c>
      <c r="E694" s="33" t="s">
        <v>130</v>
      </c>
      <c r="F694" s="34">
        <v>11</v>
      </c>
      <c r="G694" s="35"/>
      <c r="H694" s="105" t="s">
        <v>188</v>
      </c>
      <c r="I694" s="37"/>
      <c r="J694" s="37"/>
      <c r="K694" s="38" t="s">
        <v>189</v>
      </c>
      <c r="L694" s="112">
        <f t="shared" ref="L694:N697" si="198">SUM(L695)</f>
        <v>200</v>
      </c>
      <c r="M694" s="112">
        <f t="shared" si="198"/>
        <v>0</v>
      </c>
      <c r="N694" s="112">
        <f t="shared" si="198"/>
        <v>200</v>
      </c>
      <c r="O694" s="18"/>
    </row>
    <row r="695" spans="1:15" ht="25.5">
      <c r="A695" s="8">
        <f t="shared" si="191"/>
        <v>4</v>
      </c>
      <c r="B695" s="9" t="str">
        <f t="shared" si="181"/>
        <v/>
      </c>
      <c r="C695" s="45" t="str">
        <f t="shared" si="175"/>
        <v/>
      </c>
      <c r="D695" s="45" t="str">
        <f t="shared" si="176"/>
        <v/>
      </c>
      <c r="E695" s="39"/>
      <c r="F695" s="40"/>
      <c r="G695" s="41"/>
      <c r="H695" s="42">
        <v>4</v>
      </c>
      <c r="I695" s="43"/>
      <c r="J695" s="43"/>
      <c r="K695" s="44" t="s">
        <v>64</v>
      </c>
      <c r="L695" s="108">
        <f t="shared" si="198"/>
        <v>200</v>
      </c>
      <c r="M695" s="108">
        <f t="shared" si="198"/>
        <v>0</v>
      </c>
      <c r="N695" s="108">
        <f t="shared" si="198"/>
        <v>200</v>
      </c>
    </row>
    <row r="696" spans="1:15" ht="25.5">
      <c r="A696" s="8">
        <f t="shared" si="191"/>
        <v>42</v>
      </c>
      <c r="B696" s="9" t="str">
        <f t="shared" si="181"/>
        <v/>
      </c>
      <c r="C696" s="45" t="str">
        <f t="shared" si="175"/>
        <v/>
      </c>
      <c r="D696" s="45" t="str">
        <f t="shared" si="176"/>
        <v/>
      </c>
      <c r="E696" s="39"/>
      <c r="F696" s="40"/>
      <c r="G696" s="41"/>
      <c r="H696" s="42">
        <v>42</v>
      </c>
      <c r="I696" s="43"/>
      <c r="J696" s="43"/>
      <c r="K696" s="44" t="s">
        <v>65</v>
      </c>
      <c r="L696" s="108">
        <f t="shared" si="198"/>
        <v>200</v>
      </c>
      <c r="M696" s="108">
        <f t="shared" si="198"/>
        <v>0</v>
      </c>
      <c r="N696" s="108">
        <f t="shared" si="198"/>
        <v>200</v>
      </c>
      <c r="O696" s="18"/>
    </row>
    <row r="697" spans="1:15" ht="25.5">
      <c r="A697" s="8">
        <f t="shared" si="191"/>
        <v>424</v>
      </c>
      <c r="B697" s="9" t="str">
        <f t="shared" si="181"/>
        <v/>
      </c>
      <c r="C697" s="45" t="str">
        <f t="shared" si="175"/>
        <v/>
      </c>
      <c r="D697" s="45" t="str">
        <f t="shared" si="176"/>
        <v/>
      </c>
      <c r="E697" s="39"/>
      <c r="F697" s="40"/>
      <c r="G697" s="41"/>
      <c r="H697" s="42">
        <v>424</v>
      </c>
      <c r="I697" s="43"/>
      <c r="J697" s="43"/>
      <c r="K697" s="44" t="s">
        <v>127</v>
      </c>
      <c r="L697" s="108">
        <f t="shared" si="198"/>
        <v>200</v>
      </c>
      <c r="M697" s="108">
        <f t="shared" si="198"/>
        <v>0</v>
      </c>
      <c r="N697" s="108">
        <f t="shared" si="198"/>
        <v>200</v>
      </c>
      <c r="O697" s="18"/>
    </row>
    <row r="698" spans="1:15">
      <c r="A698" s="8">
        <f t="shared" si="191"/>
        <v>4241</v>
      </c>
      <c r="B698" s="9">
        <f t="shared" si="181"/>
        <v>11</v>
      </c>
      <c r="C698" s="45" t="str">
        <f t="shared" si="175"/>
        <v>091</v>
      </c>
      <c r="D698" s="45" t="str">
        <f t="shared" si="176"/>
        <v>0912</v>
      </c>
      <c r="E698" s="39" t="s">
        <v>130</v>
      </c>
      <c r="F698" s="40">
        <v>11</v>
      </c>
      <c r="G698" s="41">
        <v>11</v>
      </c>
      <c r="H698" s="42">
        <v>4241</v>
      </c>
      <c r="I698" s="46">
        <v>1758</v>
      </c>
      <c r="J698" s="46">
        <v>1333</v>
      </c>
      <c r="K698" s="44" t="s">
        <v>128</v>
      </c>
      <c r="L698" s="199">
        <v>200</v>
      </c>
      <c r="M698" s="199"/>
      <c r="N698" s="199">
        <v>200</v>
      </c>
      <c r="O698" s="18"/>
    </row>
    <row r="699" spans="1:15">
      <c r="A699" s="8">
        <f t="shared" si="191"/>
        <v>0</v>
      </c>
      <c r="B699" s="9" t="str">
        <f t="shared" si="181"/>
        <v/>
      </c>
      <c r="C699" s="45" t="str">
        <f t="shared" si="175"/>
        <v/>
      </c>
      <c r="D699" s="45" t="str">
        <f t="shared" si="176"/>
        <v/>
      </c>
      <c r="E699" s="39"/>
      <c r="F699" s="40"/>
      <c r="G699" s="41"/>
      <c r="H699" s="42"/>
      <c r="I699" s="43"/>
      <c r="J699" s="43"/>
      <c r="K699" s="44"/>
      <c r="L699" s="108"/>
      <c r="M699" s="108"/>
      <c r="N699" s="108"/>
      <c r="O699" s="18"/>
    </row>
    <row r="700" spans="1:15">
      <c r="A700" s="8" t="str">
        <f t="shared" si="191"/>
        <v>T 1207 10</v>
      </c>
      <c r="B700" s="9" t="str">
        <f t="shared" si="181"/>
        <v/>
      </c>
      <c r="C700" s="45" t="str">
        <f t="shared" si="175"/>
        <v/>
      </c>
      <c r="D700" s="45" t="str">
        <f t="shared" si="176"/>
        <v/>
      </c>
      <c r="E700" s="33" t="s">
        <v>130</v>
      </c>
      <c r="F700" s="34">
        <v>11</v>
      </c>
      <c r="G700" s="35"/>
      <c r="H700" s="105" t="s">
        <v>137</v>
      </c>
      <c r="I700" s="37"/>
      <c r="J700" s="37"/>
      <c r="K700" s="38" t="s">
        <v>138</v>
      </c>
      <c r="L700" s="112">
        <f>SUM(L701)</f>
        <v>33000</v>
      </c>
      <c r="M700" s="112">
        <f>SUM(M701)</f>
        <v>0</v>
      </c>
      <c r="N700" s="112">
        <f>SUM(N701)</f>
        <v>33000</v>
      </c>
      <c r="O700" s="18"/>
    </row>
    <row r="701" spans="1:15">
      <c r="A701" s="8">
        <f t="shared" si="191"/>
        <v>3</v>
      </c>
      <c r="B701" s="9" t="str">
        <f t="shared" si="181"/>
        <v/>
      </c>
      <c r="C701" s="45" t="str">
        <f t="shared" si="175"/>
        <v/>
      </c>
      <c r="D701" s="45" t="str">
        <f t="shared" si="176"/>
        <v/>
      </c>
      <c r="E701" s="39"/>
      <c r="F701" s="40"/>
      <c r="G701" s="41"/>
      <c r="H701" s="42">
        <v>3</v>
      </c>
      <c r="I701" s="43"/>
      <c r="J701" s="43"/>
      <c r="K701" s="44" t="s">
        <v>43</v>
      </c>
      <c r="L701" s="108">
        <f t="shared" ref="L701:N703" si="199">SUM(L702)</f>
        <v>33000</v>
      </c>
      <c r="M701" s="108">
        <f t="shared" si="199"/>
        <v>0</v>
      </c>
      <c r="N701" s="108">
        <f t="shared" si="199"/>
        <v>33000</v>
      </c>
      <c r="O701" s="18"/>
    </row>
    <row r="702" spans="1:15">
      <c r="A702" s="8">
        <f t="shared" si="191"/>
        <v>32</v>
      </c>
      <c r="B702" s="9" t="str">
        <f t="shared" si="181"/>
        <v/>
      </c>
      <c r="C702" s="45" t="str">
        <f t="shared" si="175"/>
        <v/>
      </c>
      <c r="D702" s="45" t="str">
        <f t="shared" si="176"/>
        <v/>
      </c>
      <c r="E702" s="39"/>
      <c r="F702" s="40"/>
      <c r="G702" s="41"/>
      <c r="H702" s="42">
        <v>32</v>
      </c>
      <c r="I702" s="43"/>
      <c r="J702" s="43"/>
      <c r="K702" s="44" t="s">
        <v>49</v>
      </c>
      <c r="L702" s="108">
        <f t="shared" si="199"/>
        <v>33000</v>
      </c>
      <c r="M702" s="108">
        <f t="shared" si="199"/>
        <v>0</v>
      </c>
      <c r="N702" s="108">
        <f t="shared" si="199"/>
        <v>33000</v>
      </c>
      <c r="O702" s="18"/>
    </row>
    <row r="703" spans="1:15">
      <c r="A703" s="8">
        <f t="shared" si="191"/>
        <v>322</v>
      </c>
      <c r="B703" s="9" t="str">
        <f t="shared" si="181"/>
        <v/>
      </c>
      <c r="C703" s="45" t="str">
        <f t="shared" si="175"/>
        <v/>
      </c>
      <c r="D703" s="45" t="str">
        <f t="shared" si="176"/>
        <v/>
      </c>
      <c r="E703" s="39"/>
      <c r="F703" s="40"/>
      <c r="G703" s="41"/>
      <c r="H703" s="42">
        <v>322</v>
      </c>
      <c r="I703" s="43"/>
      <c r="J703" s="43"/>
      <c r="K703" s="44" t="s">
        <v>71</v>
      </c>
      <c r="L703" s="108">
        <f t="shared" si="199"/>
        <v>33000</v>
      </c>
      <c r="M703" s="108">
        <f t="shared" si="199"/>
        <v>0</v>
      </c>
      <c r="N703" s="108">
        <f t="shared" si="199"/>
        <v>33000</v>
      </c>
      <c r="O703" s="18"/>
    </row>
    <row r="704" spans="1:15">
      <c r="A704" s="8">
        <f t="shared" si="191"/>
        <v>3222</v>
      </c>
      <c r="B704" s="9">
        <f t="shared" si="181"/>
        <v>11</v>
      </c>
      <c r="C704" s="45" t="str">
        <f t="shared" si="175"/>
        <v>091</v>
      </c>
      <c r="D704" s="45" t="str">
        <f t="shared" si="176"/>
        <v>0912</v>
      </c>
      <c r="E704" s="39" t="s">
        <v>130</v>
      </c>
      <c r="F704" s="40">
        <v>11</v>
      </c>
      <c r="G704" s="41">
        <v>11</v>
      </c>
      <c r="H704" s="42">
        <v>3222</v>
      </c>
      <c r="I704" s="46">
        <v>1759</v>
      </c>
      <c r="J704" s="46">
        <v>1334</v>
      </c>
      <c r="K704" s="44" t="s">
        <v>117</v>
      </c>
      <c r="L704" s="199">
        <v>33000</v>
      </c>
      <c r="M704" s="199"/>
      <c r="N704" s="199">
        <v>33000</v>
      </c>
      <c r="O704" s="32"/>
    </row>
    <row r="705" spans="1:15">
      <c r="A705" s="8">
        <f t="shared" si="191"/>
        <v>0</v>
      </c>
      <c r="B705" s="9" t="str">
        <f t="shared" si="181"/>
        <v/>
      </c>
      <c r="C705" s="45" t="str">
        <f t="shared" si="175"/>
        <v/>
      </c>
      <c r="D705" s="45" t="str">
        <f t="shared" si="176"/>
        <v/>
      </c>
      <c r="E705" s="39"/>
      <c r="F705" s="40"/>
      <c r="G705" s="41"/>
      <c r="H705" s="42"/>
      <c r="I705" s="43"/>
      <c r="J705" s="43"/>
      <c r="K705" s="44"/>
      <c r="L705" s="108"/>
      <c r="M705" s="108"/>
      <c r="N705" s="108"/>
      <c r="O705" s="18"/>
    </row>
    <row r="706" spans="1:15">
      <c r="A706" s="8" t="str">
        <f t="shared" si="191"/>
        <v>T 1207 11</v>
      </c>
      <c r="B706" s="9" t="str">
        <f t="shared" si="181"/>
        <v/>
      </c>
      <c r="C706" s="45" t="str">
        <f t="shared" si="175"/>
        <v/>
      </c>
      <c r="D706" s="45" t="str">
        <f t="shared" si="176"/>
        <v/>
      </c>
      <c r="E706" s="33" t="s">
        <v>130</v>
      </c>
      <c r="F706" s="34">
        <v>11.52</v>
      </c>
      <c r="G706" s="35"/>
      <c r="H706" s="105" t="s">
        <v>139</v>
      </c>
      <c r="I706" s="37"/>
      <c r="J706" s="37"/>
      <c r="K706" s="38" t="s">
        <v>140</v>
      </c>
      <c r="L706" s="112">
        <f>SUM(L710)</f>
        <v>0</v>
      </c>
      <c r="M706" s="112">
        <f>SUM(M710)</f>
        <v>0</v>
      </c>
      <c r="N706" s="112">
        <f>SUM(N710)</f>
        <v>0</v>
      </c>
      <c r="O706" s="18"/>
    </row>
    <row r="707" spans="1:15" ht="25.5">
      <c r="C707" s="45"/>
      <c r="D707" s="45"/>
      <c r="E707" s="56"/>
      <c r="F707" s="57"/>
      <c r="G707" s="58"/>
      <c r="H707" s="59">
        <v>11</v>
      </c>
      <c r="I707" s="60"/>
      <c r="J707" s="60"/>
      <c r="K707" s="61" t="s">
        <v>42</v>
      </c>
      <c r="L707" s="114">
        <f>SUMIF($G$710:$G$731,$H707,L$710:L$731)</f>
        <v>0</v>
      </c>
      <c r="M707" s="114">
        <f>SUMIF($G$710:$G$731,$H707,M$710:M$731)</f>
        <v>0</v>
      </c>
      <c r="N707" s="114">
        <f>SUMIF($G$710:$G$731,$H707,N$710:N$731)</f>
        <v>0</v>
      </c>
      <c r="O707" s="18"/>
    </row>
    <row r="708" spans="1:15" ht="25.5">
      <c r="C708" s="45"/>
      <c r="D708" s="45"/>
      <c r="E708" s="56"/>
      <c r="F708" s="57"/>
      <c r="G708" s="58"/>
      <c r="H708" s="59">
        <v>51</v>
      </c>
      <c r="I708" s="60"/>
      <c r="J708" s="60"/>
      <c r="K708" s="61" t="s">
        <v>79</v>
      </c>
      <c r="L708" s="114">
        <f t="shared" ref="L708:N708" si="200">SUMIF($G$710:$G$731,$H708,L$710:L$731)</f>
        <v>0</v>
      </c>
      <c r="M708" s="114">
        <f t="shared" si="200"/>
        <v>0</v>
      </c>
      <c r="N708" s="114">
        <f t="shared" si="200"/>
        <v>0</v>
      </c>
      <c r="O708" s="18"/>
    </row>
    <row r="709" spans="1:15" ht="25.5">
      <c r="C709" s="45"/>
      <c r="D709" s="45"/>
      <c r="E709" s="56"/>
      <c r="F709" s="57"/>
      <c r="G709" s="58"/>
      <c r="H709" s="62">
        <v>52</v>
      </c>
      <c r="I709" s="63"/>
      <c r="J709" s="63"/>
      <c r="K709" s="61" t="s">
        <v>80</v>
      </c>
      <c r="L709" s="114">
        <f>SUMIF($G$710:$G$731,$H709,L$710:L$731)</f>
        <v>0</v>
      </c>
      <c r="M709" s="114">
        <f>SUMIF($G$710:$G$731,$H709,M$710:M$731)</f>
        <v>0</v>
      </c>
      <c r="N709" s="114">
        <f>SUMIF($G$710:$G$731,$H709,N$710:N$731)</f>
        <v>0</v>
      </c>
      <c r="O709" s="18"/>
    </row>
    <row r="710" spans="1:15">
      <c r="A710" s="8">
        <f t="shared" ref="A710:A773" si="201">H710</f>
        <v>3</v>
      </c>
      <c r="B710" s="9" t="str">
        <f t="shared" ref="B710:B773" si="202">IF(J710&gt;0,G710," ")</f>
        <v/>
      </c>
      <c r="C710" s="45" t="str">
        <f t="shared" si="175"/>
        <v/>
      </c>
      <c r="D710" s="45" t="str">
        <f t="shared" si="176"/>
        <v/>
      </c>
      <c r="E710" s="39"/>
      <c r="F710" s="40"/>
      <c r="G710" s="41"/>
      <c r="H710" s="42">
        <v>3</v>
      </c>
      <c r="I710" s="43"/>
      <c r="J710" s="43"/>
      <c r="K710" s="44" t="s">
        <v>43</v>
      </c>
      <c r="L710" s="108">
        <f>SUM(L711,L718)</f>
        <v>0</v>
      </c>
      <c r="M710" s="108">
        <f>SUM(M711,M718)</f>
        <v>0</v>
      </c>
      <c r="N710" s="108">
        <f>SUM(N711,N718)</f>
        <v>0</v>
      </c>
      <c r="O710" s="18"/>
    </row>
    <row r="711" spans="1:15">
      <c r="A711" s="8">
        <f t="shared" si="201"/>
        <v>31</v>
      </c>
      <c r="B711" s="9" t="str">
        <f t="shared" si="202"/>
        <v/>
      </c>
      <c r="C711" s="45" t="str">
        <f t="shared" si="175"/>
        <v/>
      </c>
      <c r="D711" s="45" t="str">
        <f t="shared" si="176"/>
        <v/>
      </c>
      <c r="E711" s="39"/>
      <c r="F711" s="40"/>
      <c r="G711" s="41"/>
      <c r="H711" s="42">
        <v>31</v>
      </c>
      <c r="I711" s="43"/>
      <c r="J711" s="43"/>
      <c r="K711" s="44" t="s">
        <v>44</v>
      </c>
      <c r="L711" s="108">
        <f>SUM(L712,L714,L716)</f>
        <v>0</v>
      </c>
      <c r="M711" s="108">
        <f>SUM(M712,M714,M716)</f>
        <v>0</v>
      </c>
      <c r="N711" s="108">
        <f>SUM(N712,N714,N716)</f>
        <v>0</v>
      </c>
      <c r="O711" s="18"/>
    </row>
    <row r="712" spans="1:15">
      <c r="A712" s="8">
        <f t="shared" si="201"/>
        <v>311</v>
      </c>
      <c r="B712" s="9" t="str">
        <f t="shared" si="202"/>
        <v/>
      </c>
      <c r="C712" s="45" t="str">
        <f t="shared" si="175"/>
        <v/>
      </c>
      <c r="D712" s="45" t="str">
        <f t="shared" si="176"/>
        <v/>
      </c>
      <c r="E712" s="39"/>
      <c r="F712" s="40"/>
      <c r="G712" s="41"/>
      <c r="H712" s="42">
        <v>311</v>
      </c>
      <c r="I712" s="43"/>
      <c r="J712" s="43"/>
      <c r="K712" s="44" t="s">
        <v>45</v>
      </c>
      <c r="L712" s="108">
        <f>SUM(L713:L713)</f>
        <v>0</v>
      </c>
      <c r="M712" s="108">
        <f>SUM(M713:M713)</f>
        <v>0</v>
      </c>
      <c r="N712" s="108">
        <f>SUM(N713:N713)</f>
        <v>0</v>
      </c>
      <c r="O712" s="18"/>
    </row>
    <row r="713" spans="1:15">
      <c r="A713" s="8">
        <f t="shared" si="201"/>
        <v>3111</v>
      </c>
      <c r="B713" s="9">
        <f t="shared" si="202"/>
        <v>52</v>
      </c>
      <c r="C713" s="45" t="str">
        <f t="shared" si="175"/>
        <v>091</v>
      </c>
      <c r="D713" s="45" t="str">
        <f t="shared" si="176"/>
        <v>0912</v>
      </c>
      <c r="E713" s="39" t="s">
        <v>130</v>
      </c>
      <c r="F713" s="40">
        <v>52</v>
      </c>
      <c r="G713" s="35">
        <v>52</v>
      </c>
      <c r="H713" s="42">
        <v>3111</v>
      </c>
      <c r="I713" s="46">
        <v>1760</v>
      </c>
      <c r="J713" s="46">
        <v>1335</v>
      </c>
      <c r="K713" s="44" t="s">
        <v>46</v>
      </c>
      <c r="L713" s="199"/>
      <c r="M713" s="199"/>
      <c r="N713" s="199"/>
      <c r="O713" s="65">
        <v>526</v>
      </c>
    </row>
    <row r="714" spans="1:15">
      <c r="A714" s="8">
        <f t="shared" si="201"/>
        <v>312</v>
      </c>
      <c r="B714" s="9" t="str">
        <f t="shared" si="202"/>
        <v/>
      </c>
      <c r="C714" s="45" t="str">
        <f t="shared" si="175"/>
        <v/>
      </c>
      <c r="D714" s="45" t="str">
        <f t="shared" si="176"/>
        <v/>
      </c>
      <c r="E714" s="39"/>
      <c r="F714" s="40"/>
      <c r="G714" s="41"/>
      <c r="H714" s="42">
        <v>312</v>
      </c>
      <c r="I714" s="43"/>
      <c r="J714" s="43"/>
      <c r="K714" s="44" t="s">
        <v>81</v>
      </c>
      <c r="L714" s="108">
        <f>SUM(L715)</f>
        <v>0</v>
      </c>
      <c r="M714" s="108">
        <f>SUM(M715)</f>
        <v>0</v>
      </c>
      <c r="N714" s="108">
        <f>SUM(N715)</f>
        <v>0</v>
      </c>
      <c r="O714" s="18"/>
    </row>
    <row r="715" spans="1:15">
      <c r="A715" s="8">
        <f t="shared" si="201"/>
        <v>3121</v>
      </c>
      <c r="B715" s="9">
        <f t="shared" si="202"/>
        <v>52</v>
      </c>
      <c r="C715" s="45" t="str">
        <f t="shared" si="175"/>
        <v>091</v>
      </c>
      <c r="D715" s="45" t="str">
        <f t="shared" si="176"/>
        <v>0912</v>
      </c>
      <c r="E715" s="39" t="s">
        <v>130</v>
      </c>
      <c r="F715" s="40">
        <v>52</v>
      </c>
      <c r="G715" s="35">
        <v>52</v>
      </c>
      <c r="H715" s="42">
        <v>3121</v>
      </c>
      <c r="I715" s="46">
        <v>1761</v>
      </c>
      <c r="J715" s="46">
        <v>1336</v>
      </c>
      <c r="K715" s="44" t="s">
        <v>81</v>
      </c>
      <c r="L715" s="199"/>
      <c r="M715" s="199"/>
      <c r="N715" s="199"/>
      <c r="O715" s="65">
        <v>526</v>
      </c>
    </row>
    <row r="716" spans="1:15">
      <c r="A716" s="8">
        <f t="shared" si="201"/>
        <v>313</v>
      </c>
      <c r="B716" s="9" t="str">
        <f t="shared" si="202"/>
        <v/>
      </c>
      <c r="C716" s="45" t="str">
        <f t="shared" si="175"/>
        <v/>
      </c>
      <c r="D716" s="45" t="str">
        <f t="shared" si="176"/>
        <v/>
      </c>
      <c r="E716" s="39"/>
      <c r="F716" s="40"/>
      <c r="G716" s="41"/>
      <c r="H716" s="42">
        <v>313</v>
      </c>
      <c r="I716" s="43"/>
      <c r="J716" s="43"/>
      <c r="K716" s="44" t="s">
        <v>47</v>
      </c>
      <c r="L716" s="108">
        <f>SUM(L717:L717)</f>
        <v>0</v>
      </c>
      <c r="M716" s="108">
        <f>SUM(M717:M717)</f>
        <v>0</v>
      </c>
      <c r="N716" s="108">
        <f>SUM(N717:N717)</f>
        <v>0</v>
      </c>
      <c r="O716" s="18"/>
    </row>
    <row r="717" spans="1:15" ht="25.5">
      <c r="A717" s="8">
        <f t="shared" si="201"/>
        <v>3132</v>
      </c>
      <c r="B717" s="9">
        <f t="shared" si="202"/>
        <v>52</v>
      </c>
      <c r="C717" s="45" t="str">
        <f t="shared" si="175"/>
        <v>091</v>
      </c>
      <c r="D717" s="45" t="str">
        <f t="shared" si="176"/>
        <v>0912</v>
      </c>
      <c r="E717" s="39" t="s">
        <v>130</v>
      </c>
      <c r="F717" s="40">
        <v>52</v>
      </c>
      <c r="G717" s="35">
        <v>52</v>
      </c>
      <c r="H717" s="42">
        <v>3132</v>
      </c>
      <c r="I717" s="46">
        <v>1762</v>
      </c>
      <c r="J717" s="46">
        <v>1337</v>
      </c>
      <c r="K717" s="44" t="s">
        <v>48</v>
      </c>
      <c r="L717" s="199"/>
      <c r="M717" s="199"/>
      <c r="N717" s="199"/>
      <c r="O717" s="65">
        <v>526</v>
      </c>
    </row>
    <row r="718" spans="1:15">
      <c r="A718" s="8">
        <f t="shared" si="201"/>
        <v>32</v>
      </c>
      <c r="B718" s="9" t="str">
        <f t="shared" si="202"/>
        <v/>
      </c>
      <c r="C718" s="45" t="str">
        <f t="shared" si="175"/>
        <v/>
      </c>
      <c r="D718" s="45" t="str">
        <f t="shared" si="176"/>
        <v/>
      </c>
      <c r="E718" s="39"/>
      <c r="F718" s="40"/>
      <c r="G718" s="41"/>
      <c r="H718" s="42">
        <v>32</v>
      </c>
      <c r="I718" s="43"/>
      <c r="J718" s="43"/>
      <c r="K718" s="44" t="s">
        <v>49</v>
      </c>
      <c r="L718" s="108">
        <f>SUM(L719,L723,L728)</f>
        <v>0</v>
      </c>
      <c r="M718" s="108">
        <f>SUM(M719,M723,M728)</f>
        <v>0</v>
      </c>
      <c r="N718" s="108">
        <f>SUM(N719,N723,N728)</f>
        <v>0</v>
      </c>
    </row>
    <row r="719" spans="1:15">
      <c r="A719" s="8">
        <f t="shared" si="201"/>
        <v>321</v>
      </c>
      <c r="B719" s="9" t="str">
        <f t="shared" si="202"/>
        <v/>
      </c>
      <c r="C719" s="45" t="str">
        <f t="shared" si="175"/>
        <v/>
      </c>
      <c r="D719" s="45" t="str">
        <f t="shared" si="176"/>
        <v/>
      </c>
      <c r="E719" s="39"/>
      <c r="F719" s="40"/>
      <c r="G719" s="41"/>
      <c r="H719" s="42">
        <v>321</v>
      </c>
      <c r="I719" s="43"/>
      <c r="J719" s="43"/>
      <c r="K719" s="44" t="s">
        <v>68</v>
      </c>
      <c r="L719" s="108">
        <f>SUM(L720:L722)</f>
        <v>0</v>
      </c>
      <c r="M719" s="108">
        <f>SUM(M720:M722)</f>
        <v>0</v>
      </c>
      <c r="N719" s="108">
        <f>SUM(N720:N722)</f>
        <v>0</v>
      </c>
    </row>
    <row r="720" spans="1:15">
      <c r="A720" s="8">
        <f t="shared" si="201"/>
        <v>3211</v>
      </c>
      <c r="B720" s="9">
        <f t="shared" si="202"/>
        <v>11</v>
      </c>
      <c r="C720" s="45" t="str">
        <f t="shared" si="175"/>
        <v>091</v>
      </c>
      <c r="D720" s="45" t="str">
        <f t="shared" si="176"/>
        <v>0912</v>
      </c>
      <c r="E720" s="39" t="s">
        <v>130</v>
      </c>
      <c r="F720" s="40">
        <v>11</v>
      </c>
      <c r="G720" s="41">
        <v>11</v>
      </c>
      <c r="H720" s="42">
        <v>3211</v>
      </c>
      <c r="I720" s="46">
        <v>1763</v>
      </c>
      <c r="J720" s="46">
        <v>1338</v>
      </c>
      <c r="K720" s="44" t="s">
        <v>69</v>
      </c>
      <c r="L720" s="199"/>
      <c r="M720" s="199"/>
      <c r="N720" s="199"/>
    </row>
    <row r="721" spans="1:15">
      <c r="A721" s="8">
        <f t="shared" si="201"/>
        <v>3211</v>
      </c>
      <c r="B721" s="9">
        <f t="shared" si="202"/>
        <v>51</v>
      </c>
      <c r="C721" s="45" t="str">
        <f t="shared" si="175"/>
        <v>091</v>
      </c>
      <c r="D721" s="45" t="str">
        <f t="shared" si="176"/>
        <v>0912</v>
      </c>
      <c r="E721" s="39" t="s">
        <v>130</v>
      </c>
      <c r="F721" s="40">
        <v>52</v>
      </c>
      <c r="G721" s="67">
        <v>51</v>
      </c>
      <c r="H721" s="42">
        <v>3211</v>
      </c>
      <c r="I721" s="46">
        <v>1764</v>
      </c>
      <c r="J721" s="46">
        <v>1339</v>
      </c>
      <c r="K721" s="44" t="s">
        <v>69</v>
      </c>
      <c r="L721" s="199"/>
      <c r="M721" s="199"/>
      <c r="N721" s="199"/>
      <c r="O721" s="74">
        <v>5103</v>
      </c>
    </row>
    <row r="722" spans="1:15" ht="25.5">
      <c r="A722" s="8">
        <f t="shared" si="201"/>
        <v>3212</v>
      </c>
      <c r="B722" s="9">
        <f t="shared" si="202"/>
        <v>52</v>
      </c>
      <c r="C722" s="45" t="str">
        <f t="shared" si="175"/>
        <v>091</v>
      </c>
      <c r="D722" s="45" t="str">
        <f t="shared" si="176"/>
        <v>0912</v>
      </c>
      <c r="E722" s="39" t="s">
        <v>130</v>
      </c>
      <c r="F722" s="40">
        <v>52</v>
      </c>
      <c r="G722" s="35">
        <v>52</v>
      </c>
      <c r="H722" s="42">
        <v>3212</v>
      </c>
      <c r="I722" s="46">
        <v>1765</v>
      </c>
      <c r="J722" s="46">
        <v>1340</v>
      </c>
      <c r="K722" s="44" t="s">
        <v>82</v>
      </c>
      <c r="L722" s="199"/>
      <c r="M722" s="199"/>
      <c r="N722" s="199"/>
      <c r="O722" s="65">
        <v>526</v>
      </c>
    </row>
    <row r="723" spans="1:15">
      <c r="A723" s="8">
        <f t="shared" si="201"/>
        <v>323</v>
      </c>
      <c r="B723" s="9" t="str">
        <f t="shared" si="202"/>
        <v/>
      </c>
      <c r="C723" s="45" t="str">
        <f t="shared" si="175"/>
        <v/>
      </c>
      <c r="D723" s="45" t="str">
        <f t="shared" si="176"/>
        <v/>
      </c>
      <c r="E723" s="39"/>
      <c r="F723" s="40"/>
      <c r="G723" s="41"/>
      <c r="H723" s="42">
        <v>323</v>
      </c>
      <c r="I723" s="43"/>
      <c r="J723" s="43"/>
      <c r="K723" s="44" t="s">
        <v>50</v>
      </c>
      <c r="L723" s="108">
        <f>SUM(L724:L727)</f>
        <v>0</v>
      </c>
      <c r="M723" s="108">
        <f>SUM(M724:M727)</f>
        <v>0</v>
      </c>
      <c r="N723" s="108">
        <f>SUM(N724:N727)</f>
        <v>0</v>
      </c>
      <c r="O723" s="18"/>
    </row>
    <row r="724" spans="1:15">
      <c r="A724" s="8">
        <f t="shared" si="201"/>
        <v>3237</v>
      </c>
      <c r="B724" s="9">
        <f t="shared" si="202"/>
        <v>11</v>
      </c>
      <c r="C724" s="45" t="str">
        <f t="shared" si="175"/>
        <v>091</v>
      </c>
      <c r="D724" s="45" t="str">
        <f t="shared" si="176"/>
        <v>0912</v>
      </c>
      <c r="E724" s="39" t="s">
        <v>130</v>
      </c>
      <c r="F724" s="40">
        <v>11</v>
      </c>
      <c r="G724" s="41">
        <v>11</v>
      </c>
      <c r="H724" s="42">
        <v>3237</v>
      </c>
      <c r="I724" s="46">
        <v>1766</v>
      </c>
      <c r="J724" s="46">
        <v>1341</v>
      </c>
      <c r="K724" s="44" t="s">
        <v>54</v>
      </c>
      <c r="L724" s="199"/>
      <c r="M724" s="199"/>
      <c r="N724" s="199"/>
    </row>
    <row r="725" spans="1:15">
      <c r="A725" s="8">
        <f t="shared" si="201"/>
        <v>3237</v>
      </c>
      <c r="B725" s="9">
        <f t="shared" si="202"/>
        <v>51</v>
      </c>
      <c r="C725" s="45" t="str">
        <f t="shared" si="175"/>
        <v>091</v>
      </c>
      <c r="D725" s="45" t="str">
        <f t="shared" si="176"/>
        <v>0912</v>
      </c>
      <c r="E725" s="39" t="s">
        <v>130</v>
      </c>
      <c r="F725" s="40">
        <v>52</v>
      </c>
      <c r="G725" s="67">
        <v>51</v>
      </c>
      <c r="H725" s="42">
        <v>3237</v>
      </c>
      <c r="I725" s="46">
        <v>1767</v>
      </c>
      <c r="J725" s="46">
        <v>1342</v>
      </c>
      <c r="K725" s="44" t="s">
        <v>54</v>
      </c>
      <c r="L725" s="199"/>
      <c r="M725" s="199"/>
      <c r="N725" s="199"/>
      <c r="O725" s="74">
        <v>5103</v>
      </c>
    </row>
    <row r="726" spans="1:15">
      <c r="A726" s="8">
        <f t="shared" si="201"/>
        <v>3239</v>
      </c>
      <c r="B726" s="9">
        <f t="shared" si="202"/>
        <v>11</v>
      </c>
      <c r="C726" s="45" t="str">
        <f t="shared" si="175"/>
        <v/>
      </c>
      <c r="D726" s="45" t="str">
        <f t="shared" si="176"/>
        <v/>
      </c>
      <c r="E726" s="39" t="s">
        <v>130</v>
      </c>
      <c r="F726" s="40">
        <v>11</v>
      </c>
      <c r="G726" s="41">
        <v>11</v>
      </c>
      <c r="H726" s="42">
        <v>3239</v>
      </c>
      <c r="I726" s="46">
        <v>0</v>
      </c>
      <c r="J726" s="46">
        <v>1343</v>
      </c>
      <c r="K726" s="44" t="s">
        <v>55</v>
      </c>
      <c r="L726" s="199"/>
      <c r="M726" s="199"/>
      <c r="N726" s="199"/>
    </row>
    <row r="727" spans="1:15">
      <c r="A727" s="8">
        <f t="shared" si="201"/>
        <v>3239</v>
      </c>
      <c r="B727" s="9">
        <f t="shared" si="202"/>
        <v>51</v>
      </c>
      <c r="C727" s="45" t="str">
        <f t="shared" si="175"/>
        <v/>
      </c>
      <c r="D727" s="45" t="str">
        <f t="shared" si="176"/>
        <v/>
      </c>
      <c r="E727" s="39" t="s">
        <v>130</v>
      </c>
      <c r="F727" s="40">
        <v>52</v>
      </c>
      <c r="G727" s="67">
        <v>51</v>
      </c>
      <c r="H727" s="42">
        <v>3239</v>
      </c>
      <c r="I727" s="46">
        <v>0</v>
      </c>
      <c r="J727" s="46">
        <v>1344</v>
      </c>
      <c r="K727" s="44" t="s">
        <v>55</v>
      </c>
      <c r="L727" s="199"/>
      <c r="M727" s="199"/>
      <c r="N727" s="199"/>
      <c r="O727" s="74">
        <v>5103</v>
      </c>
    </row>
    <row r="728" spans="1:15" ht="25.5">
      <c r="A728" s="8">
        <f t="shared" si="201"/>
        <v>329</v>
      </c>
      <c r="B728" s="9" t="str">
        <f t="shared" si="202"/>
        <v/>
      </c>
      <c r="C728" s="45" t="str">
        <f t="shared" si="175"/>
        <v/>
      </c>
      <c r="D728" s="45" t="str">
        <f t="shared" si="176"/>
        <v/>
      </c>
      <c r="E728" s="39"/>
      <c r="F728" s="40"/>
      <c r="G728" s="41"/>
      <c r="H728" s="42">
        <v>329</v>
      </c>
      <c r="I728" s="43"/>
      <c r="J728" s="43"/>
      <c r="K728" s="44" t="s">
        <v>56</v>
      </c>
      <c r="L728" s="108">
        <f>SUM(L729:L730)</f>
        <v>0</v>
      </c>
      <c r="M728" s="108">
        <f>SUM(M729:M730)</f>
        <v>0</v>
      </c>
      <c r="N728" s="108">
        <f>SUM(N729:N730)</f>
        <v>0</v>
      </c>
    </row>
    <row r="729" spans="1:15">
      <c r="A729" s="8">
        <f t="shared" si="201"/>
        <v>3293</v>
      </c>
      <c r="B729" s="9">
        <f t="shared" si="202"/>
        <v>11</v>
      </c>
      <c r="C729" s="45" t="str">
        <f t="shared" si="175"/>
        <v>091</v>
      </c>
      <c r="D729" s="45" t="str">
        <f t="shared" si="176"/>
        <v>0912</v>
      </c>
      <c r="E729" s="39" t="s">
        <v>130</v>
      </c>
      <c r="F729" s="40">
        <v>11</v>
      </c>
      <c r="G729" s="41">
        <v>11</v>
      </c>
      <c r="H729" s="42">
        <v>3293</v>
      </c>
      <c r="I729" s="46">
        <v>1768</v>
      </c>
      <c r="J729" s="46">
        <v>1345</v>
      </c>
      <c r="K729" s="44" t="s">
        <v>58</v>
      </c>
      <c r="L729" s="199"/>
      <c r="M729" s="199"/>
      <c r="N729" s="199"/>
    </row>
    <row r="730" spans="1:15">
      <c r="A730" s="8">
        <f t="shared" si="201"/>
        <v>3293</v>
      </c>
      <c r="B730" s="9">
        <f t="shared" si="202"/>
        <v>51</v>
      </c>
      <c r="C730" s="45" t="str">
        <f t="shared" si="175"/>
        <v>091</v>
      </c>
      <c r="D730" s="45" t="str">
        <f t="shared" si="176"/>
        <v>0912</v>
      </c>
      <c r="E730" s="39" t="s">
        <v>130</v>
      </c>
      <c r="F730" s="40">
        <v>52</v>
      </c>
      <c r="G730" s="67">
        <v>51</v>
      </c>
      <c r="H730" s="42">
        <v>3293</v>
      </c>
      <c r="I730" s="46">
        <v>1769</v>
      </c>
      <c r="J730" s="46">
        <v>1346</v>
      </c>
      <c r="K730" s="44" t="s">
        <v>58</v>
      </c>
      <c r="L730" s="199"/>
      <c r="M730" s="199"/>
      <c r="N730" s="199"/>
      <c r="O730" s="74">
        <v>5103</v>
      </c>
    </row>
    <row r="731" spans="1:15">
      <c r="A731" s="8">
        <f t="shared" si="201"/>
        <v>0</v>
      </c>
      <c r="B731" s="9" t="str">
        <f t="shared" si="202"/>
        <v/>
      </c>
      <c r="C731" s="45" t="str">
        <f t="shared" si="175"/>
        <v/>
      </c>
      <c r="D731" s="45" t="str">
        <f t="shared" si="176"/>
        <v/>
      </c>
      <c r="E731" s="39"/>
      <c r="F731" s="40"/>
      <c r="G731" s="41"/>
      <c r="H731" s="42"/>
      <c r="I731" s="43"/>
      <c r="J731" s="43"/>
      <c r="K731" s="44"/>
      <c r="L731" s="108"/>
      <c r="M731" s="108"/>
      <c r="N731" s="108"/>
      <c r="O731" s="18"/>
    </row>
    <row r="732" spans="1:15">
      <c r="A732" s="8" t="str">
        <f t="shared" si="201"/>
        <v>T 1207 18</v>
      </c>
      <c r="B732" s="9" t="str">
        <f t="shared" si="202"/>
        <v/>
      </c>
      <c r="C732" s="45" t="str">
        <f t="shared" si="175"/>
        <v/>
      </c>
      <c r="D732" s="45" t="str">
        <f t="shared" si="176"/>
        <v/>
      </c>
      <c r="E732" s="33" t="s">
        <v>130</v>
      </c>
      <c r="F732" s="34">
        <v>11</v>
      </c>
      <c r="G732" s="35"/>
      <c r="H732" s="105" t="s">
        <v>190</v>
      </c>
      <c r="I732" s="37"/>
      <c r="J732" s="37"/>
      <c r="K732" s="38" t="s">
        <v>307</v>
      </c>
      <c r="L732" s="112">
        <f>SUM(L733)</f>
        <v>0</v>
      </c>
      <c r="M732" s="112">
        <f>SUM(M733)</f>
        <v>0</v>
      </c>
      <c r="N732" s="112">
        <f>SUM(N733)</f>
        <v>0</v>
      </c>
    </row>
    <row r="733" spans="1:15">
      <c r="A733" s="8">
        <f t="shared" si="201"/>
        <v>3</v>
      </c>
      <c r="B733" s="9" t="str">
        <f t="shared" si="202"/>
        <v/>
      </c>
      <c r="C733" s="45" t="str">
        <f t="shared" si="175"/>
        <v/>
      </c>
      <c r="D733" s="45" t="str">
        <f t="shared" si="176"/>
        <v/>
      </c>
      <c r="E733" s="39"/>
      <c r="F733" s="40"/>
      <c r="G733" s="41"/>
      <c r="H733" s="42">
        <v>3</v>
      </c>
      <c r="I733" s="43"/>
      <c r="J733" s="43"/>
      <c r="K733" s="44" t="s">
        <v>43</v>
      </c>
      <c r="L733" s="108">
        <f>SUM(L734,L741,L747)</f>
        <v>0</v>
      </c>
      <c r="M733" s="108">
        <f>SUM(M734,M741,M747)</f>
        <v>0</v>
      </c>
      <c r="N733" s="108">
        <f>SUM(N734,N741,N747)</f>
        <v>0</v>
      </c>
    </row>
    <row r="734" spans="1:15">
      <c r="A734" s="8">
        <f t="shared" si="201"/>
        <v>31</v>
      </c>
      <c r="B734" s="9" t="str">
        <f t="shared" si="202"/>
        <v/>
      </c>
      <c r="C734" s="45" t="str">
        <f t="shared" si="175"/>
        <v/>
      </c>
      <c r="D734" s="45" t="str">
        <f t="shared" si="176"/>
        <v/>
      </c>
      <c r="E734" s="39"/>
      <c r="F734" s="40"/>
      <c r="G734" s="41"/>
      <c r="H734" s="42">
        <v>31</v>
      </c>
      <c r="I734" s="43"/>
      <c r="J734" s="43"/>
      <c r="K734" s="44" t="s">
        <v>44</v>
      </c>
      <c r="L734" s="108">
        <f>SUM(L735,L737,L739)</f>
        <v>0</v>
      </c>
      <c r="M734" s="108">
        <f>SUM(M735,M737,M739)</f>
        <v>0</v>
      </c>
      <c r="N734" s="108">
        <f>SUM(N735,N737,N739)</f>
        <v>0</v>
      </c>
    </row>
    <row r="735" spans="1:15">
      <c r="A735" s="8">
        <f t="shared" si="201"/>
        <v>311</v>
      </c>
      <c r="B735" s="9" t="str">
        <f t="shared" si="202"/>
        <v/>
      </c>
      <c r="C735" s="45" t="str">
        <f t="shared" si="175"/>
        <v/>
      </c>
      <c r="D735" s="45" t="str">
        <f t="shared" si="176"/>
        <v/>
      </c>
      <c r="E735" s="39"/>
      <c r="F735" s="40"/>
      <c r="G735" s="41"/>
      <c r="H735" s="42">
        <v>311</v>
      </c>
      <c r="I735" s="43"/>
      <c r="J735" s="43"/>
      <c r="K735" s="44" t="s">
        <v>45</v>
      </c>
      <c r="L735" s="108">
        <f>SUM(L736:L736)</f>
        <v>0</v>
      </c>
      <c r="M735" s="108">
        <f>SUM(M736:M736)</f>
        <v>0</v>
      </c>
      <c r="N735" s="108">
        <f>SUM(N736:N736)</f>
        <v>0</v>
      </c>
      <c r="O735" s="18"/>
    </row>
    <row r="736" spans="1:15">
      <c r="A736" s="8">
        <f t="shared" si="201"/>
        <v>3111</v>
      </c>
      <c r="B736" s="9">
        <f t="shared" si="202"/>
        <v>11</v>
      </c>
      <c r="C736" s="45" t="str">
        <f t="shared" si="175"/>
        <v>091</v>
      </c>
      <c r="D736" s="45" t="str">
        <f t="shared" si="176"/>
        <v>0912</v>
      </c>
      <c r="E736" s="39" t="s">
        <v>130</v>
      </c>
      <c r="F736" s="40">
        <v>11</v>
      </c>
      <c r="G736" s="41">
        <v>11</v>
      </c>
      <c r="H736" s="42">
        <v>3111</v>
      </c>
      <c r="I736" s="213">
        <v>1776</v>
      </c>
      <c r="J736" s="46">
        <v>1347</v>
      </c>
      <c r="K736" s="44" t="s">
        <v>46</v>
      </c>
      <c r="L736" s="199"/>
      <c r="M736" s="199"/>
      <c r="N736" s="199"/>
      <c r="O736" s="18"/>
    </row>
    <row r="737" spans="1:15">
      <c r="A737" s="8">
        <f t="shared" si="201"/>
        <v>312</v>
      </c>
      <c r="B737" s="9" t="str">
        <f t="shared" si="202"/>
        <v/>
      </c>
      <c r="C737" s="45" t="str">
        <f t="shared" ref="C737:C806" si="203">IF(I737&gt;0,LEFT(E737,3),"  ")</f>
        <v/>
      </c>
      <c r="D737" s="45" t="str">
        <f t="shared" ref="D737:D806" si="204">IF(I737&gt;0,LEFT(E737,4),"  ")</f>
        <v/>
      </c>
      <c r="E737" s="39"/>
      <c r="F737" s="40"/>
      <c r="G737" s="41"/>
      <c r="H737" s="42">
        <v>312</v>
      </c>
      <c r="I737" s="218"/>
      <c r="J737" s="43"/>
      <c r="K737" s="44" t="s">
        <v>81</v>
      </c>
      <c r="L737" s="108">
        <f>SUM(L738)</f>
        <v>0</v>
      </c>
      <c r="M737" s="108">
        <f>SUM(M738)</f>
        <v>0</v>
      </c>
      <c r="N737" s="108">
        <f>SUM(N738)</f>
        <v>0</v>
      </c>
      <c r="O737" s="18"/>
    </row>
    <row r="738" spans="1:15">
      <c r="A738" s="8">
        <f t="shared" si="201"/>
        <v>3121</v>
      </c>
      <c r="B738" s="9">
        <f t="shared" si="202"/>
        <v>11</v>
      </c>
      <c r="C738" s="45" t="str">
        <f t="shared" si="203"/>
        <v>091</v>
      </c>
      <c r="D738" s="45" t="str">
        <f t="shared" si="204"/>
        <v>0912</v>
      </c>
      <c r="E738" s="39" t="s">
        <v>130</v>
      </c>
      <c r="F738" s="40">
        <v>11</v>
      </c>
      <c r="G738" s="41">
        <v>11</v>
      </c>
      <c r="H738" s="42">
        <v>3121</v>
      </c>
      <c r="I738" s="213">
        <v>1777</v>
      </c>
      <c r="J738" s="46">
        <v>1348</v>
      </c>
      <c r="K738" s="44" t="s">
        <v>81</v>
      </c>
      <c r="L738" s="199"/>
      <c r="M738" s="199"/>
      <c r="N738" s="199"/>
      <c r="O738" s="18"/>
    </row>
    <row r="739" spans="1:15">
      <c r="A739" s="8">
        <f t="shared" si="201"/>
        <v>313</v>
      </c>
      <c r="B739" s="9" t="str">
        <f t="shared" si="202"/>
        <v/>
      </c>
      <c r="C739" s="45" t="str">
        <f t="shared" si="203"/>
        <v/>
      </c>
      <c r="D739" s="45" t="str">
        <f t="shared" si="204"/>
        <v/>
      </c>
      <c r="E739" s="39"/>
      <c r="F739" s="40"/>
      <c r="G739" s="41"/>
      <c r="H739" s="42">
        <v>313</v>
      </c>
      <c r="I739" s="218"/>
      <c r="J739" s="43"/>
      <c r="K739" s="44" t="s">
        <v>47</v>
      </c>
      <c r="L739" s="108">
        <f>SUM(L740)</f>
        <v>0</v>
      </c>
      <c r="M739" s="108">
        <f>SUM(M740)</f>
        <v>0</v>
      </c>
      <c r="N739" s="108">
        <f>SUM(N740)</f>
        <v>0</v>
      </c>
      <c r="O739" s="18"/>
    </row>
    <row r="740" spans="1:15" ht="25.5">
      <c r="A740" s="8">
        <f t="shared" si="201"/>
        <v>3132</v>
      </c>
      <c r="B740" s="9">
        <f t="shared" si="202"/>
        <v>11</v>
      </c>
      <c r="C740" s="45" t="str">
        <f t="shared" si="203"/>
        <v>091</v>
      </c>
      <c r="D740" s="45" t="str">
        <f t="shared" si="204"/>
        <v>0912</v>
      </c>
      <c r="E740" s="39" t="s">
        <v>130</v>
      </c>
      <c r="F740" s="40">
        <v>11</v>
      </c>
      <c r="G740" s="41">
        <v>11</v>
      </c>
      <c r="H740" s="42">
        <v>3132</v>
      </c>
      <c r="I740" s="213">
        <v>1778</v>
      </c>
      <c r="J740" s="46">
        <v>1349</v>
      </c>
      <c r="K740" s="6" t="s">
        <v>48</v>
      </c>
      <c r="L740" s="199"/>
      <c r="M740" s="199"/>
      <c r="N740" s="199"/>
      <c r="O740" s="18"/>
    </row>
    <row r="741" spans="1:15">
      <c r="A741" s="8">
        <f t="shared" si="201"/>
        <v>32</v>
      </c>
      <c r="B741" s="9" t="str">
        <f t="shared" si="202"/>
        <v/>
      </c>
      <c r="C741" s="45" t="str">
        <f t="shared" si="203"/>
        <v/>
      </c>
      <c r="D741" s="45" t="str">
        <f t="shared" si="204"/>
        <v/>
      </c>
      <c r="E741" s="39"/>
      <c r="F741" s="40"/>
      <c r="G741" s="41"/>
      <c r="H741" s="42">
        <v>32</v>
      </c>
      <c r="I741" s="218"/>
      <c r="J741" s="43"/>
      <c r="K741" s="44" t="s">
        <v>49</v>
      </c>
      <c r="L741" s="108">
        <f>SUM(L742,L745)</f>
        <v>0</v>
      </c>
      <c r="M741" s="108">
        <f>SUM(M742,M745)</f>
        <v>0</v>
      </c>
      <c r="N741" s="108">
        <f>SUM(N742,N745)</f>
        <v>0</v>
      </c>
    </row>
    <row r="742" spans="1:15">
      <c r="A742" s="8">
        <f t="shared" si="201"/>
        <v>321</v>
      </c>
      <c r="B742" s="9" t="str">
        <f t="shared" si="202"/>
        <v/>
      </c>
      <c r="C742" s="45" t="str">
        <f t="shared" si="203"/>
        <v/>
      </c>
      <c r="D742" s="45" t="str">
        <f t="shared" si="204"/>
        <v/>
      </c>
      <c r="E742" s="39"/>
      <c r="F742" s="40"/>
      <c r="G742" s="41"/>
      <c r="H742" s="42">
        <v>321</v>
      </c>
      <c r="I742" s="218"/>
      <c r="J742" s="43"/>
      <c r="K742" s="44" t="s">
        <v>68</v>
      </c>
      <c r="L742" s="108">
        <f>SUM(L743:L744)</f>
        <v>0</v>
      </c>
      <c r="M742" s="108">
        <f>SUM(M743:M744)</f>
        <v>0</v>
      </c>
      <c r="N742" s="108">
        <f>SUM(N743:N744)</f>
        <v>0</v>
      </c>
      <c r="O742" s="18"/>
    </row>
    <row r="743" spans="1:15">
      <c r="A743" s="8">
        <f t="shared" si="201"/>
        <v>3211</v>
      </c>
      <c r="B743" s="9">
        <f t="shared" si="202"/>
        <v>11</v>
      </c>
      <c r="C743" s="45" t="str">
        <f>IF(I743&gt;0,LEFT(E743,3),"  ")</f>
        <v>091</v>
      </c>
      <c r="D743" s="45" t="str">
        <f>IF(I743&gt;0,LEFT(E743,4),"  ")</f>
        <v>0912</v>
      </c>
      <c r="E743" s="39" t="s">
        <v>130</v>
      </c>
      <c r="F743" s="40">
        <v>11</v>
      </c>
      <c r="G743" s="41">
        <v>11</v>
      </c>
      <c r="H743" s="42">
        <v>3211</v>
      </c>
      <c r="I743" s="213">
        <v>1779</v>
      </c>
      <c r="J743" s="46">
        <v>1350</v>
      </c>
      <c r="K743" s="44" t="s">
        <v>69</v>
      </c>
      <c r="L743" s="199"/>
      <c r="M743" s="199"/>
      <c r="N743" s="199"/>
      <c r="O743" s="18"/>
    </row>
    <row r="744" spans="1:15" ht="25.5">
      <c r="A744" s="8">
        <f t="shared" si="201"/>
        <v>3212</v>
      </c>
      <c r="B744" s="9">
        <f t="shared" si="202"/>
        <v>11</v>
      </c>
      <c r="C744" s="45" t="str">
        <f t="shared" si="203"/>
        <v>091</v>
      </c>
      <c r="D744" s="45" t="str">
        <f t="shared" si="204"/>
        <v>0912</v>
      </c>
      <c r="E744" s="39" t="s">
        <v>130</v>
      </c>
      <c r="F744" s="40">
        <v>11</v>
      </c>
      <c r="G744" s="41">
        <v>11</v>
      </c>
      <c r="H744" s="42">
        <v>3212</v>
      </c>
      <c r="I744" s="213">
        <v>1780</v>
      </c>
      <c r="J744" s="46">
        <v>1351</v>
      </c>
      <c r="K744" s="44" t="s">
        <v>82</v>
      </c>
      <c r="L744" s="199"/>
      <c r="M744" s="199"/>
      <c r="N744" s="199"/>
      <c r="O744" s="18"/>
    </row>
    <row r="745" spans="1:15">
      <c r="A745" s="8">
        <f t="shared" si="201"/>
        <v>323</v>
      </c>
      <c r="B745" s="9" t="str">
        <f t="shared" si="202"/>
        <v/>
      </c>
      <c r="C745" s="45" t="str">
        <f t="shared" si="203"/>
        <v/>
      </c>
      <c r="D745" s="45" t="str">
        <f t="shared" si="204"/>
        <v/>
      </c>
      <c r="E745" s="39"/>
      <c r="F745" s="40"/>
      <c r="G745" s="41"/>
      <c r="H745" s="42">
        <v>323</v>
      </c>
      <c r="I745" s="218"/>
      <c r="J745" s="43"/>
      <c r="K745" s="44" t="s">
        <v>50</v>
      </c>
      <c r="L745" s="108">
        <f>SUM(L746:L746)</f>
        <v>0</v>
      </c>
      <c r="M745" s="108">
        <f>SUM(M746:M746)</f>
        <v>0</v>
      </c>
      <c r="N745" s="108">
        <f>SUM(N746:N746)</f>
        <v>0</v>
      </c>
      <c r="O745" s="18"/>
    </row>
    <row r="746" spans="1:15">
      <c r="A746" s="8">
        <f t="shared" si="201"/>
        <v>3237</v>
      </c>
      <c r="B746" s="9">
        <f t="shared" si="202"/>
        <v>11</v>
      </c>
      <c r="C746" s="45" t="str">
        <f t="shared" si="203"/>
        <v/>
      </c>
      <c r="D746" s="45" t="str">
        <f t="shared" si="204"/>
        <v/>
      </c>
      <c r="E746" s="39" t="s">
        <v>130</v>
      </c>
      <c r="F746" s="40">
        <v>11</v>
      </c>
      <c r="G746" s="41">
        <v>11</v>
      </c>
      <c r="H746" s="42">
        <v>3237</v>
      </c>
      <c r="I746" s="213">
        <v>0</v>
      </c>
      <c r="J746" s="46">
        <v>1352</v>
      </c>
      <c r="K746" s="44" t="s">
        <v>54</v>
      </c>
      <c r="L746" s="199"/>
      <c r="M746" s="199"/>
      <c r="N746" s="199"/>
      <c r="O746" s="18"/>
    </row>
    <row r="747" spans="1:15">
      <c r="A747" s="8">
        <f t="shared" si="201"/>
        <v>38</v>
      </c>
      <c r="B747" s="9" t="str">
        <f t="shared" si="202"/>
        <v/>
      </c>
      <c r="C747" s="45" t="str">
        <f t="shared" si="203"/>
        <v/>
      </c>
      <c r="D747" s="45" t="str">
        <f t="shared" si="204"/>
        <v/>
      </c>
      <c r="E747" s="39"/>
      <c r="F747" s="40"/>
      <c r="G747" s="41"/>
      <c r="H747" s="42">
        <v>38</v>
      </c>
      <c r="I747" s="218"/>
      <c r="J747" s="43"/>
      <c r="K747" s="44" t="s">
        <v>59</v>
      </c>
      <c r="L747" s="108">
        <f t="shared" ref="L747:N748" si="205">SUM(L748)</f>
        <v>0</v>
      </c>
      <c r="M747" s="108">
        <f t="shared" si="205"/>
        <v>0</v>
      </c>
      <c r="N747" s="108">
        <f t="shared" si="205"/>
        <v>0</v>
      </c>
    </row>
    <row r="748" spans="1:15">
      <c r="A748" s="8">
        <f t="shared" si="201"/>
        <v>381</v>
      </c>
      <c r="B748" s="9" t="str">
        <f t="shared" si="202"/>
        <v/>
      </c>
      <c r="C748" s="45" t="str">
        <f t="shared" si="203"/>
        <v/>
      </c>
      <c r="D748" s="45" t="str">
        <f t="shared" si="204"/>
        <v/>
      </c>
      <c r="E748" s="39"/>
      <c r="F748" s="40"/>
      <c r="G748" s="41"/>
      <c r="H748" s="42">
        <v>381</v>
      </c>
      <c r="I748" s="218"/>
      <c r="J748" s="43"/>
      <c r="K748" s="44" t="s">
        <v>60</v>
      </c>
      <c r="L748" s="108">
        <f t="shared" si="205"/>
        <v>0</v>
      </c>
      <c r="M748" s="108">
        <f t="shared" si="205"/>
        <v>0</v>
      </c>
      <c r="N748" s="108">
        <f t="shared" si="205"/>
        <v>0</v>
      </c>
      <c r="O748" s="18"/>
    </row>
    <row r="749" spans="1:15">
      <c r="A749" s="8">
        <f t="shared" si="201"/>
        <v>3811</v>
      </c>
      <c r="B749" s="9">
        <f t="shared" si="202"/>
        <v>11</v>
      </c>
      <c r="C749" s="45" t="str">
        <f t="shared" si="203"/>
        <v>091</v>
      </c>
      <c r="D749" s="45" t="str">
        <f t="shared" si="204"/>
        <v>0912</v>
      </c>
      <c r="E749" s="39" t="s">
        <v>130</v>
      </c>
      <c r="F749" s="40">
        <v>11</v>
      </c>
      <c r="G749" s="41">
        <v>11</v>
      </c>
      <c r="H749" s="42">
        <v>3811</v>
      </c>
      <c r="I749" s="213">
        <v>1781</v>
      </c>
      <c r="J749" s="46">
        <v>1353</v>
      </c>
      <c r="K749" s="44" t="s">
        <v>61</v>
      </c>
      <c r="L749" s="199"/>
      <c r="M749" s="199"/>
      <c r="N749" s="199"/>
      <c r="O749" s="18"/>
    </row>
    <row r="750" spans="1:15">
      <c r="A750" s="8">
        <f t="shared" si="201"/>
        <v>0</v>
      </c>
      <c r="B750" s="9" t="str">
        <f t="shared" si="202"/>
        <v/>
      </c>
      <c r="C750" s="45" t="str">
        <f t="shared" si="203"/>
        <v/>
      </c>
      <c r="D750" s="45" t="str">
        <f t="shared" si="204"/>
        <v/>
      </c>
      <c r="E750" s="39"/>
      <c r="F750" s="40"/>
      <c r="G750" s="41"/>
      <c r="H750" s="42"/>
      <c r="I750" s="43"/>
      <c r="J750" s="43"/>
      <c r="K750" s="44"/>
      <c r="L750" s="108"/>
      <c r="M750" s="108"/>
      <c r="N750" s="108"/>
      <c r="O750" s="18"/>
    </row>
    <row r="751" spans="1:15">
      <c r="A751" s="8" t="str">
        <f t="shared" si="201"/>
        <v>T 1207 19</v>
      </c>
      <c r="B751" s="9" t="str">
        <f t="shared" si="202"/>
        <v/>
      </c>
      <c r="C751" s="45" t="str">
        <f t="shared" si="203"/>
        <v/>
      </c>
      <c r="D751" s="45" t="str">
        <f t="shared" si="204"/>
        <v/>
      </c>
      <c r="E751" s="33" t="s">
        <v>130</v>
      </c>
      <c r="F751" s="34">
        <v>11</v>
      </c>
      <c r="G751" s="47"/>
      <c r="H751" s="105" t="s">
        <v>191</v>
      </c>
      <c r="I751" s="37"/>
      <c r="J751" s="37"/>
      <c r="K751" s="38" t="s">
        <v>192</v>
      </c>
      <c r="L751" s="112">
        <f>SUM(L752)</f>
        <v>52700</v>
      </c>
      <c r="M751" s="112">
        <f>SUM(M752)</f>
        <v>0</v>
      </c>
      <c r="N751" s="112">
        <f>SUM(N752)</f>
        <v>52700</v>
      </c>
    </row>
    <row r="752" spans="1:15">
      <c r="A752" s="8">
        <f t="shared" si="201"/>
        <v>3</v>
      </c>
      <c r="B752" s="9" t="str">
        <f t="shared" si="202"/>
        <v/>
      </c>
      <c r="C752" s="45" t="str">
        <f t="shared" si="203"/>
        <v/>
      </c>
      <c r="D752" s="45" t="str">
        <f t="shared" si="204"/>
        <v/>
      </c>
      <c r="E752" s="39"/>
      <c r="F752" s="40"/>
      <c r="G752" s="41"/>
      <c r="H752" s="42">
        <v>3</v>
      </c>
      <c r="I752" s="43"/>
      <c r="J752" s="43"/>
      <c r="K752" s="44" t="s">
        <v>43</v>
      </c>
      <c r="L752" s="108">
        <f>SUM(L753,L760,L766)</f>
        <v>52700</v>
      </c>
      <c r="M752" s="108">
        <f>SUM(M753,M760,M766)</f>
        <v>0</v>
      </c>
      <c r="N752" s="108">
        <f>SUM(N753,N760,N766)</f>
        <v>52700</v>
      </c>
    </row>
    <row r="753" spans="1:15">
      <c r="A753" s="8">
        <f t="shared" si="201"/>
        <v>31</v>
      </c>
      <c r="B753" s="9" t="str">
        <f t="shared" si="202"/>
        <v/>
      </c>
      <c r="C753" s="45" t="str">
        <f t="shared" si="203"/>
        <v/>
      </c>
      <c r="D753" s="45" t="str">
        <f t="shared" si="204"/>
        <v/>
      </c>
      <c r="E753" s="39"/>
      <c r="F753" s="40"/>
      <c r="G753" s="41"/>
      <c r="H753" s="42">
        <v>31</v>
      </c>
      <c r="I753" s="43"/>
      <c r="J753" s="43"/>
      <c r="K753" s="44" t="s">
        <v>44</v>
      </c>
      <c r="L753" s="108">
        <f>SUM(L754,L756,L758)</f>
        <v>45600</v>
      </c>
      <c r="M753" s="108">
        <f>SUM(M754,M756,M758)</f>
        <v>0</v>
      </c>
      <c r="N753" s="108">
        <f>SUM(N754,N756,N758)</f>
        <v>45600</v>
      </c>
    </row>
    <row r="754" spans="1:15">
      <c r="A754" s="8">
        <f t="shared" si="201"/>
        <v>311</v>
      </c>
      <c r="B754" s="9" t="str">
        <f t="shared" si="202"/>
        <v/>
      </c>
      <c r="C754" s="45" t="str">
        <f t="shared" si="203"/>
        <v/>
      </c>
      <c r="D754" s="45" t="str">
        <f t="shared" si="204"/>
        <v/>
      </c>
      <c r="E754" s="39"/>
      <c r="F754" s="40"/>
      <c r="G754" s="41"/>
      <c r="H754" s="42">
        <v>311</v>
      </c>
      <c r="I754" s="43"/>
      <c r="J754" s="43"/>
      <c r="K754" s="44" t="s">
        <v>45</v>
      </c>
      <c r="L754" s="108">
        <f>SUM(L755:L755)</f>
        <v>36000</v>
      </c>
      <c r="M754" s="108">
        <f>SUM(M755:M755)</f>
        <v>0</v>
      </c>
      <c r="N754" s="108">
        <f>SUM(N755:N755)</f>
        <v>36000</v>
      </c>
      <c r="O754" s="18"/>
    </row>
    <row r="755" spans="1:15">
      <c r="A755" s="8">
        <f t="shared" si="201"/>
        <v>3111</v>
      </c>
      <c r="B755" s="9">
        <f t="shared" si="202"/>
        <v>11</v>
      </c>
      <c r="C755" s="45" t="str">
        <f t="shared" si="203"/>
        <v>091</v>
      </c>
      <c r="D755" s="45" t="str">
        <f t="shared" si="204"/>
        <v>0912</v>
      </c>
      <c r="E755" s="39" t="s">
        <v>130</v>
      </c>
      <c r="F755" s="40">
        <v>11</v>
      </c>
      <c r="G755" s="41">
        <v>11</v>
      </c>
      <c r="H755" s="42">
        <v>3111</v>
      </c>
      <c r="I755" s="46">
        <v>1770</v>
      </c>
      <c r="J755" s="46">
        <v>1354</v>
      </c>
      <c r="K755" s="44" t="s">
        <v>46</v>
      </c>
      <c r="L755" s="199">
        <v>36000</v>
      </c>
      <c r="M755" s="199"/>
      <c r="N755" s="199">
        <v>36000</v>
      </c>
      <c r="O755" s="18"/>
    </row>
    <row r="756" spans="1:15">
      <c r="A756" s="8">
        <f t="shared" si="201"/>
        <v>312</v>
      </c>
      <c r="B756" s="9" t="str">
        <f t="shared" si="202"/>
        <v/>
      </c>
      <c r="C756" s="45" t="str">
        <f t="shared" si="203"/>
        <v/>
      </c>
      <c r="D756" s="45" t="str">
        <f t="shared" si="204"/>
        <v/>
      </c>
      <c r="E756" s="39"/>
      <c r="F756" s="40"/>
      <c r="G756" s="41"/>
      <c r="H756" s="42">
        <v>312</v>
      </c>
      <c r="I756" s="43"/>
      <c r="J756" s="43"/>
      <c r="K756" s="44" t="s">
        <v>81</v>
      </c>
      <c r="L756" s="108">
        <f>SUM(L757)</f>
        <v>3000</v>
      </c>
      <c r="M756" s="108">
        <f>SUM(M757)</f>
        <v>0</v>
      </c>
      <c r="N756" s="108">
        <f>SUM(N757)</f>
        <v>3000</v>
      </c>
      <c r="O756" s="18"/>
    </row>
    <row r="757" spans="1:15">
      <c r="A757" s="8">
        <f t="shared" si="201"/>
        <v>3121</v>
      </c>
      <c r="B757" s="9">
        <f t="shared" si="202"/>
        <v>11</v>
      </c>
      <c r="C757" s="45" t="str">
        <f t="shared" si="203"/>
        <v>091</v>
      </c>
      <c r="D757" s="45" t="str">
        <f t="shared" si="204"/>
        <v>0912</v>
      </c>
      <c r="E757" s="39" t="s">
        <v>130</v>
      </c>
      <c r="F757" s="40">
        <v>11</v>
      </c>
      <c r="G757" s="41">
        <v>11</v>
      </c>
      <c r="H757" s="42">
        <v>3121</v>
      </c>
      <c r="I757" s="46">
        <v>1771</v>
      </c>
      <c r="J757" s="46">
        <v>1355</v>
      </c>
      <c r="K757" s="44" t="s">
        <v>81</v>
      </c>
      <c r="L757" s="199">
        <v>3000</v>
      </c>
      <c r="M757" s="199"/>
      <c r="N757" s="199">
        <v>3000</v>
      </c>
      <c r="O757" s="18"/>
    </row>
    <row r="758" spans="1:15">
      <c r="A758" s="8">
        <f t="shared" si="201"/>
        <v>313</v>
      </c>
      <c r="B758" s="9" t="str">
        <f t="shared" si="202"/>
        <v/>
      </c>
      <c r="C758" s="45" t="str">
        <f t="shared" si="203"/>
        <v/>
      </c>
      <c r="D758" s="45" t="str">
        <f t="shared" si="204"/>
        <v/>
      </c>
      <c r="E758" s="39"/>
      <c r="F758" s="40"/>
      <c r="G758" s="41"/>
      <c r="H758" s="42">
        <v>313</v>
      </c>
      <c r="I758" s="43"/>
      <c r="J758" s="43"/>
      <c r="K758" s="44" t="s">
        <v>47</v>
      </c>
      <c r="L758" s="108">
        <f>SUM(L759)</f>
        <v>6600</v>
      </c>
      <c r="M758" s="108">
        <f>SUM(M759)</f>
        <v>0</v>
      </c>
      <c r="N758" s="108">
        <f>SUM(N759)</f>
        <v>6600</v>
      </c>
      <c r="O758" s="18"/>
    </row>
    <row r="759" spans="1:15" ht="25.5">
      <c r="A759" s="8">
        <f t="shared" si="201"/>
        <v>3132</v>
      </c>
      <c r="B759" s="9">
        <f t="shared" si="202"/>
        <v>11</v>
      </c>
      <c r="C759" s="45" t="str">
        <f t="shared" si="203"/>
        <v>091</v>
      </c>
      <c r="D759" s="45" t="str">
        <f t="shared" si="204"/>
        <v>0912</v>
      </c>
      <c r="E759" s="39" t="s">
        <v>130</v>
      </c>
      <c r="F759" s="40">
        <v>11</v>
      </c>
      <c r="G759" s="41">
        <v>11</v>
      </c>
      <c r="H759" s="42">
        <v>3132</v>
      </c>
      <c r="I759" s="46">
        <v>1772</v>
      </c>
      <c r="J759" s="46">
        <v>1356</v>
      </c>
      <c r="K759" s="6" t="s">
        <v>48</v>
      </c>
      <c r="L759" s="199">
        <v>6600</v>
      </c>
      <c r="M759" s="199"/>
      <c r="N759" s="199">
        <v>6600</v>
      </c>
      <c r="O759" s="18"/>
    </row>
    <row r="760" spans="1:15">
      <c r="A760" s="8">
        <f t="shared" si="201"/>
        <v>32</v>
      </c>
      <c r="B760" s="9" t="str">
        <f t="shared" si="202"/>
        <v/>
      </c>
      <c r="C760" s="45" t="str">
        <f t="shared" si="203"/>
        <v/>
      </c>
      <c r="D760" s="45" t="str">
        <f t="shared" si="204"/>
        <v/>
      </c>
      <c r="E760" s="39"/>
      <c r="F760" s="40"/>
      <c r="G760" s="41"/>
      <c r="H760" s="42">
        <v>32</v>
      </c>
      <c r="I760" s="43"/>
      <c r="J760" s="43"/>
      <c r="K760" s="44" t="s">
        <v>49</v>
      </c>
      <c r="L760" s="108">
        <f>SUM(L761,L764)</f>
        <v>7100</v>
      </c>
      <c r="M760" s="108">
        <f>SUM(M761,M764)</f>
        <v>0</v>
      </c>
      <c r="N760" s="108">
        <f>SUM(N761,N764)</f>
        <v>7100</v>
      </c>
    </row>
    <row r="761" spans="1:15">
      <c r="A761" s="8">
        <f t="shared" si="201"/>
        <v>321</v>
      </c>
      <c r="B761" s="9" t="str">
        <f t="shared" si="202"/>
        <v/>
      </c>
      <c r="C761" s="45" t="str">
        <f t="shared" si="203"/>
        <v/>
      </c>
      <c r="D761" s="45" t="str">
        <f t="shared" si="204"/>
        <v/>
      </c>
      <c r="E761" s="39"/>
      <c r="F761" s="40"/>
      <c r="G761" s="41"/>
      <c r="H761" s="42">
        <v>321</v>
      </c>
      <c r="I761" s="43"/>
      <c r="J761" s="43"/>
      <c r="K761" s="44" t="s">
        <v>68</v>
      </c>
      <c r="L761" s="108">
        <f>SUM(L762:L763)</f>
        <v>6400</v>
      </c>
      <c r="M761" s="108">
        <f>SUM(M762:M763)</f>
        <v>0</v>
      </c>
      <c r="N761" s="108">
        <f>SUM(N762:N763)</f>
        <v>6400</v>
      </c>
      <c r="O761" s="18"/>
    </row>
    <row r="762" spans="1:15">
      <c r="A762" s="8">
        <f t="shared" si="201"/>
        <v>3211</v>
      </c>
      <c r="B762" s="9">
        <f t="shared" si="202"/>
        <v>11</v>
      </c>
      <c r="C762" s="45" t="str">
        <f>IF(I762&gt;0,LEFT(E762,3),"  ")</f>
        <v>091</v>
      </c>
      <c r="D762" s="45" t="str">
        <f>IF(I762&gt;0,LEFT(E762,4),"  ")</f>
        <v>0912</v>
      </c>
      <c r="E762" s="39" t="s">
        <v>130</v>
      </c>
      <c r="F762" s="40">
        <v>11</v>
      </c>
      <c r="G762" s="41">
        <v>11</v>
      </c>
      <c r="H762" s="42">
        <v>3211</v>
      </c>
      <c r="I762" s="46">
        <v>1773</v>
      </c>
      <c r="J762" s="46">
        <v>1357</v>
      </c>
      <c r="K762" s="44" t="s">
        <v>69</v>
      </c>
      <c r="L762" s="199">
        <v>400</v>
      </c>
      <c r="M762" s="199"/>
      <c r="N762" s="199">
        <v>400</v>
      </c>
      <c r="O762" s="18"/>
    </row>
    <row r="763" spans="1:15" ht="25.5">
      <c r="A763" s="8">
        <f t="shared" si="201"/>
        <v>3212</v>
      </c>
      <c r="B763" s="9">
        <f t="shared" si="202"/>
        <v>11</v>
      </c>
      <c r="C763" s="45" t="str">
        <f t="shared" ref="C763:C769" si="206">IF(I763&gt;0,LEFT(E763,3),"  ")</f>
        <v>091</v>
      </c>
      <c r="D763" s="45" t="str">
        <f t="shared" ref="D763:D769" si="207">IF(I763&gt;0,LEFT(E763,4),"  ")</f>
        <v>0912</v>
      </c>
      <c r="E763" s="39" t="s">
        <v>130</v>
      </c>
      <c r="F763" s="40">
        <v>11</v>
      </c>
      <c r="G763" s="41">
        <v>11</v>
      </c>
      <c r="H763" s="42">
        <v>3212</v>
      </c>
      <c r="I763" s="46">
        <v>1774</v>
      </c>
      <c r="J763" s="46">
        <v>1358</v>
      </c>
      <c r="K763" s="44" t="s">
        <v>82</v>
      </c>
      <c r="L763" s="199">
        <v>6000</v>
      </c>
      <c r="M763" s="199"/>
      <c r="N763" s="199">
        <v>6000</v>
      </c>
      <c r="O763" s="18"/>
    </row>
    <row r="764" spans="1:15">
      <c r="A764" s="8">
        <f t="shared" si="201"/>
        <v>323</v>
      </c>
      <c r="B764" s="9" t="str">
        <f t="shared" si="202"/>
        <v/>
      </c>
      <c r="C764" s="45" t="str">
        <f t="shared" si="206"/>
        <v/>
      </c>
      <c r="D764" s="45" t="str">
        <f t="shared" si="207"/>
        <v/>
      </c>
      <c r="E764" s="39"/>
      <c r="F764" s="40"/>
      <c r="G764" s="41"/>
      <c r="H764" s="42">
        <v>323</v>
      </c>
      <c r="I764" s="43"/>
      <c r="J764" s="43"/>
      <c r="K764" s="44" t="s">
        <v>50</v>
      </c>
      <c r="L764" s="108">
        <f>SUM(L765:L765)</f>
        <v>700</v>
      </c>
      <c r="M764" s="108">
        <f>SUM(M765:M765)</f>
        <v>0</v>
      </c>
      <c r="N764" s="108">
        <f>SUM(N765:N765)</f>
        <v>700</v>
      </c>
      <c r="O764" s="18"/>
    </row>
    <row r="765" spans="1:15">
      <c r="A765" s="8">
        <f t="shared" si="201"/>
        <v>3237</v>
      </c>
      <c r="B765" s="9">
        <f t="shared" si="202"/>
        <v>11</v>
      </c>
      <c r="C765" s="45" t="str">
        <f t="shared" si="206"/>
        <v>091</v>
      </c>
      <c r="D765" s="45" t="str">
        <f t="shared" si="207"/>
        <v>0912</v>
      </c>
      <c r="E765" s="39" t="s">
        <v>130</v>
      </c>
      <c r="F765" s="40">
        <v>11</v>
      </c>
      <c r="G765" s="41">
        <v>11</v>
      </c>
      <c r="H765" s="42">
        <v>3237</v>
      </c>
      <c r="I765" s="46">
        <v>1775</v>
      </c>
      <c r="J765" s="46">
        <v>1359</v>
      </c>
      <c r="K765" s="44" t="s">
        <v>54</v>
      </c>
      <c r="L765" s="199">
        <v>700</v>
      </c>
      <c r="M765" s="199"/>
      <c r="N765" s="199">
        <v>700</v>
      </c>
      <c r="O765" s="18"/>
    </row>
    <row r="766" spans="1:15">
      <c r="A766" s="8">
        <f t="shared" si="201"/>
        <v>38</v>
      </c>
      <c r="B766" s="9" t="str">
        <f t="shared" si="202"/>
        <v/>
      </c>
      <c r="C766" s="45" t="str">
        <f t="shared" si="206"/>
        <v/>
      </c>
      <c r="D766" s="45" t="str">
        <f t="shared" si="207"/>
        <v/>
      </c>
      <c r="E766" s="39"/>
      <c r="F766" s="40"/>
      <c r="G766" s="41"/>
      <c r="H766" s="42">
        <v>38</v>
      </c>
      <c r="I766" s="43"/>
      <c r="J766" s="43"/>
      <c r="K766" s="44" t="s">
        <v>59</v>
      </c>
      <c r="L766" s="108">
        <f t="shared" ref="L766:N767" si="208">SUM(L767)</f>
        <v>0</v>
      </c>
      <c r="M766" s="108">
        <f t="shared" si="208"/>
        <v>0</v>
      </c>
      <c r="N766" s="108">
        <f t="shared" si="208"/>
        <v>0</v>
      </c>
    </row>
    <row r="767" spans="1:15">
      <c r="A767" s="8">
        <f t="shared" si="201"/>
        <v>381</v>
      </c>
      <c r="B767" s="9" t="str">
        <f t="shared" si="202"/>
        <v/>
      </c>
      <c r="C767" s="45" t="str">
        <f t="shared" si="206"/>
        <v/>
      </c>
      <c r="D767" s="45" t="str">
        <f t="shared" si="207"/>
        <v/>
      </c>
      <c r="E767" s="39"/>
      <c r="F767" s="40"/>
      <c r="G767" s="41"/>
      <c r="H767" s="42">
        <v>381</v>
      </c>
      <c r="I767" s="43"/>
      <c r="J767" s="43"/>
      <c r="K767" s="44" t="s">
        <v>60</v>
      </c>
      <c r="L767" s="108">
        <f t="shared" si="208"/>
        <v>0</v>
      </c>
      <c r="M767" s="108">
        <f t="shared" si="208"/>
        <v>0</v>
      </c>
      <c r="N767" s="108">
        <f t="shared" si="208"/>
        <v>0</v>
      </c>
      <c r="O767" s="18"/>
    </row>
    <row r="768" spans="1:15">
      <c r="A768" s="8">
        <f t="shared" si="201"/>
        <v>3811</v>
      </c>
      <c r="B768" s="9">
        <f t="shared" si="202"/>
        <v>11</v>
      </c>
      <c r="C768" s="45" t="str">
        <f t="shared" si="206"/>
        <v/>
      </c>
      <c r="D768" s="45" t="str">
        <f t="shared" si="207"/>
        <v/>
      </c>
      <c r="E768" s="39" t="s">
        <v>130</v>
      </c>
      <c r="F768" s="40">
        <v>11</v>
      </c>
      <c r="G768" s="41">
        <v>11</v>
      </c>
      <c r="H768" s="42">
        <v>3811</v>
      </c>
      <c r="I768" s="46">
        <v>0</v>
      </c>
      <c r="J768" s="46">
        <v>1360</v>
      </c>
      <c r="K768" s="44" t="s">
        <v>61</v>
      </c>
      <c r="L768" s="199"/>
      <c r="M768" s="199"/>
      <c r="N768" s="199"/>
      <c r="O768" s="18"/>
    </row>
    <row r="769" spans="1:15">
      <c r="A769" s="8">
        <f t="shared" si="201"/>
        <v>0</v>
      </c>
      <c r="B769" s="9" t="str">
        <f t="shared" si="202"/>
        <v/>
      </c>
      <c r="C769" s="45" t="str">
        <f t="shared" si="206"/>
        <v/>
      </c>
      <c r="D769" s="45" t="str">
        <f t="shared" si="207"/>
        <v/>
      </c>
      <c r="E769" s="39"/>
      <c r="F769" s="40"/>
      <c r="G769" s="41"/>
      <c r="H769" s="42"/>
      <c r="I769" s="43"/>
      <c r="J769" s="43"/>
      <c r="K769" s="44"/>
      <c r="L769" s="108"/>
      <c r="M769" s="108"/>
      <c r="N769" s="108"/>
      <c r="O769" s="18"/>
    </row>
    <row r="770" spans="1:15" ht="15.75" customHeight="1">
      <c r="A770" s="8" t="str">
        <f t="shared" si="201"/>
        <v>T 1207 20</v>
      </c>
      <c r="B770" s="9" t="str">
        <f t="shared" si="202"/>
        <v/>
      </c>
      <c r="C770" s="45" t="str">
        <f t="shared" si="203"/>
        <v/>
      </c>
      <c r="D770" s="45" t="str">
        <f t="shared" si="204"/>
        <v/>
      </c>
      <c r="E770" s="33" t="s">
        <v>130</v>
      </c>
      <c r="F770" s="34" t="s">
        <v>104</v>
      </c>
      <c r="G770" s="35"/>
      <c r="H770" s="105" t="s">
        <v>193</v>
      </c>
      <c r="I770" s="37"/>
      <c r="J770" s="37"/>
      <c r="K770" s="38" t="s">
        <v>194</v>
      </c>
      <c r="L770" s="112">
        <f>SUM(L771)</f>
        <v>3700</v>
      </c>
      <c r="M770" s="112">
        <f>SUM(M771)</f>
        <v>300</v>
      </c>
      <c r="N770" s="112">
        <f>SUM(N771)</f>
        <v>4000</v>
      </c>
    </row>
    <row r="771" spans="1:15">
      <c r="A771" s="8">
        <f t="shared" si="201"/>
        <v>3</v>
      </c>
      <c r="B771" s="9" t="str">
        <f t="shared" si="202"/>
        <v/>
      </c>
      <c r="C771" s="45" t="str">
        <f t="shared" si="203"/>
        <v/>
      </c>
      <c r="D771" s="45" t="str">
        <f t="shared" si="204"/>
        <v/>
      </c>
      <c r="E771" s="39"/>
      <c r="F771" s="40"/>
      <c r="G771" s="41"/>
      <c r="H771" s="42">
        <v>3</v>
      </c>
      <c r="I771" s="43"/>
      <c r="J771" s="43"/>
      <c r="K771" s="44" t="s">
        <v>43</v>
      </c>
      <c r="L771" s="108">
        <f t="shared" ref="L771:N771" si="209">SUM(L772)</f>
        <v>3700</v>
      </c>
      <c r="M771" s="108">
        <f t="shared" si="209"/>
        <v>300</v>
      </c>
      <c r="N771" s="108">
        <f t="shared" si="209"/>
        <v>4000</v>
      </c>
    </row>
    <row r="772" spans="1:15">
      <c r="A772" s="8">
        <f t="shared" si="201"/>
        <v>32</v>
      </c>
      <c r="B772" s="9" t="str">
        <f t="shared" si="202"/>
        <v/>
      </c>
      <c r="C772" s="45" t="str">
        <f t="shared" si="203"/>
        <v/>
      </c>
      <c r="D772" s="45" t="str">
        <f t="shared" si="204"/>
        <v/>
      </c>
      <c r="E772" s="39"/>
      <c r="F772" s="40"/>
      <c r="G772" s="41"/>
      <c r="H772" s="42">
        <v>32</v>
      </c>
      <c r="I772" s="43"/>
      <c r="J772" s="43"/>
      <c r="K772" s="44" t="s">
        <v>49</v>
      </c>
      <c r="L772" s="108">
        <f>SUM(L773)</f>
        <v>3700</v>
      </c>
      <c r="M772" s="108">
        <f>SUM(M773)</f>
        <v>300</v>
      </c>
      <c r="N772" s="108">
        <f>SUM(N773)</f>
        <v>4000</v>
      </c>
    </row>
    <row r="773" spans="1:15">
      <c r="A773" s="8">
        <f t="shared" si="201"/>
        <v>322</v>
      </c>
      <c r="B773" s="9" t="str">
        <f t="shared" si="202"/>
        <v/>
      </c>
      <c r="C773" s="45" t="str">
        <f t="shared" si="203"/>
        <v/>
      </c>
      <c r="D773" s="45" t="str">
        <f t="shared" si="204"/>
        <v/>
      </c>
      <c r="E773" s="39"/>
      <c r="F773" s="40"/>
      <c r="G773" s="41"/>
      <c r="H773" s="42">
        <v>322</v>
      </c>
      <c r="I773" s="43"/>
      <c r="J773" s="43"/>
      <c r="K773" s="44" t="s">
        <v>71</v>
      </c>
      <c r="L773" s="108">
        <f>SUM(L774:L774)</f>
        <v>3700</v>
      </c>
      <c r="M773" s="108">
        <f>SUM(M774:M774)</f>
        <v>300</v>
      </c>
      <c r="N773" s="108">
        <f>SUM(N774:N774)</f>
        <v>4000</v>
      </c>
      <c r="O773" s="18"/>
    </row>
    <row r="774" spans="1:15">
      <c r="A774" s="8">
        <f t="shared" ref="A774:A842" si="210">H774</f>
        <v>3222</v>
      </c>
      <c r="B774" s="9">
        <f t="shared" ref="B774:B842" si="211">IF(J774&gt;0,G774," ")</f>
        <v>52</v>
      </c>
      <c r="C774" s="45" t="str">
        <f t="shared" si="203"/>
        <v>091</v>
      </c>
      <c r="D774" s="45" t="str">
        <f t="shared" si="204"/>
        <v>0912</v>
      </c>
      <c r="E774" s="39" t="s">
        <v>130</v>
      </c>
      <c r="F774" s="34" t="s">
        <v>104</v>
      </c>
      <c r="G774" s="35">
        <v>52</v>
      </c>
      <c r="H774" s="42">
        <v>3222</v>
      </c>
      <c r="I774" s="46">
        <v>1782</v>
      </c>
      <c r="J774" s="46">
        <v>1361</v>
      </c>
      <c r="K774" s="44" t="s">
        <v>117</v>
      </c>
      <c r="L774" s="199">
        <v>3700</v>
      </c>
      <c r="M774" s="199">
        <v>300</v>
      </c>
      <c r="N774" s="199">
        <f>L774+M774</f>
        <v>4000</v>
      </c>
      <c r="O774" s="68">
        <v>5212</v>
      </c>
    </row>
    <row r="775" spans="1:15">
      <c r="A775" s="8">
        <f t="shared" si="210"/>
        <v>0</v>
      </c>
      <c r="B775" s="9" t="str">
        <f t="shared" si="211"/>
        <v/>
      </c>
      <c r="C775" s="45" t="str">
        <f t="shared" si="203"/>
        <v/>
      </c>
      <c r="D775" s="45" t="str">
        <f t="shared" si="204"/>
        <v/>
      </c>
      <c r="E775" s="39"/>
      <c r="F775" s="40"/>
      <c r="G775" s="41"/>
      <c r="H775" s="42"/>
      <c r="I775" s="43"/>
      <c r="J775" s="43"/>
      <c r="K775" s="44"/>
      <c r="L775" s="108"/>
      <c r="M775" s="108"/>
      <c r="N775" s="108"/>
      <c r="O775" s="18"/>
    </row>
    <row r="776" spans="1:15" ht="27.75" customHeight="1">
      <c r="A776" s="8" t="str">
        <f t="shared" si="210"/>
        <v>T 1207 12</v>
      </c>
      <c r="B776" s="9" t="str">
        <f t="shared" si="211"/>
        <v/>
      </c>
      <c r="C776" s="45" t="str">
        <f t="shared" ref="C776:C780" si="212">IF(I776&gt;0,LEFT(E776,3),"  ")</f>
        <v/>
      </c>
      <c r="D776" s="45" t="str">
        <f t="shared" ref="D776:D780" si="213">IF(I776&gt;0,LEFT(E776,4),"  ")</f>
        <v/>
      </c>
      <c r="E776" s="33" t="s">
        <v>130</v>
      </c>
      <c r="F776" s="34" t="s">
        <v>104</v>
      </c>
      <c r="G776" s="35"/>
      <c r="H776" s="105" t="s">
        <v>295</v>
      </c>
      <c r="I776" s="37"/>
      <c r="J776" s="37"/>
      <c r="K776" s="38" t="s">
        <v>299</v>
      </c>
      <c r="L776" s="112">
        <f>SUM(L777)</f>
        <v>0</v>
      </c>
      <c r="M776" s="112">
        <f>SUM(M777)</f>
        <v>0</v>
      </c>
      <c r="N776" s="112">
        <f>SUM(N777)</f>
        <v>0</v>
      </c>
    </row>
    <row r="777" spans="1:15">
      <c r="A777" s="8">
        <f t="shared" si="210"/>
        <v>3</v>
      </c>
      <c r="B777" s="9" t="str">
        <f t="shared" si="211"/>
        <v/>
      </c>
      <c r="C777" s="45" t="str">
        <f t="shared" si="212"/>
        <v/>
      </c>
      <c r="D777" s="45" t="str">
        <f t="shared" si="213"/>
        <v/>
      </c>
      <c r="E777" s="39"/>
      <c r="F777" s="40"/>
      <c r="G777" s="41"/>
      <c r="H777" s="42">
        <v>3</v>
      </c>
      <c r="I777" s="43"/>
      <c r="J777" s="43"/>
      <c r="K777" s="44" t="s">
        <v>43</v>
      </c>
      <c r="L777" s="108">
        <f>SUM(L778)</f>
        <v>0</v>
      </c>
      <c r="M777" s="108">
        <f t="shared" ref="M777:N777" si="214">SUM(M778)</f>
        <v>0</v>
      </c>
      <c r="N777" s="108">
        <f t="shared" si="214"/>
        <v>0</v>
      </c>
    </row>
    <row r="778" spans="1:15">
      <c r="A778" s="8">
        <f t="shared" si="210"/>
        <v>32</v>
      </c>
      <c r="B778" s="9" t="str">
        <f t="shared" si="211"/>
        <v/>
      </c>
      <c r="C778" s="45" t="str">
        <f t="shared" si="212"/>
        <v/>
      </c>
      <c r="D778" s="45" t="str">
        <f t="shared" si="213"/>
        <v/>
      </c>
      <c r="E778" s="39"/>
      <c r="F778" s="40"/>
      <c r="G778" s="41"/>
      <c r="H778" s="42">
        <v>32</v>
      </c>
      <c r="I778" s="43"/>
      <c r="J778" s="43"/>
      <c r="K778" s="44" t="s">
        <v>49</v>
      </c>
      <c r="L778" s="108">
        <f>SUM(L779)</f>
        <v>0</v>
      </c>
      <c r="M778" s="108">
        <f>SUM(M779)</f>
        <v>0</v>
      </c>
      <c r="N778" s="108">
        <f>SUM(N779)</f>
        <v>0</v>
      </c>
    </row>
    <row r="779" spans="1:15">
      <c r="A779" s="8">
        <f t="shared" si="210"/>
        <v>322</v>
      </c>
      <c r="B779" s="9" t="str">
        <f t="shared" si="211"/>
        <v/>
      </c>
      <c r="C779" s="45" t="str">
        <f t="shared" si="212"/>
        <v/>
      </c>
      <c r="D779" s="45" t="str">
        <f t="shared" si="213"/>
        <v/>
      </c>
      <c r="E779" s="39"/>
      <c r="F779" s="40"/>
      <c r="G779" s="41"/>
      <c r="H779" s="42">
        <v>322</v>
      </c>
      <c r="I779" s="43"/>
      <c r="J779" s="43"/>
      <c r="K779" s="44" t="s">
        <v>71</v>
      </c>
      <c r="L779" s="108">
        <f>SUM(L780:L780)</f>
        <v>0</v>
      </c>
      <c r="M779" s="108">
        <f>SUM(M780:M780)</f>
        <v>0</v>
      </c>
      <c r="N779" s="108">
        <f>SUM(N780:N780)</f>
        <v>0</v>
      </c>
      <c r="O779" s="18"/>
    </row>
    <row r="780" spans="1:15">
      <c r="A780" s="8">
        <f t="shared" ref="A780" si="215">H780</f>
        <v>3222</v>
      </c>
      <c r="B780" s="9">
        <f t="shared" ref="B780" si="216">IF(J780&gt;0,G780," ")</f>
        <v>52</v>
      </c>
      <c r="C780" s="45" t="str">
        <f t="shared" si="212"/>
        <v>091</v>
      </c>
      <c r="D780" s="45" t="str">
        <f t="shared" si="213"/>
        <v>0912</v>
      </c>
      <c r="E780" s="39" t="s">
        <v>130</v>
      </c>
      <c r="F780" s="34" t="s">
        <v>104</v>
      </c>
      <c r="G780" s="53">
        <v>52</v>
      </c>
      <c r="H780" s="42">
        <v>3222</v>
      </c>
      <c r="I780" s="213">
        <v>1783</v>
      </c>
      <c r="J780" s="46">
        <v>1361</v>
      </c>
      <c r="K780" s="44" t="s">
        <v>117</v>
      </c>
      <c r="L780" s="199"/>
      <c r="M780" s="199"/>
      <c r="N780" s="199"/>
      <c r="O780" s="205">
        <v>527</v>
      </c>
    </row>
    <row r="781" spans="1:15">
      <c r="C781" s="45"/>
      <c r="D781" s="45"/>
      <c r="E781" s="78"/>
      <c r="F781" s="79"/>
      <c r="G781" s="66"/>
      <c r="H781" s="72"/>
      <c r="I781" s="208"/>
      <c r="J781" s="208"/>
      <c r="K781" s="80"/>
      <c r="L781" s="209"/>
      <c r="M781" s="209"/>
      <c r="N781" s="209"/>
      <c r="O781" s="205"/>
    </row>
    <row r="782" spans="1:15">
      <c r="A782" s="8" t="str">
        <f t="shared" si="210"/>
        <v>T 1207 21</v>
      </c>
      <c r="B782" s="9" t="str">
        <f t="shared" si="211"/>
        <v/>
      </c>
      <c r="C782" s="45" t="str">
        <f t="shared" si="203"/>
        <v/>
      </c>
      <c r="D782" s="45" t="str">
        <f t="shared" si="204"/>
        <v/>
      </c>
      <c r="E782" s="33" t="s">
        <v>130</v>
      </c>
      <c r="F782" s="34">
        <v>11</v>
      </c>
      <c r="G782" s="106"/>
      <c r="H782" s="105" t="s">
        <v>195</v>
      </c>
      <c r="I782" s="37"/>
      <c r="J782" s="37"/>
      <c r="K782" s="38" t="s">
        <v>196</v>
      </c>
      <c r="L782" s="112">
        <f>SUM(L783)</f>
        <v>0</v>
      </c>
      <c r="M782" s="112">
        <f>SUM(M783)</f>
        <v>0</v>
      </c>
      <c r="N782" s="112">
        <f>SUM(N783)</f>
        <v>0</v>
      </c>
      <c r="O782" s="18"/>
    </row>
    <row r="783" spans="1:15">
      <c r="A783" s="8">
        <f t="shared" si="210"/>
        <v>3</v>
      </c>
      <c r="B783" s="9" t="str">
        <f t="shared" si="211"/>
        <v/>
      </c>
      <c r="C783" s="45" t="str">
        <f t="shared" si="203"/>
        <v/>
      </c>
      <c r="D783" s="45" t="str">
        <f t="shared" si="204"/>
        <v/>
      </c>
      <c r="E783" s="39"/>
      <c r="F783" s="40"/>
      <c r="G783" s="41"/>
      <c r="H783" s="42">
        <v>3</v>
      </c>
      <c r="I783" s="43"/>
      <c r="J783" s="43"/>
      <c r="K783" s="44" t="s">
        <v>43</v>
      </c>
      <c r="L783" s="108">
        <f t="shared" ref="L783:N783" si="217">SUM(L784,L791)</f>
        <v>0</v>
      </c>
      <c r="M783" s="108">
        <f t="shared" si="217"/>
        <v>0</v>
      </c>
      <c r="N783" s="108">
        <f t="shared" si="217"/>
        <v>0</v>
      </c>
    </row>
    <row r="784" spans="1:15">
      <c r="A784" s="8">
        <f t="shared" si="210"/>
        <v>31</v>
      </c>
      <c r="B784" s="9" t="str">
        <f t="shared" si="211"/>
        <v/>
      </c>
      <c r="C784" s="45" t="str">
        <f t="shared" si="203"/>
        <v/>
      </c>
      <c r="D784" s="45" t="str">
        <f t="shared" si="204"/>
        <v/>
      </c>
      <c r="E784" s="39"/>
      <c r="F784" s="40"/>
      <c r="G784" s="41"/>
      <c r="H784" s="42">
        <v>31</v>
      </c>
      <c r="I784" s="43"/>
      <c r="J784" s="43"/>
      <c r="K784" s="44" t="s">
        <v>44</v>
      </c>
      <c r="L784" s="108">
        <f>SUM(L785,L787,L789)</f>
        <v>0</v>
      </c>
      <c r="M784" s="108">
        <f>SUM(M785,M787,M789)</f>
        <v>0</v>
      </c>
      <c r="N784" s="108">
        <f>SUM(N785,N787,N789)</f>
        <v>0</v>
      </c>
    </row>
    <row r="785" spans="1:15">
      <c r="A785" s="8">
        <f t="shared" si="210"/>
        <v>311</v>
      </c>
      <c r="B785" s="9" t="str">
        <f t="shared" si="211"/>
        <v/>
      </c>
      <c r="C785" s="45" t="str">
        <f t="shared" si="203"/>
        <v/>
      </c>
      <c r="D785" s="45" t="str">
        <f t="shared" si="204"/>
        <v/>
      </c>
      <c r="E785" s="39"/>
      <c r="F785" s="40"/>
      <c r="G785" s="41"/>
      <c r="H785" s="42">
        <v>311</v>
      </c>
      <c r="I785" s="43"/>
      <c r="J785" s="43"/>
      <c r="K785" s="44" t="s">
        <v>45</v>
      </c>
      <c r="L785" s="108">
        <f>SUM(L786)</f>
        <v>0</v>
      </c>
      <c r="M785" s="108">
        <f>SUM(M786)</f>
        <v>0</v>
      </c>
      <c r="N785" s="108">
        <f>SUM(N786)</f>
        <v>0</v>
      </c>
    </row>
    <row r="786" spans="1:15">
      <c r="A786" s="8">
        <f t="shared" si="210"/>
        <v>3111</v>
      </c>
      <c r="B786" s="9">
        <f t="shared" si="211"/>
        <v>11</v>
      </c>
      <c r="C786" s="45" t="str">
        <f t="shared" si="203"/>
        <v>091</v>
      </c>
      <c r="D786" s="45" t="str">
        <f t="shared" si="204"/>
        <v>0912</v>
      </c>
      <c r="E786" s="39" t="s">
        <v>130</v>
      </c>
      <c r="F786" s="40">
        <v>11</v>
      </c>
      <c r="G786" s="41">
        <v>11</v>
      </c>
      <c r="H786" s="42">
        <v>3111</v>
      </c>
      <c r="I786" s="46">
        <v>1784</v>
      </c>
      <c r="J786" s="46">
        <v>1363</v>
      </c>
      <c r="K786" s="44" t="s">
        <v>46</v>
      </c>
      <c r="L786" s="199"/>
      <c r="M786" s="199"/>
      <c r="N786" s="199"/>
    </row>
    <row r="787" spans="1:15">
      <c r="A787" s="8">
        <f t="shared" si="210"/>
        <v>312</v>
      </c>
      <c r="B787" s="9" t="str">
        <f t="shared" si="211"/>
        <v/>
      </c>
      <c r="C787" s="45" t="str">
        <f t="shared" si="203"/>
        <v/>
      </c>
      <c r="D787" s="45" t="str">
        <f t="shared" si="204"/>
        <v/>
      </c>
      <c r="E787" s="39"/>
      <c r="F787" s="40"/>
      <c r="G787" s="41"/>
      <c r="H787" s="42">
        <v>312</v>
      </c>
      <c r="I787" s="43"/>
      <c r="J787" s="43"/>
      <c r="K787" s="44" t="s">
        <v>81</v>
      </c>
      <c r="L787" s="108">
        <f>SUM(L788)</f>
        <v>0</v>
      </c>
      <c r="M787" s="108">
        <f>SUM(M788)</f>
        <v>0</v>
      </c>
      <c r="N787" s="108">
        <f>SUM(N788)</f>
        <v>0</v>
      </c>
    </row>
    <row r="788" spans="1:15">
      <c r="A788" s="8">
        <f t="shared" si="210"/>
        <v>3121</v>
      </c>
      <c r="B788" s="9">
        <f t="shared" si="211"/>
        <v>11</v>
      </c>
      <c r="C788" s="45" t="str">
        <f t="shared" si="203"/>
        <v>091</v>
      </c>
      <c r="D788" s="45" t="str">
        <f t="shared" si="204"/>
        <v>0912</v>
      </c>
      <c r="E788" s="39" t="s">
        <v>130</v>
      </c>
      <c r="F788" s="40">
        <v>11</v>
      </c>
      <c r="G788" s="41">
        <v>11</v>
      </c>
      <c r="H788" s="42">
        <v>3121</v>
      </c>
      <c r="I788" s="46">
        <v>1785</v>
      </c>
      <c r="J788" s="46">
        <v>1364</v>
      </c>
      <c r="K788" s="44" t="s">
        <v>81</v>
      </c>
      <c r="L788" s="199"/>
      <c r="M788" s="199"/>
      <c r="N788" s="199"/>
    </row>
    <row r="789" spans="1:15">
      <c r="A789" s="8">
        <f t="shared" si="210"/>
        <v>313</v>
      </c>
      <c r="B789" s="9" t="str">
        <f t="shared" si="211"/>
        <v/>
      </c>
      <c r="C789" s="45" t="str">
        <f t="shared" si="203"/>
        <v/>
      </c>
      <c r="D789" s="45" t="str">
        <f t="shared" si="204"/>
        <v/>
      </c>
      <c r="E789" s="39"/>
      <c r="F789" s="40"/>
      <c r="G789" s="41"/>
      <c r="H789" s="42">
        <v>313</v>
      </c>
      <c r="I789" s="43"/>
      <c r="J789" s="43"/>
      <c r="K789" s="44" t="s">
        <v>47</v>
      </c>
      <c r="L789" s="108">
        <f>SUM(L790:L790)</f>
        <v>0</v>
      </c>
      <c r="M789" s="108">
        <f>SUM(M790:M790)</f>
        <v>0</v>
      </c>
      <c r="N789" s="108">
        <f>SUM(N790:N790)</f>
        <v>0</v>
      </c>
    </row>
    <row r="790" spans="1:15" ht="25.5">
      <c r="A790" s="8">
        <f t="shared" si="210"/>
        <v>3132</v>
      </c>
      <c r="B790" s="9">
        <f t="shared" si="211"/>
        <v>11</v>
      </c>
      <c r="C790" s="45" t="str">
        <f t="shared" si="203"/>
        <v>091</v>
      </c>
      <c r="D790" s="45" t="str">
        <f t="shared" si="204"/>
        <v>0912</v>
      </c>
      <c r="E790" s="39" t="s">
        <v>130</v>
      </c>
      <c r="F790" s="40">
        <v>11</v>
      </c>
      <c r="G790" s="41">
        <v>11</v>
      </c>
      <c r="H790" s="42">
        <v>3132</v>
      </c>
      <c r="I790" s="46">
        <v>1786</v>
      </c>
      <c r="J790" s="46">
        <v>1365</v>
      </c>
      <c r="K790" s="44" t="s">
        <v>48</v>
      </c>
      <c r="L790" s="199"/>
      <c r="M790" s="199"/>
      <c r="N790" s="199"/>
    </row>
    <row r="791" spans="1:15">
      <c r="A791" s="8">
        <f t="shared" si="210"/>
        <v>32</v>
      </c>
      <c r="B791" s="9" t="str">
        <f t="shared" si="211"/>
        <v/>
      </c>
      <c r="C791" s="45" t="str">
        <f t="shared" si="203"/>
        <v/>
      </c>
      <c r="D791" s="45" t="str">
        <f t="shared" si="204"/>
        <v/>
      </c>
      <c r="E791" s="39"/>
      <c r="F791" s="40"/>
      <c r="G791" s="41"/>
      <c r="H791" s="42">
        <v>32</v>
      </c>
      <c r="I791" s="43"/>
      <c r="J791" s="43"/>
      <c r="K791" s="44" t="s">
        <v>49</v>
      </c>
      <c r="L791" s="108">
        <f t="shared" ref="L791:N791" si="218">SUM(L792,L795)</f>
        <v>0</v>
      </c>
      <c r="M791" s="108">
        <f t="shared" si="218"/>
        <v>0</v>
      </c>
      <c r="N791" s="108">
        <f t="shared" si="218"/>
        <v>0</v>
      </c>
    </row>
    <row r="792" spans="1:15">
      <c r="A792" s="8">
        <f t="shared" si="210"/>
        <v>321</v>
      </c>
      <c r="B792" s="9" t="str">
        <f t="shared" si="211"/>
        <v/>
      </c>
      <c r="C792" s="45" t="str">
        <f t="shared" si="203"/>
        <v/>
      </c>
      <c r="D792" s="45" t="str">
        <f t="shared" si="204"/>
        <v/>
      </c>
      <c r="E792" s="39"/>
      <c r="F792" s="40"/>
      <c r="G792" s="41"/>
      <c r="H792" s="42">
        <v>321</v>
      </c>
      <c r="I792" s="43"/>
      <c r="J792" s="43"/>
      <c r="K792" s="44" t="s">
        <v>68</v>
      </c>
      <c r="L792" s="108">
        <f>SUM(L793:L794)</f>
        <v>0</v>
      </c>
      <c r="M792" s="108">
        <f>SUM(M793:M794)</f>
        <v>0</v>
      </c>
      <c r="N792" s="108">
        <f>SUM(N793:N794)</f>
        <v>0</v>
      </c>
    </row>
    <row r="793" spans="1:15">
      <c r="A793" s="8">
        <f t="shared" si="210"/>
        <v>3211</v>
      </c>
      <c r="B793" s="9">
        <f t="shared" si="211"/>
        <v>11</v>
      </c>
      <c r="C793" s="45" t="str">
        <f t="shared" si="203"/>
        <v>091</v>
      </c>
      <c r="D793" s="45" t="str">
        <f t="shared" si="204"/>
        <v>0912</v>
      </c>
      <c r="E793" s="39" t="s">
        <v>130</v>
      </c>
      <c r="F793" s="40">
        <v>11</v>
      </c>
      <c r="G793" s="41">
        <v>11</v>
      </c>
      <c r="H793" s="42">
        <v>3211</v>
      </c>
      <c r="I793" s="46">
        <v>1787</v>
      </c>
      <c r="J793" s="46">
        <v>1366</v>
      </c>
      <c r="K793" s="44" t="s">
        <v>69</v>
      </c>
      <c r="L793" s="199"/>
      <c r="M793" s="199"/>
      <c r="N793" s="199"/>
    </row>
    <row r="794" spans="1:15" ht="25.5">
      <c r="A794" s="8">
        <f t="shared" si="210"/>
        <v>3212</v>
      </c>
      <c r="B794" s="9">
        <f t="shared" si="211"/>
        <v>11</v>
      </c>
      <c r="C794" s="45" t="str">
        <f t="shared" si="203"/>
        <v>091</v>
      </c>
      <c r="D794" s="45" t="str">
        <f t="shared" si="204"/>
        <v>0912</v>
      </c>
      <c r="E794" s="39" t="s">
        <v>130</v>
      </c>
      <c r="F794" s="40">
        <v>11</v>
      </c>
      <c r="G794" s="41">
        <v>11</v>
      </c>
      <c r="H794" s="42">
        <v>3212</v>
      </c>
      <c r="I794" s="46">
        <v>1788</v>
      </c>
      <c r="J794" s="46">
        <v>1367</v>
      </c>
      <c r="K794" s="44" t="s">
        <v>82</v>
      </c>
      <c r="L794" s="199"/>
      <c r="M794" s="199"/>
      <c r="N794" s="199"/>
    </row>
    <row r="795" spans="1:15">
      <c r="A795" s="8">
        <f t="shared" si="210"/>
        <v>322</v>
      </c>
      <c r="B795" s="9" t="str">
        <f t="shared" si="211"/>
        <v/>
      </c>
      <c r="C795" s="45" t="str">
        <f t="shared" si="203"/>
        <v/>
      </c>
      <c r="D795" s="45" t="str">
        <f t="shared" si="204"/>
        <v/>
      </c>
      <c r="E795" s="39"/>
      <c r="F795" s="40"/>
      <c r="G795" s="41"/>
      <c r="H795" s="42">
        <v>322</v>
      </c>
      <c r="I795" s="43"/>
      <c r="J795" s="43"/>
      <c r="K795" s="44" t="s">
        <v>71</v>
      </c>
      <c r="L795" s="108">
        <f t="shared" ref="L795:N795" si="219">SUM(L796)</f>
        <v>0</v>
      </c>
      <c r="M795" s="108">
        <f t="shared" si="219"/>
        <v>0</v>
      </c>
      <c r="N795" s="108">
        <f t="shared" si="219"/>
        <v>0</v>
      </c>
    </row>
    <row r="796" spans="1:15">
      <c r="A796" s="8">
        <f t="shared" si="210"/>
        <v>3222</v>
      </c>
      <c r="B796" s="9">
        <f t="shared" si="211"/>
        <v>11</v>
      </c>
      <c r="C796" s="45" t="str">
        <f t="shared" si="203"/>
        <v>091</v>
      </c>
      <c r="D796" s="45" t="str">
        <f t="shared" si="204"/>
        <v>0912</v>
      </c>
      <c r="E796" s="39" t="s">
        <v>130</v>
      </c>
      <c r="F796" s="40">
        <v>11</v>
      </c>
      <c r="G796" s="41">
        <v>11</v>
      </c>
      <c r="H796" s="42">
        <v>3222</v>
      </c>
      <c r="I796" s="46">
        <v>1789</v>
      </c>
      <c r="J796" s="46">
        <v>1368</v>
      </c>
      <c r="K796" s="44" t="s">
        <v>117</v>
      </c>
      <c r="L796" s="199"/>
      <c r="M796" s="199"/>
      <c r="N796" s="199"/>
    </row>
    <row r="797" spans="1:15">
      <c r="A797" s="8">
        <f t="shared" si="210"/>
        <v>0</v>
      </c>
      <c r="B797" s="9" t="str">
        <f t="shared" si="211"/>
        <v/>
      </c>
      <c r="C797" s="45" t="str">
        <f t="shared" si="203"/>
        <v/>
      </c>
      <c r="D797" s="45" t="str">
        <f t="shared" si="204"/>
        <v/>
      </c>
      <c r="E797" s="39"/>
      <c r="F797" s="40"/>
      <c r="G797" s="41"/>
      <c r="H797" s="42"/>
      <c r="I797" s="43"/>
      <c r="J797" s="43"/>
      <c r="K797" s="44"/>
      <c r="L797" s="108"/>
      <c r="M797" s="108"/>
      <c r="N797" s="108"/>
    </row>
    <row r="798" spans="1:15">
      <c r="A798" s="8" t="str">
        <f t="shared" si="210"/>
        <v>T 1207 22</v>
      </c>
      <c r="B798" s="9" t="str">
        <f t="shared" si="211"/>
        <v/>
      </c>
      <c r="C798" s="45" t="str">
        <f t="shared" si="203"/>
        <v/>
      </c>
      <c r="D798" s="45" t="str">
        <f t="shared" si="204"/>
        <v/>
      </c>
      <c r="E798" s="33" t="s">
        <v>130</v>
      </c>
      <c r="F798" s="34" t="s">
        <v>89</v>
      </c>
      <c r="G798" s="35"/>
      <c r="H798" s="105" t="s">
        <v>197</v>
      </c>
      <c r="I798" s="37"/>
      <c r="J798" s="37"/>
      <c r="K798" s="38" t="s">
        <v>198</v>
      </c>
      <c r="L798" s="112">
        <f t="shared" ref="L798:N798" si="220">SUM(L799)</f>
        <v>0</v>
      </c>
      <c r="M798" s="112">
        <f t="shared" si="220"/>
        <v>0</v>
      </c>
      <c r="N798" s="112">
        <f t="shared" si="220"/>
        <v>0</v>
      </c>
      <c r="O798" s="18"/>
    </row>
    <row r="799" spans="1:15">
      <c r="A799" s="8">
        <f t="shared" si="210"/>
        <v>3</v>
      </c>
      <c r="B799" s="9" t="str">
        <f t="shared" si="211"/>
        <v/>
      </c>
      <c r="C799" s="45" t="str">
        <f t="shared" si="203"/>
        <v/>
      </c>
      <c r="D799" s="45" t="str">
        <f t="shared" si="204"/>
        <v/>
      </c>
      <c r="E799" s="39"/>
      <c r="F799" s="40"/>
      <c r="G799" s="41"/>
      <c r="H799" s="42">
        <v>3</v>
      </c>
      <c r="I799" s="43"/>
      <c r="J799" s="43"/>
      <c r="K799" s="44" t="s">
        <v>43</v>
      </c>
      <c r="L799" s="108">
        <f>SUM(L800,L805)</f>
        <v>0</v>
      </c>
      <c r="M799" s="108">
        <f>SUM(M800,M805)</f>
        <v>0</v>
      </c>
      <c r="N799" s="108">
        <f>SUM(N800,N805)</f>
        <v>0</v>
      </c>
      <c r="O799" s="18"/>
    </row>
    <row r="800" spans="1:15">
      <c r="A800" s="8">
        <f t="shared" si="210"/>
        <v>31</v>
      </c>
      <c r="B800" s="9" t="str">
        <f t="shared" si="211"/>
        <v/>
      </c>
      <c r="C800" s="45" t="str">
        <f t="shared" si="203"/>
        <v/>
      </c>
      <c r="D800" s="45" t="str">
        <f t="shared" si="204"/>
        <v/>
      </c>
      <c r="E800" s="39"/>
      <c r="F800" s="40"/>
      <c r="G800" s="41"/>
      <c r="H800" s="42">
        <v>31</v>
      </c>
      <c r="I800" s="43"/>
      <c r="J800" s="43"/>
      <c r="K800" s="44" t="s">
        <v>44</v>
      </c>
      <c r="L800" s="108">
        <f>SUM(L801,L803)</f>
        <v>0</v>
      </c>
      <c r="M800" s="108">
        <f>SUM(M801,M803)</f>
        <v>0</v>
      </c>
      <c r="N800" s="108">
        <f>SUM(N801,N803)</f>
        <v>0</v>
      </c>
      <c r="O800" s="18"/>
    </row>
    <row r="801" spans="1:15">
      <c r="A801" s="8">
        <f t="shared" si="210"/>
        <v>311</v>
      </c>
      <c r="B801" s="9" t="str">
        <f t="shared" si="211"/>
        <v/>
      </c>
      <c r="C801" s="45" t="str">
        <f t="shared" si="203"/>
        <v/>
      </c>
      <c r="D801" s="45" t="str">
        <f t="shared" si="204"/>
        <v/>
      </c>
      <c r="E801" s="39"/>
      <c r="F801" s="40"/>
      <c r="G801" s="41"/>
      <c r="H801" s="42">
        <v>311</v>
      </c>
      <c r="I801" s="43"/>
      <c r="J801" s="43"/>
      <c r="K801" s="44" t="s">
        <v>45</v>
      </c>
      <c r="L801" s="108">
        <f t="shared" ref="L801:N801" si="221">SUM(L802)</f>
        <v>0</v>
      </c>
      <c r="M801" s="108">
        <f t="shared" si="221"/>
        <v>0</v>
      </c>
      <c r="N801" s="108">
        <f t="shared" si="221"/>
        <v>0</v>
      </c>
      <c r="O801" s="18"/>
    </row>
    <row r="802" spans="1:15">
      <c r="A802" s="8">
        <f t="shared" si="210"/>
        <v>3111</v>
      </c>
      <c r="B802" s="9">
        <f t="shared" si="211"/>
        <v>11</v>
      </c>
      <c r="C802" s="45" t="str">
        <f t="shared" si="203"/>
        <v>091</v>
      </c>
      <c r="D802" s="45" t="str">
        <f t="shared" si="204"/>
        <v>0912</v>
      </c>
      <c r="E802" s="39" t="s">
        <v>130</v>
      </c>
      <c r="F802" s="40">
        <v>11</v>
      </c>
      <c r="G802" s="41">
        <v>11</v>
      </c>
      <c r="H802" s="42">
        <v>3111</v>
      </c>
      <c r="I802" s="46">
        <v>1790</v>
      </c>
      <c r="J802" s="46">
        <v>1369</v>
      </c>
      <c r="K802" s="44" t="s">
        <v>46</v>
      </c>
      <c r="L802" s="199"/>
      <c r="M802" s="199"/>
      <c r="N802" s="199"/>
      <c r="O802" s="18"/>
    </row>
    <row r="803" spans="1:15">
      <c r="A803" s="8">
        <f t="shared" si="210"/>
        <v>313</v>
      </c>
      <c r="B803" s="9" t="str">
        <f t="shared" si="211"/>
        <v/>
      </c>
      <c r="C803" s="45" t="str">
        <f t="shared" si="203"/>
        <v/>
      </c>
      <c r="D803" s="45" t="str">
        <f t="shared" si="204"/>
        <v/>
      </c>
      <c r="E803" s="39"/>
      <c r="F803" s="40"/>
      <c r="G803" s="41"/>
      <c r="H803" s="42">
        <v>313</v>
      </c>
      <c r="I803" s="43"/>
      <c r="J803" s="43"/>
      <c r="K803" s="44" t="s">
        <v>47</v>
      </c>
      <c r="L803" s="108">
        <f>SUM(L804:L804)</f>
        <v>0</v>
      </c>
      <c r="M803" s="108">
        <f>SUM(M804:M804)</f>
        <v>0</v>
      </c>
      <c r="N803" s="108">
        <f>SUM(N804:N804)</f>
        <v>0</v>
      </c>
      <c r="O803" s="18"/>
    </row>
    <row r="804" spans="1:15" ht="25.5">
      <c r="A804" s="8">
        <f t="shared" si="210"/>
        <v>3132</v>
      </c>
      <c r="B804" s="9">
        <f t="shared" si="211"/>
        <v>11</v>
      </c>
      <c r="C804" s="45" t="str">
        <f t="shared" si="203"/>
        <v>091</v>
      </c>
      <c r="D804" s="45" t="str">
        <f t="shared" si="204"/>
        <v>0912</v>
      </c>
      <c r="E804" s="39" t="s">
        <v>130</v>
      </c>
      <c r="F804" s="40">
        <v>11</v>
      </c>
      <c r="G804" s="41">
        <v>11</v>
      </c>
      <c r="H804" s="42">
        <v>3132</v>
      </c>
      <c r="I804" s="46">
        <v>1791</v>
      </c>
      <c r="J804" s="46">
        <v>1370</v>
      </c>
      <c r="K804" s="44" t="s">
        <v>48</v>
      </c>
      <c r="L804" s="199"/>
      <c r="M804" s="199"/>
      <c r="N804" s="199"/>
      <c r="O804" s="18"/>
    </row>
    <row r="805" spans="1:15">
      <c r="A805" s="8">
        <f t="shared" si="210"/>
        <v>32</v>
      </c>
      <c r="B805" s="9" t="str">
        <f t="shared" si="211"/>
        <v/>
      </c>
      <c r="C805" s="45" t="str">
        <f t="shared" si="203"/>
        <v/>
      </c>
      <c r="D805" s="45" t="str">
        <f t="shared" si="204"/>
        <v/>
      </c>
      <c r="E805" s="39"/>
      <c r="F805" s="40"/>
      <c r="G805" s="41"/>
      <c r="H805" s="42">
        <v>32</v>
      </c>
      <c r="I805" s="43"/>
      <c r="J805" s="43"/>
      <c r="K805" s="44" t="s">
        <v>49</v>
      </c>
      <c r="L805" s="108">
        <f>SUM(L806,L809,L813)</f>
        <v>0</v>
      </c>
      <c r="M805" s="108">
        <f>SUM(M806,M809,M813)</f>
        <v>0</v>
      </c>
      <c r="N805" s="108">
        <f>SUM(N806,N809,N813)</f>
        <v>0</v>
      </c>
      <c r="O805" s="18"/>
    </row>
    <row r="806" spans="1:15">
      <c r="A806" s="8">
        <f t="shared" si="210"/>
        <v>322</v>
      </c>
      <c r="B806" s="9" t="str">
        <f t="shared" si="211"/>
        <v/>
      </c>
      <c r="C806" s="45" t="str">
        <f t="shared" si="203"/>
        <v/>
      </c>
      <c r="D806" s="45" t="str">
        <f t="shared" si="204"/>
        <v/>
      </c>
      <c r="E806" s="39"/>
      <c r="F806" s="40"/>
      <c r="G806" s="41"/>
      <c r="H806" s="42">
        <v>322</v>
      </c>
      <c r="I806" s="43"/>
      <c r="J806" s="43"/>
      <c r="K806" s="44" t="s">
        <v>71</v>
      </c>
      <c r="L806" s="108">
        <f>SUM(L807:L808)</f>
        <v>0</v>
      </c>
      <c r="M806" s="108">
        <f>SUM(M807:M808)</f>
        <v>0</v>
      </c>
      <c r="N806" s="108">
        <f>SUM(N807:N808)</f>
        <v>0</v>
      </c>
      <c r="O806" s="18"/>
    </row>
    <row r="807" spans="1:15" ht="25.5">
      <c r="A807" s="8">
        <f t="shared" si="210"/>
        <v>3221</v>
      </c>
      <c r="B807" s="9">
        <f t="shared" si="211"/>
        <v>11</v>
      </c>
      <c r="C807" s="45" t="str">
        <f t="shared" ref="C807:C842" si="222">IF(I807&gt;0,LEFT(E807,3),"  ")</f>
        <v>091</v>
      </c>
      <c r="D807" s="45" t="str">
        <f t="shared" ref="D807:D842" si="223">IF(I807&gt;0,LEFT(E807,4),"  ")</f>
        <v>0912</v>
      </c>
      <c r="E807" s="39" t="s">
        <v>130</v>
      </c>
      <c r="F807" s="40">
        <v>11</v>
      </c>
      <c r="G807" s="41">
        <v>11</v>
      </c>
      <c r="H807" s="42">
        <v>3221</v>
      </c>
      <c r="I807" s="46">
        <v>1792</v>
      </c>
      <c r="J807" s="46">
        <v>1371</v>
      </c>
      <c r="K807" s="44" t="s">
        <v>72</v>
      </c>
      <c r="L807" s="199"/>
      <c r="M807" s="199"/>
      <c r="N807" s="199"/>
      <c r="O807" s="18"/>
    </row>
    <row r="808" spans="1:15">
      <c r="A808" s="8">
        <f t="shared" si="210"/>
        <v>3222</v>
      </c>
      <c r="B808" s="9">
        <f t="shared" si="211"/>
        <v>11</v>
      </c>
      <c r="C808" s="45" t="str">
        <f t="shared" si="222"/>
        <v>091</v>
      </c>
      <c r="D808" s="45" t="str">
        <f t="shared" si="223"/>
        <v>0912</v>
      </c>
      <c r="E808" s="39" t="s">
        <v>130</v>
      </c>
      <c r="F808" s="40">
        <v>11</v>
      </c>
      <c r="G808" s="41">
        <v>11</v>
      </c>
      <c r="H808" s="42">
        <v>3222</v>
      </c>
      <c r="I808" s="46">
        <v>1793</v>
      </c>
      <c r="J808" s="46">
        <v>1372</v>
      </c>
      <c r="K808" s="44" t="s">
        <v>117</v>
      </c>
      <c r="L808" s="199"/>
      <c r="M808" s="199"/>
      <c r="N808" s="199"/>
      <c r="O808" s="18"/>
    </row>
    <row r="809" spans="1:15">
      <c r="A809" s="8">
        <f t="shared" si="210"/>
        <v>323</v>
      </c>
      <c r="B809" s="9" t="str">
        <f t="shared" si="211"/>
        <v/>
      </c>
      <c r="C809" s="45" t="str">
        <f t="shared" si="222"/>
        <v/>
      </c>
      <c r="D809" s="45" t="str">
        <f t="shared" si="223"/>
        <v/>
      </c>
      <c r="E809" s="39"/>
      <c r="F809" s="40"/>
      <c r="G809" s="41"/>
      <c r="H809" s="42">
        <v>323</v>
      </c>
      <c r="I809" s="43"/>
      <c r="J809" s="43"/>
      <c r="K809" s="44" t="s">
        <v>50</v>
      </c>
      <c r="L809" s="108">
        <f>SUM(L810:L812)</f>
        <v>0</v>
      </c>
      <c r="M809" s="108">
        <f>SUM(M810:M812)</f>
        <v>0</v>
      </c>
      <c r="N809" s="108">
        <f>SUM(N810:N812)</f>
        <v>0</v>
      </c>
      <c r="O809" s="18"/>
    </row>
    <row r="810" spans="1:15">
      <c r="A810" s="8">
        <f t="shared" si="210"/>
        <v>3231</v>
      </c>
      <c r="B810" s="9">
        <f t="shared" si="211"/>
        <v>11</v>
      </c>
      <c r="C810" s="45" t="str">
        <f t="shared" si="222"/>
        <v>091</v>
      </c>
      <c r="D810" s="45" t="str">
        <f t="shared" si="223"/>
        <v>0912</v>
      </c>
      <c r="E810" s="39" t="s">
        <v>130</v>
      </c>
      <c r="F810" s="40">
        <v>11</v>
      </c>
      <c r="G810" s="41">
        <v>11</v>
      </c>
      <c r="H810" s="42">
        <v>3231</v>
      </c>
      <c r="I810" s="46">
        <v>1794</v>
      </c>
      <c r="J810" s="46">
        <v>1373</v>
      </c>
      <c r="K810" s="44" t="s">
        <v>51</v>
      </c>
      <c r="L810" s="199"/>
      <c r="M810" s="199"/>
      <c r="N810" s="199"/>
      <c r="O810" s="18"/>
    </row>
    <row r="811" spans="1:15">
      <c r="A811" s="8">
        <f t="shared" si="210"/>
        <v>3233</v>
      </c>
      <c r="B811" s="9">
        <f t="shared" si="211"/>
        <v>11</v>
      </c>
      <c r="C811" s="45" t="str">
        <f t="shared" si="222"/>
        <v>091</v>
      </c>
      <c r="D811" s="45" t="str">
        <f t="shared" si="223"/>
        <v>0912</v>
      </c>
      <c r="E811" s="39" t="s">
        <v>130</v>
      </c>
      <c r="F811" s="40">
        <v>11</v>
      </c>
      <c r="G811" s="41">
        <v>11</v>
      </c>
      <c r="H811" s="42">
        <v>3233</v>
      </c>
      <c r="I811" s="46">
        <v>1795</v>
      </c>
      <c r="J811" s="46">
        <v>1374</v>
      </c>
      <c r="K811" s="44" t="s">
        <v>52</v>
      </c>
      <c r="L811" s="199"/>
      <c r="M811" s="199"/>
      <c r="N811" s="199"/>
      <c r="O811" s="18"/>
    </row>
    <row r="812" spans="1:15">
      <c r="A812" s="8">
        <f t="shared" si="210"/>
        <v>3237</v>
      </c>
      <c r="B812" s="9">
        <f t="shared" si="211"/>
        <v>11</v>
      </c>
      <c r="C812" s="45" t="str">
        <f t="shared" si="222"/>
        <v>091</v>
      </c>
      <c r="D812" s="45" t="str">
        <f t="shared" si="223"/>
        <v>0912</v>
      </c>
      <c r="E812" s="39" t="s">
        <v>130</v>
      </c>
      <c r="F812" s="40">
        <v>11</v>
      </c>
      <c r="G812" s="41">
        <v>11</v>
      </c>
      <c r="H812" s="42">
        <v>3237</v>
      </c>
      <c r="I812" s="46">
        <v>1796</v>
      </c>
      <c r="J812" s="46">
        <v>1375</v>
      </c>
      <c r="K812" s="5" t="s">
        <v>63</v>
      </c>
      <c r="L812" s="199"/>
      <c r="M812" s="199"/>
      <c r="N812" s="199"/>
      <c r="O812" s="18"/>
    </row>
    <row r="813" spans="1:15" ht="25.5">
      <c r="A813" s="8">
        <f t="shared" si="210"/>
        <v>329</v>
      </c>
      <c r="B813" s="9" t="str">
        <f t="shared" si="211"/>
        <v/>
      </c>
      <c r="C813" s="45" t="str">
        <f t="shared" si="222"/>
        <v/>
      </c>
      <c r="D813" s="45" t="str">
        <f t="shared" si="223"/>
        <v/>
      </c>
      <c r="E813" s="39"/>
      <c r="F813" s="40"/>
      <c r="G813" s="41"/>
      <c r="H813" s="42">
        <v>329</v>
      </c>
      <c r="I813" s="43"/>
      <c r="J813" s="43"/>
      <c r="K813" s="44" t="s">
        <v>56</v>
      </c>
      <c r="L813" s="108">
        <f>SUM(L814:L815)</f>
        <v>0</v>
      </c>
      <c r="M813" s="108">
        <f>SUM(M814:M815)</f>
        <v>0</v>
      </c>
      <c r="N813" s="108">
        <f>SUM(N814:N815)</f>
        <v>0</v>
      </c>
      <c r="O813" s="18"/>
    </row>
    <row r="814" spans="1:15">
      <c r="A814" s="8">
        <f t="shared" si="210"/>
        <v>3293</v>
      </c>
      <c r="B814" s="9">
        <f t="shared" si="211"/>
        <v>11</v>
      </c>
      <c r="C814" s="45" t="str">
        <f t="shared" si="222"/>
        <v>091</v>
      </c>
      <c r="D814" s="45" t="str">
        <f t="shared" si="223"/>
        <v>0912</v>
      </c>
      <c r="E814" s="39" t="s">
        <v>130</v>
      </c>
      <c r="F814" s="40">
        <v>11</v>
      </c>
      <c r="G814" s="41">
        <v>11</v>
      </c>
      <c r="H814" s="42">
        <v>3293</v>
      </c>
      <c r="I814" s="46">
        <v>1797</v>
      </c>
      <c r="J814" s="46">
        <v>1376</v>
      </c>
      <c r="K814" s="44" t="s">
        <v>58</v>
      </c>
      <c r="L814" s="199"/>
      <c r="M814" s="199"/>
      <c r="N814" s="199"/>
      <c r="O814" s="18"/>
    </row>
    <row r="815" spans="1:15" ht="25.5">
      <c r="A815" s="8">
        <f t="shared" si="210"/>
        <v>3299</v>
      </c>
      <c r="B815" s="9">
        <f t="shared" si="211"/>
        <v>11</v>
      </c>
      <c r="C815" s="45" t="str">
        <f t="shared" si="222"/>
        <v>091</v>
      </c>
      <c r="D815" s="45" t="str">
        <f t="shared" si="223"/>
        <v>0912</v>
      </c>
      <c r="E815" s="39" t="s">
        <v>130</v>
      </c>
      <c r="F815" s="40">
        <v>11</v>
      </c>
      <c r="G815" s="41">
        <v>11</v>
      </c>
      <c r="H815" s="42">
        <v>3299</v>
      </c>
      <c r="I815" s="46">
        <v>1798</v>
      </c>
      <c r="J815" s="46">
        <v>1377</v>
      </c>
      <c r="K815" s="44" t="s">
        <v>56</v>
      </c>
      <c r="L815" s="199"/>
      <c r="M815" s="199"/>
      <c r="N815" s="199"/>
      <c r="O815" s="18"/>
    </row>
    <row r="816" spans="1:15">
      <c r="A816" s="8">
        <f t="shared" si="210"/>
        <v>0</v>
      </c>
      <c r="B816" s="9" t="str">
        <f t="shared" si="211"/>
        <v/>
      </c>
      <c r="C816" s="45" t="str">
        <f t="shared" si="222"/>
        <v/>
      </c>
      <c r="D816" s="45" t="str">
        <f t="shared" si="223"/>
        <v/>
      </c>
      <c r="E816" s="39"/>
      <c r="F816" s="40"/>
      <c r="G816" s="41"/>
      <c r="H816" s="42"/>
      <c r="I816" s="43"/>
      <c r="J816" s="43"/>
      <c r="K816" s="44"/>
      <c r="L816" s="108"/>
      <c r="M816" s="108"/>
      <c r="N816" s="108"/>
      <c r="O816" s="18"/>
    </row>
    <row r="817" spans="1:15" ht="25.5">
      <c r="A817" s="8" t="str">
        <f t="shared" ref="A817:A825" si="224">H817</f>
        <v>T 1207 24</v>
      </c>
      <c r="B817" s="9" t="str">
        <f t="shared" ref="B817:B825" si="225">IF(J817&gt;0,G817," ")</f>
        <v/>
      </c>
      <c r="C817" s="45" t="str">
        <f t="shared" ref="C817:C825" si="226">IF(I817&gt;0,LEFT(E817,3),"  ")</f>
        <v/>
      </c>
      <c r="D817" s="45" t="str">
        <f t="shared" ref="D817:D825" si="227">IF(I817&gt;0,LEFT(E817,4),"  ")</f>
        <v/>
      </c>
      <c r="E817" s="33" t="s">
        <v>130</v>
      </c>
      <c r="F817" s="34">
        <v>11</v>
      </c>
      <c r="G817" s="35"/>
      <c r="H817" s="206" t="s">
        <v>296</v>
      </c>
      <c r="I817" s="37"/>
      <c r="J817" s="37"/>
      <c r="K817" s="207" t="s">
        <v>297</v>
      </c>
      <c r="L817" s="112">
        <f>SUM(L818)</f>
        <v>0</v>
      </c>
      <c r="M817" s="112">
        <f>SUM(M818)</f>
        <v>0</v>
      </c>
      <c r="N817" s="112">
        <f t="shared" ref="N817" si="228">SUM(N818)</f>
        <v>0</v>
      </c>
    </row>
    <row r="818" spans="1:15">
      <c r="A818" s="8">
        <f t="shared" si="224"/>
        <v>3</v>
      </c>
      <c r="B818" s="9" t="str">
        <f t="shared" si="225"/>
        <v/>
      </c>
      <c r="C818" s="45" t="str">
        <f t="shared" si="226"/>
        <v/>
      </c>
      <c r="D818" s="45" t="str">
        <f t="shared" si="227"/>
        <v/>
      </c>
      <c r="E818" s="39"/>
      <c r="F818" s="40"/>
      <c r="G818" s="41"/>
      <c r="H818" s="42">
        <v>3</v>
      </c>
      <c r="I818" s="43"/>
      <c r="J818" s="43"/>
      <c r="K818" s="44" t="s">
        <v>43</v>
      </c>
      <c r="L818" s="108">
        <f>SUM(L819,L826)</f>
        <v>0</v>
      </c>
      <c r="M818" s="108">
        <f t="shared" ref="M818:N818" si="229">SUM(M819,M826)</f>
        <v>0</v>
      </c>
      <c r="N818" s="108">
        <f t="shared" si="229"/>
        <v>0</v>
      </c>
      <c r="O818" s="18"/>
    </row>
    <row r="819" spans="1:15">
      <c r="A819" s="8">
        <f t="shared" si="224"/>
        <v>31</v>
      </c>
      <c r="B819" s="9" t="str">
        <f t="shared" si="225"/>
        <v/>
      </c>
      <c r="C819" s="45" t="str">
        <f t="shared" si="226"/>
        <v/>
      </c>
      <c r="D819" s="45" t="str">
        <f t="shared" si="227"/>
        <v/>
      </c>
      <c r="E819" s="39"/>
      <c r="F819" s="40"/>
      <c r="G819" s="41"/>
      <c r="H819" s="42">
        <v>31</v>
      </c>
      <c r="I819" s="43"/>
      <c r="J819" s="43"/>
      <c r="K819" s="44" t="s">
        <v>44</v>
      </c>
      <c r="L819" s="108">
        <f>SUM(L820,L822,L824)</f>
        <v>0</v>
      </c>
      <c r="M819" s="108">
        <f t="shared" ref="M819:N819" si="230">SUM(M820,M822,M824)</f>
        <v>0</v>
      </c>
      <c r="N819" s="108">
        <f t="shared" si="230"/>
        <v>0</v>
      </c>
      <c r="O819" s="18"/>
    </row>
    <row r="820" spans="1:15">
      <c r="A820" s="8">
        <f t="shared" si="224"/>
        <v>311</v>
      </c>
      <c r="B820" s="9" t="str">
        <f t="shared" si="225"/>
        <v/>
      </c>
      <c r="C820" s="45" t="str">
        <f t="shared" si="226"/>
        <v/>
      </c>
      <c r="D820" s="45" t="str">
        <f t="shared" si="227"/>
        <v/>
      </c>
      <c r="E820" s="39"/>
      <c r="F820" s="40"/>
      <c r="G820" s="41"/>
      <c r="H820" s="42">
        <v>311</v>
      </c>
      <c r="I820" s="43"/>
      <c r="J820" s="43"/>
      <c r="K820" s="44" t="s">
        <v>45</v>
      </c>
      <c r="L820" s="108">
        <f>SUM(L821)</f>
        <v>0</v>
      </c>
      <c r="M820" s="108">
        <f t="shared" ref="M820:N820" si="231">SUM(M821)</f>
        <v>0</v>
      </c>
      <c r="N820" s="108">
        <f t="shared" si="231"/>
        <v>0</v>
      </c>
    </row>
    <row r="821" spans="1:15">
      <c r="A821" s="8">
        <f t="shared" si="224"/>
        <v>3111</v>
      </c>
      <c r="B821" s="9">
        <f t="shared" si="225"/>
        <v>11</v>
      </c>
      <c r="C821" s="45" t="str">
        <f t="shared" si="226"/>
        <v>091</v>
      </c>
      <c r="D821" s="45" t="str">
        <f t="shared" si="227"/>
        <v>0912</v>
      </c>
      <c r="E821" s="39" t="s">
        <v>130</v>
      </c>
      <c r="F821" s="40">
        <v>11</v>
      </c>
      <c r="G821" s="41">
        <v>11</v>
      </c>
      <c r="H821" s="42">
        <v>3111</v>
      </c>
      <c r="I821" s="213">
        <v>1799</v>
      </c>
      <c r="J821" s="46">
        <v>1378</v>
      </c>
      <c r="K821" s="44" t="s">
        <v>46</v>
      </c>
      <c r="L821" s="199"/>
      <c r="M821" s="199"/>
      <c r="N821" s="199"/>
      <c r="O821" s="18"/>
    </row>
    <row r="822" spans="1:15">
      <c r="A822" s="8">
        <f t="shared" ref="A822:A823" si="232">H822</f>
        <v>312</v>
      </c>
      <c r="B822" s="9" t="str">
        <f t="shared" ref="B822:B823" si="233">IF(J822&gt;0,G822," ")</f>
        <v/>
      </c>
      <c r="C822" s="45" t="str">
        <f t="shared" ref="C822:C823" si="234">IF(I822&gt;0,LEFT(E822,3),"  ")</f>
        <v/>
      </c>
      <c r="D822" s="45" t="str">
        <f t="shared" ref="D822:D823" si="235">IF(I822&gt;0,LEFT(E822,4),"  ")</f>
        <v/>
      </c>
      <c r="E822" s="39"/>
      <c r="F822" s="40"/>
      <c r="G822" s="41"/>
      <c r="H822" s="42">
        <v>312</v>
      </c>
      <c r="I822" s="218"/>
      <c r="J822" s="43"/>
      <c r="K822" s="44" t="s">
        <v>81</v>
      </c>
      <c r="L822" s="108">
        <f>SUM(L823)</f>
        <v>0</v>
      </c>
      <c r="M822" s="108">
        <f>SUM(M823)</f>
        <v>0</v>
      </c>
      <c r="N822" s="108">
        <f>SUM(N823)</f>
        <v>0</v>
      </c>
    </row>
    <row r="823" spans="1:15">
      <c r="A823" s="8">
        <f t="shared" si="232"/>
        <v>3121</v>
      </c>
      <c r="B823" s="9">
        <f t="shared" si="233"/>
        <v>11</v>
      </c>
      <c r="C823" s="45" t="str">
        <f t="shared" si="234"/>
        <v>091</v>
      </c>
      <c r="D823" s="45" t="str">
        <f t="shared" si="235"/>
        <v>0912</v>
      </c>
      <c r="E823" s="39" t="s">
        <v>130</v>
      </c>
      <c r="F823" s="40">
        <v>11</v>
      </c>
      <c r="G823" s="41">
        <v>11</v>
      </c>
      <c r="H823" s="42">
        <v>3121</v>
      </c>
      <c r="I823" s="213">
        <v>1800</v>
      </c>
      <c r="J823" s="46">
        <v>1378</v>
      </c>
      <c r="K823" s="44" t="s">
        <v>81</v>
      </c>
      <c r="L823" s="199"/>
      <c r="M823" s="199"/>
      <c r="N823" s="199"/>
      <c r="O823" s="18"/>
    </row>
    <row r="824" spans="1:15">
      <c r="A824" s="8">
        <f t="shared" si="224"/>
        <v>313</v>
      </c>
      <c r="B824" s="9" t="str">
        <f t="shared" si="225"/>
        <v/>
      </c>
      <c r="C824" s="45" t="str">
        <f t="shared" si="226"/>
        <v/>
      </c>
      <c r="D824" s="45" t="str">
        <f t="shared" si="227"/>
        <v/>
      </c>
      <c r="E824" s="39"/>
      <c r="F824" s="40"/>
      <c r="G824" s="41"/>
      <c r="H824" s="42">
        <v>313</v>
      </c>
      <c r="I824" s="218"/>
      <c r="J824" s="43"/>
      <c r="K824" s="44" t="s">
        <v>47</v>
      </c>
      <c r="L824" s="108">
        <f>SUM(L825)</f>
        <v>0</v>
      </c>
      <c r="M824" s="108">
        <f>SUM(M825)</f>
        <v>0</v>
      </c>
      <c r="N824" s="108">
        <f>SUM(N825)</f>
        <v>0</v>
      </c>
      <c r="O824" s="18"/>
    </row>
    <row r="825" spans="1:15" ht="25.5">
      <c r="A825" s="8">
        <f t="shared" si="224"/>
        <v>3132</v>
      </c>
      <c r="B825" s="9">
        <f t="shared" si="225"/>
        <v>11</v>
      </c>
      <c r="C825" s="45" t="str">
        <f t="shared" si="226"/>
        <v>091</v>
      </c>
      <c r="D825" s="45" t="str">
        <f t="shared" si="227"/>
        <v>0912</v>
      </c>
      <c r="E825" s="39" t="s">
        <v>130</v>
      </c>
      <c r="F825" s="40">
        <v>11</v>
      </c>
      <c r="G825" s="41">
        <v>11</v>
      </c>
      <c r="H825" s="42">
        <v>3132</v>
      </c>
      <c r="I825" s="213">
        <v>1801</v>
      </c>
      <c r="J825" s="46">
        <v>1379</v>
      </c>
      <c r="K825" s="44" t="s">
        <v>48</v>
      </c>
      <c r="L825" s="199"/>
      <c r="M825" s="199"/>
      <c r="N825" s="199"/>
    </row>
    <row r="826" spans="1:15">
      <c r="A826" s="8">
        <f t="shared" ref="A826:A834" si="236">H826</f>
        <v>32</v>
      </c>
      <c r="B826" s="9" t="str">
        <f t="shared" ref="B826:B834" si="237">IF(J826&gt;0,G826," ")</f>
        <v/>
      </c>
      <c r="C826" s="45" t="str">
        <f t="shared" ref="C826:C834" si="238">IF(I826&gt;0,LEFT(E826,3),"  ")</f>
        <v/>
      </c>
      <c r="D826" s="45" t="str">
        <f t="shared" ref="D826:D834" si="239">IF(I826&gt;0,LEFT(E826,4),"  ")</f>
        <v/>
      </c>
      <c r="E826" s="39"/>
      <c r="F826" s="40"/>
      <c r="G826" s="41"/>
      <c r="H826" s="42">
        <v>32</v>
      </c>
      <c r="I826" s="218"/>
      <c r="J826" s="43"/>
      <c r="K826" s="44" t="s">
        <v>49</v>
      </c>
      <c r="L826" s="108">
        <f>SUM(L827,L829,L832)</f>
        <v>0</v>
      </c>
      <c r="M826" s="108">
        <f t="shared" ref="M826" si="240">SUM(M827,M829,M832)</f>
        <v>0</v>
      </c>
      <c r="N826" s="108">
        <f t="shared" ref="N826" si="241">SUM(N827,N829,N832)</f>
        <v>0</v>
      </c>
      <c r="O826" s="18"/>
    </row>
    <row r="827" spans="1:15">
      <c r="A827" s="8">
        <f t="shared" si="236"/>
        <v>321</v>
      </c>
      <c r="B827" s="9" t="str">
        <f t="shared" si="237"/>
        <v/>
      </c>
      <c r="C827" s="45" t="str">
        <f t="shared" si="238"/>
        <v/>
      </c>
      <c r="D827" s="45" t="str">
        <f t="shared" si="239"/>
        <v/>
      </c>
      <c r="E827" s="39"/>
      <c r="F827" s="40"/>
      <c r="G827" s="41"/>
      <c r="H827" s="42">
        <v>321</v>
      </c>
      <c r="I827" s="218"/>
      <c r="J827" s="43"/>
      <c r="K827" s="44" t="s">
        <v>68</v>
      </c>
      <c r="L827" s="108">
        <f>SUM(L828)</f>
        <v>0</v>
      </c>
      <c r="M827" s="108">
        <f t="shared" ref="M827" si="242">SUM(M828)</f>
        <v>0</v>
      </c>
      <c r="N827" s="108">
        <f t="shared" ref="N827" si="243">SUM(N828)</f>
        <v>0</v>
      </c>
    </row>
    <row r="828" spans="1:15" ht="25.5">
      <c r="A828" s="8">
        <f t="shared" si="236"/>
        <v>3212</v>
      </c>
      <c r="B828" s="9">
        <f t="shared" si="237"/>
        <v>11</v>
      </c>
      <c r="C828" s="45" t="str">
        <f t="shared" si="238"/>
        <v>091</v>
      </c>
      <c r="D828" s="45" t="str">
        <f t="shared" si="239"/>
        <v>0912</v>
      </c>
      <c r="E828" s="39" t="s">
        <v>130</v>
      </c>
      <c r="F828" s="40">
        <v>11</v>
      </c>
      <c r="G828" s="41">
        <v>11</v>
      </c>
      <c r="H828" s="42">
        <v>3212</v>
      </c>
      <c r="I828" s="213">
        <v>1802</v>
      </c>
      <c r="J828" s="46" t="s">
        <v>298</v>
      </c>
      <c r="K828" s="44" t="s">
        <v>82</v>
      </c>
      <c r="L828" s="199"/>
      <c r="M828" s="199"/>
      <c r="N828" s="199"/>
      <c r="O828" s="18"/>
    </row>
    <row r="829" spans="1:15">
      <c r="A829" s="8">
        <f t="shared" si="236"/>
        <v>322</v>
      </c>
      <c r="B829" s="9" t="str">
        <f t="shared" si="237"/>
        <v/>
      </c>
      <c r="C829" s="45" t="str">
        <f t="shared" si="238"/>
        <v/>
      </c>
      <c r="D829" s="45" t="str">
        <f t="shared" si="239"/>
        <v/>
      </c>
      <c r="E829" s="39"/>
      <c r="F829" s="40"/>
      <c r="G829" s="41"/>
      <c r="H829" s="42">
        <v>322</v>
      </c>
      <c r="I829" s="218"/>
      <c r="J829" s="43"/>
      <c r="K829" s="44" t="s">
        <v>71</v>
      </c>
      <c r="L829" s="108">
        <f>SUM(L830:L831)</f>
        <v>0</v>
      </c>
      <c r="M829" s="108">
        <f t="shared" ref="M829:N829" si="244">SUM(M830:M831)</f>
        <v>0</v>
      </c>
      <c r="N829" s="108">
        <f t="shared" si="244"/>
        <v>0</v>
      </c>
    </row>
    <row r="830" spans="1:15" ht="25.5">
      <c r="A830" s="8">
        <f t="shared" si="236"/>
        <v>3221</v>
      </c>
      <c r="B830" s="9">
        <f t="shared" si="237"/>
        <v>11</v>
      </c>
      <c r="C830" s="45" t="str">
        <f t="shared" si="238"/>
        <v>091</v>
      </c>
      <c r="D830" s="45" t="str">
        <f t="shared" si="239"/>
        <v>0912</v>
      </c>
      <c r="E830" s="39" t="s">
        <v>130</v>
      </c>
      <c r="F830" s="40">
        <v>11</v>
      </c>
      <c r="G830" s="41">
        <v>11</v>
      </c>
      <c r="H830" s="42">
        <v>3221</v>
      </c>
      <c r="I830" s="213">
        <v>1803</v>
      </c>
      <c r="J830" s="46" t="s">
        <v>298</v>
      </c>
      <c r="K830" s="44" t="s">
        <v>72</v>
      </c>
      <c r="L830" s="199"/>
      <c r="M830" s="199"/>
      <c r="N830" s="199"/>
      <c r="O830" s="18"/>
    </row>
    <row r="831" spans="1:15">
      <c r="A831" s="8">
        <f t="shared" ref="A831" si="245">H831</f>
        <v>3222</v>
      </c>
      <c r="B831" s="9">
        <f t="shared" ref="B831" si="246">IF(J831&gt;0,G831," ")</f>
        <v>11</v>
      </c>
      <c r="C831" s="45" t="str">
        <f t="shared" ref="C831" si="247">IF(I831&gt;0,LEFT(E831,3),"  ")</f>
        <v>091</v>
      </c>
      <c r="D831" s="45" t="str">
        <f t="shared" ref="D831" si="248">IF(I831&gt;0,LEFT(E831,4),"  ")</f>
        <v>0912</v>
      </c>
      <c r="E831" s="39" t="s">
        <v>130</v>
      </c>
      <c r="F831" s="40">
        <v>11</v>
      </c>
      <c r="G831" s="41">
        <v>11</v>
      </c>
      <c r="H831" s="42">
        <v>3222</v>
      </c>
      <c r="I831" s="213">
        <v>1804</v>
      </c>
      <c r="J831" s="46" t="s">
        <v>298</v>
      </c>
      <c r="K831" s="44" t="s">
        <v>117</v>
      </c>
      <c r="L831" s="199"/>
      <c r="M831" s="199"/>
      <c r="N831" s="199"/>
      <c r="O831" s="18"/>
    </row>
    <row r="832" spans="1:15" ht="25.5">
      <c r="A832" s="8">
        <f t="shared" si="236"/>
        <v>329</v>
      </c>
      <c r="B832" s="9" t="str">
        <f t="shared" si="237"/>
        <v/>
      </c>
      <c r="C832" s="45" t="str">
        <f t="shared" si="238"/>
        <v/>
      </c>
      <c r="D832" s="45" t="str">
        <f t="shared" si="239"/>
        <v/>
      </c>
      <c r="E832" s="39"/>
      <c r="F832" s="40"/>
      <c r="G832" s="41"/>
      <c r="H832" s="42">
        <v>329</v>
      </c>
      <c r="I832" s="218"/>
      <c r="J832" s="43"/>
      <c r="K832" s="44" t="s">
        <v>56</v>
      </c>
      <c r="L832" s="108">
        <f>SUM(L833:L834)</f>
        <v>0</v>
      </c>
      <c r="M832" s="108">
        <f t="shared" ref="M832:N832" si="249">SUM(M833:M834)</f>
        <v>0</v>
      </c>
      <c r="N832" s="108">
        <f t="shared" si="249"/>
        <v>0</v>
      </c>
      <c r="O832" s="18"/>
    </row>
    <row r="833" spans="1:15">
      <c r="A833" s="8">
        <f t="shared" ref="A833" si="250">H833</f>
        <v>3293</v>
      </c>
      <c r="B833" s="9">
        <f t="shared" ref="B833" si="251">IF(J833&gt;0,G833," ")</f>
        <v>11</v>
      </c>
      <c r="C833" s="45" t="str">
        <f t="shared" ref="C833" si="252">IF(I833&gt;0,LEFT(E833,3),"  ")</f>
        <v/>
      </c>
      <c r="D833" s="45" t="str">
        <f t="shared" ref="D833" si="253">IF(I833&gt;0,LEFT(E833,4),"  ")</f>
        <v/>
      </c>
      <c r="E833" s="39" t="s">
        <v>130</v>
      </c>
      <c r="F833" s="40">
        <v>11</v>
      </c>
      <c r="G833" s="41">
        <v>11</v>
      </c>
      <c r="H833" s="42">
        <v>3293</v>
      </c>
      <c r="I833" s="213">
        <v>0</v>
      </c>
      <c r="J833" s="46" t="s">
        <v>298</v>
      </c>
      <c r="K833" s="44" t="s">
        <v>58</v>
      </c>
      <c r="L833" s="199"/>
      <c r="M833" s="199"/>
      <c r="N833" s="199"/>
    </row>
    <row r="834" spans="1:15" ht="25.5">
      <c r="A834" s="8">
        <f t="shared" si="236"/>
        <v>3299</v>
      </c>
      <c r="B834" s="9">
        <f t="shared" si="237"/>
        <v>11</v>
      </c>
      <c r="C834" s="45" t="str">
        <f t="shared" si="238"/>
        <v>091</v>
      </c>
      <c r="D834" s="45" t="str">
        <f t="shared" si="239"/>
        <v>0912</v>
      </c>
      <c r="E834" s="39" t="s">
        <v>130</v>
      </c>
      <c r="F834" s="40">
        <v>11</v>
      </c>
      <c r="G834" s="41">
        <v>11</v>
      </c>
      <c r="H834" s="42">
        <v>3299</v>
      </c>
      <c r="I834" s="213">
        <v>1805</v>
      </c>
      <c r="J834" s="46" t="s">
        <v>298</v>
      </c>
      <c r="K834" s="44" t="s">
        <v>56</v>
      </c>
      <c r="L834" s="199"/>
      <c r="M834" s="199"/>
      <c r="N834" s="199"/>
    </row>
    <row r="835" spans="1:15">
      <c r="O835" s="117"/>
    </row>
    <row r="836" spans="1:15" ht="38.25">
      <c r="A836" s="8" t="str">
        <f t="shared" si="210"/>
        <v>T 1207 23</v>
      </c>
      <c r="B836" s="9" t="str">
        <f t="shared" si="211"/>
        <v/>
      </c>
      <c r="C836" s="45" t="str">
        <f t="shared" si="222"/>
        <v/>
      </c>
      <c r="D836" s="45" t="str">
        <f t="shared" si="223"/>
        <v/>
      </c>
      <c r="E836" s="33" t="s">
        <v>62</v>
      </c>
      <c r="F836" s="34">
        <v>11</v>
      </c>
      <c r="G836" s="35"/>
      <c r="H836" s="105" t="s">
        <v>199</v>
      </c>
      <c r="I836" s="37"/>
      <c r="J836" s="37"/>
      <c r="K836" s="38" t="s">
        <v>200</v>
      </c>
      <c r="L836" s="112">
        <f t="shared" ref="L836:N837" si="254">SUM(L837)</f>
        <v>0</v>
      </c>
      <c r="M836" s="112">
        <f t="shared" si="254"/>
        <v>0</v>
      </c>
      <c r="N836" s="112">
        <f t="shared" si="254"/>
        <v>0</v>
      </c>
    </row>
    <row r="837" spans="1:15">
      <c r="A837" s="8">
        <f t="shared" si="210"/>
        <v>3</v>
      </c>
      <c r="B837" s="9" t="str">
        <f t="shared" si="211"/>
        <v/>
      </c>
      <c r="C837" s="45" t="str">
        <f t="shared" si="222"/>
        <v/>
      </c>
      <c r="D837" s="45" t="str">
        <f t="shared" si="223"/>
        <v/>
      </c>
      <c r="E837" s="39"/>
      <c r="F837" s="40"/>
      <c r="G837" s="41"/>
      <c r="H837" s="42">
        <v>3</v>
      </c>
      <c r="I837" s="43"/>
      <c r="J837" s="43"/>
      <c r="K837" s="44" t="s">
        <v>43</v>
      </c>
      <c r="L837" s="108">
        <f t="shared" si="254"/>
        <v>0</v>
      </c>
      <c r="M837" s="108">
        <f t="shared" si="254"/>
        <v>0</v>
      </c>
      <c r="N837" s="108">
        <f t="shared" si="254"/>
        <v>0</v>
      </c>
      <c r="O837" s="18"/>
    </row>
    <row r="838" spans="1:15">
      <c r="A838" s="8">
        <f t="shared" si="210"/>
        <v>32</v>
      </c>
      <c r="B838" s="9" t="str">
        <f t="shared" si="211"/>
        <v/>
      </c>
      <c r="C838" s="45" t="str">
        <f t="shared" si="222"/>
        <v/>
      </c>
      <c r="D838" s="45" t="str">
        <f t="shared" si="223"/>
        <v/>
      </c>
      <c r="E838" s="39"/>
      <c r="F838" s="40"/>
      <c r="G838" s="41"/>
      <c r="H838" s="42">
        <v>32</v>
      </c>
      <c r="I838" s="43"/>
      <c r="J838" s="43"/>
      <c r="K838" s="44" t="s">
        <v>49</v>
      </c>
      <c r="L838" s="108">
        <f>SUM(L839,L841)</f>
        <v>0</v>
      </c>
      <c r="M838" s="108">
        <f>SUM(M839,M841)</f>
        <v>0</v>
      </c>
      <c r="N838" s="108">
        <f>SUM(N839,N841)</f>
        <v>0</v>
      </c>
      <c r="O838" s="18"/>
    </row>
    <row r="839" spans="1:15">
      <c r="A839" s="8">
        <f t="shared" si="210"/>
        <v>323</v>
      </c>
      <c r="B839" s="9" t="str">
        <f t="shared" si="211"/>
        <v/>
      </c>
      <c r="C839" s="45" t="str">
        <f t="shared" si="222"/>
        <v/>
      </c>
      <c r="D839" s="45" t="str">
        <f t="shared" si="223"/>
        <v/>
      </c>
      <c r="E839" s="39"/>
      <c r="F839" s="40"/>
      <c r="G839" s="41"/>
      <c r="H839" s="42">
        <v>323</v>
      </c>
      <c r="I839" s="43"/>
      <c r="J839" s="43"/>
      <c r="K839" s="44" t="s">
        <v>50</v>
      </c>
      <c r="L839" s="108">
        <f>SUM(L840)</f>
        <v>0</v>
      </c>
      <c r="M839" s="108">
        <f>SUM(M840)</f>
        <v>0</v>
      </c>
      <c r="N839" s="108">
        <f>SUM(N840)</f>
        <v>0</v>
      </c>
    </row>
    <row r="840" spans="1:15">
      <c r="A840" s="8">
        <f t="shared" si="210"/>
        <v>3237</v>
      </c>
      <c r="B840" s="9">
        <f t="shared" si="211"/>
        <v>11</v>
      </c>
      <c r="C840" s="45" t="str">
        <f t="shared" si="222"/>
        <v>062</v>
      </c>
      <c r="D840" s="45" t="str">
        <f t="shared" si="223"/>
        <v>0620</v>
      </c>
      <c r="E840" s="39" t="s">
        <v>62</v>
      </c>
      <c r="F840" s="40">
        <v>11</v>
      </c>
      <c r="G840" s="41">
        <v>11</v>
      </c>
      <c r="H840" s="42">
        <v>3237</v>
      </c>
      <c r="I840" s="46">
        <v>1806</v>
      </c>
      <c r="J840" s="46">
        <v>1378</v>
      </c>
      <c r="K840" s="44" t="s">
        <v>54</v>
      </c>
      <c r="L840" s="199"/>
      <c r="M840" s="199"/>
      <c r="N840" s="199"/>
      <c r="O840" s="18"/>
    </row>
    <row r="841" spans="1:15" ht="25.5">
      <c r="A841" s="8">
        <f t="shared" si="210"/>
        <v>329</v>
      </c>
      <c r="B841" s="9" t="str">
        <f t="shared" si="211"/>
        <v/>
      </c>
      <c r="C841" s="45" t="str">
        <f t="shared" si="222"/>
        <v/>
      </c>
      <c r="D841" s="45" t="str">
        <f t="shared" si="223"/>
        <v/>
      </c>
      <c r="E841" s="39"/>
      <c r="F841" s="40"/>
      <c r="G841" s="41"/>
      <c r="H841" s="42">
        <v>329</v>
      </c>
      <c r="I841" s="43"/>
      <c r="J841" s="43"/>
      <c r="K841" s="44" t="s">
        <v>56</v>
      </c>
      <c r="L841" s="108">
        <f>SUM(L842)</f>
        <v>0</v>
      </c>
      <c r="M841" s="108">
        <f>SUM(M842)</f>
        <v>0</v>
      </c>
      <c r="N841" s="108">
        <f>SUM(N842)</f>
        <v>0</v>
      </c>
      <c r="O841" s="18"/>
    </row>
    <row r="842" spans="1:15">
      <c r="A842" s="8">
        <f t="shared" si="210"/>
        <v>3295</v>
      </c>
      <c r="B842" s="9">
        <f t="shared" si="211"/>
        <v>11</v>
      </c>
      <c r="C842" s="45" t="str">
        <f t="shared" si="222"/>
        <v>062</v>
      </c>
      <c r="D842" s="45" t="str">
        <f t="shared" si="223"/>
        <v>0620</v>
      </c>
      <c r="E842" s="39" t="s">
        <v>62</v>
      </c>
      <c r="F842" s="40">
        <v>11</v>
      </c>
      <c r="G842" s="41">
        <v>11</v>
      </c>
      <c r="H842" s="42">
        <v>3295</v>
      </c>
      <c r="I842" s="46">
        <v>1807</v>
      </c>
      <c r="J842" s="46">
        <v>1379</v>
      </c>
      <c r="K842" s="44" t="s">
        <v>88</v>
      </c>
      <c r="L842" s="199"/>
      <c r="M842" s="199"/>
      <c r="N842" s="199"/>
    </row>
    <row r="843" spans="1:15">
      <c r="O843" s="117"/>
    </row>
    <row r="844" spans="1:15" ht="25.5">
      <c r="E844" s="221" t="s">
        <v>130</v>
      </c>
      <c r="F844" s="215"/>
      <c r="G844" s="106"/>
      <c r="H844" s="105"/>
      <c r="I844" s="219"/>
      <c r="J844" s="219"/>
      <c r="K844" s="222" t="s">
        <v>308</v>
      </c>
      <c r="L844" s="112">
        <f t="shared" ref="L844:N845" si="255">SUM(L845)</f>
        <v>0</v>
      </c>
      <c r="M844" s="112">
        <f t="shared" si="255"/>
        <v>0</v>
      </c>
      <c r="N844" s="112">
        <f t="shared" si="255"/>
        <v>0</v>
      </c>
      <c r="O844" s="117"/>
    </row>
    <row r="845" spans="1:15">
      <c r="E845" s="220"/>
      <c r="F845" s="40"/>
      <c r="G845" s="41"/>
      <c r="H845" s="42">
        <v>3</v>
      </c>
      <c r="I845" s="43"/>
      <c r="J845" s="43"/>
      <c r="K845" s="44" t="s">
        <v>43</v>
      </c>
      <c r="L845" s="108">
        <f>SUM(L846)</f>
        <v>0</v>
      </c>
      <c r="M845" s="108">
        <f t="shared" si="255"/>
        <v>0</v>
      </c>
      <c r="N845" s="108">
        <f t="shared" si="255"/>
        <v>0</v>
      </c>
      <c r="O845" s="117"/>
    </row>
    <row r="846" spans="1:15">
      <c r="E846" s="220"/>
      <c r="F846" s="40"/>
      <c r="G846" s="41"/>
      <c r="H846" s="42">
        <v>31</v>
      </c>
      <c r="I846" s="43"/>
      <c r="J846" s="43"/>
      <c r="K846" s="44" t="s">
        <v>44</v>
      </c>
      <c r="L846" s="108">
        <f>SUM(L847,L849,L851)</f>
        <v>0</v>
      </c>
      <c r="M846" s="108">
        <f t="shared" ref="M846:N846" si="256">SUM(M847,M849,M851)</f>
        <v>0</v>
      </c>
      <c r="N846" s="108">
        <f t="shared" si="256"/>
        <v>0</v>
      </c>
      <c r="O846" s="117"/>
    </row>
    <row r="847" spans="1:15">
      <c r="E847" s="220"/>
      <c r="F847" s="40"/>
      <c r="G847" s="41"/>
      <c r="H847" s="42">
        <v>311</v>
      </c>
      <c r="I847" s="43"/>
      <c r="J847" s="43"/>
      <c r="K847" s="44" t="s">
        <v>45</v>
      </c>
      <c r="L847" s="108">
        <f>SUM(L848)</f>
        <v>0</v>
      </c>
      <c r="M847" s="108">
        <f t="shared" ref="M847:N847" si="257">SUM(M848)</f>
        <v>0</v>
      </c>
      <c r="N847" s="108">
        <f t="shared" si="257"/>
        <v>0</v>
      </c>
      <c r="O847" s="117"/>
    </row>
    <row r="848" spans="1:15">
      <c r="E848" s="220" t="s">
        <v>130</v>
      </c>
      <c r="F848" s="40"/>
      <c r="G848" s="41">
        <v>11</v>
      </c>
      <c r="H848" s="42">
        <v>3111</v>
      </c>
      <c r="I848" s="217">
        <v>0</v>
      </c>
      <c r="J848" s="46">
        <v>1378</v>
      </c>
      <c r="K848" s="44" t="s">
        <v>46</v>
      </c>
      <c r="L848" s="199"/>
      <c r="M848" s="199"/>
      <c r="N848" s="199"/>
      <c r="O848" s="117"/>
    </row>
    <row r="849" spans="5:15">
      <c r="E849" s="220"/>
      <c r="F849" s="40"/>
      <c r="G849" s="41"/>
      <c r="H849" s="42">
        <v>312</v>
      </c>
      <c r="I849" s="218"/>
      <c r="J849" s="43"/>
      <c r="K849" s="44" t="s">
        <v>81</v>
      </c>
      <c r="L849" s="108">
        <f>SUM(L850)</f>
        <v>0</v>
      </c>
      <c r="M849" s="108">
        <f t="shared" ref="M849:N849" si="258">SUM(M850)</f>
        <v>0</v>
      </c>
      <c r="N849" s="108">
        <f t="shared" si="258"/>
        <v>0</v>
      </c>
      <c r="O849" s="117"/>
    </row>
    <row r="850" spans="5:15">
      <c r="E850" s="220" t="s">
        <v>130</v>
      </c>
      <c r="F850" s="40"/>
      <c r="G850" s="41">
        <v>11</v>
      </c>
      <c r="H850" s="42">
        <v>3121</v>
      </c>
      <c r="I850" s="217">
        <v>0</v>
      </c>
      <c r="J850" s="46">
        <v>1378</v>
      </c>
      <c r="K850" s="44" t="s">
        <v>81</v>
      </c>
      <c r="L850" s="199"/>
      <c r="M850" s="199"/>
      <c r="N850" s="199"/>
      <c r="O850" s="117"/>
    </row>
    <row r="851" spans="5:15">
      <c r="E851" s="220"/>
      <c r="F851" s="40"/>
      <c r="G851" s="41"/>
      <c r="H851" s="42">
        <v>313</v>
      </c>
      <c r="I851" s="218"/>
      <c r="J851" s="43"/>
      <c r="K851" s="44" t="s">
        <v>47</v>
      </c>
      <c r="L851" s="108">
        <f>SUM(L852)</f>
        <v>0</v>
      </c>
      <c r="M851" s="108">
        <f t="shared" ref="M851:N851" si="259">SUM(M852)</f>
        <v>0</v>
      </c>
      <c r="N851" s="108">
        <f t="shared" si="259"/>
        <v>0</v>
      </c>
      <c r="O851" s="117"/>
    </row>
    <row r="852" spans="5:15" ht="25.5">
      <c r="E852" s="220" t="s">
        <v>130</v>
      </c>
      <c r="F852" s="40"/>
      <c r="G852" s="41">
        <v>11</v>
      </c>
      <c r="H852" s="42">
        <v>3132</v>
      </c>
      <c r="I852" s="217">
        <v>0</v>
      </c>
      <c r="J852" s="46">
        <v>1379</v>
      </c>
      <c r="K852" s="44" t="s">
        <v>48</v>
      </c>
      <c r="L852" s="199"/>
      <c r="M852" s="199"/>
      <c r="N852" s="199"/>
      <c r="O852" s="117"/>
    </row>
    <row r="853" spans="5:15">
      <c r="O853" s="117"/>
    </row>
    <row r="854" spans="5:15">
      <c r="O854" s="117"/>
    </row>
    <row r="858" spans="5:15">
      <c r="I858" s="180">
        <v>3</v>
      </c>
      <c r="J858" s="181"/>
      <c r="K858" s="182" t="s">
        <v>278</v>
      </c>
      <c r="L858" s="183">
        <f>SUMIF('POSEBNI DIO-rashodi'!$H$4:$H$855,$I858,'POSEBNI DIO-rashodi'!L$4:L$855)</f>
        <v>3738994</v>
      </c>
      <c r="M858" s="183">
        <f>SUMIF('POSEBNI DIO-rashodi'!$H$4:$H$855,$I858,'POSEBNI DIO-rashodi'!M$4:M$855)</f>
        <v>300</v>
      </c>
      <c r="N858" s="183">
        <f>SUMIF('POSEBNI DIO-rashodi'!$H$4:$H$855,$I858,'POSEBNI DIO-rashodi'!N$4:N$855)</f>
        <v>3739294</v>
      </c>
      <c r="O858" s="184"/>
    </row>
    <row r="859" spans="5:15">
      <c r="I859" s="180">
        <v>4</v>
      </c>
      <c r="J859" s="181"/>
      <c r="K859" s="182" t="s">
        <v>279</v>
      </c>
      <c r="L859" s="183">
        <f>SUMIF('POSEBNI DIO-rashodi'!$H$4:$H$855,$I859,'POSEBNI DIO-rashodi'!L$4:L$855)</f>
        <v>31957</v>
      </c>
      <c r="M859" s="183">
        <f>SUMIF('POSEBNI DIO-rashodi'!$H$4:$H$855,$I859,'POSEBNI DIO-rashodi'!M$4:M$855)</f>
        <v>0</v>
      </c>
      <c r="N859" s="183">
        <f>SUMIF('POSEBNI DIO-rashodi'!$H$4:$H$855,$I859,'POSEBNI DIO-rashodi'!N$4:N$855)</f>
        <v>31957</v>
      </c>
      <c r="O859" s="184"/>
    </row>
    <row r="860" spans="5:15">
      <c r="I860" s="180">
        <v>5</v>
      </c>
      <c r="J860" s="181"/>
      <c r="K860" s="182" t="s">
        <v>280</v>
      </c>
      <c r="L860" s="183">
        <f>SUMIF('POSEBNI DIO-rashodi'!$H$4:$H$855,$I860,'POSEBNI DIO-rashodi'!L$4:L$855)</f>
        <v>0</v>
      </c>
      <c r="M860" s="183">
        <f>SUMIF('POSEBNI DIO-rashodi'!$H$4:$H$855,$I860,'POSEBNI DIO-rashodi'!M$4:M$855)</f>
        <v>0</v>
      </c>
      <c r="N860" s="183">
        <f>SUMIF('POSEBNI DIO-rashodi'!$H$4:$H$855,$I860,'POSEBNI DIO-rashodi'!N$4:N$855)</f>
        <v>0</v>
      </c>
      <c r="O860" s="184"/>
    </row>
    <row r="861" spans="5:15">
      <c r="I861" s="181"/>
      <c r="J861" s="181"/>
      <c r="K861" s="185" t="s">
        <v>233</v>
      </c>
      <c r="L861" s="229">
        <f>SUM(L858:L860)</f>
        <v>3770951</v>
      </c>
      <c r="M861" s="229">
        <f t="shared" ref="M861:N861" si="260">SUM(M858:M860)</f>
        <v>300</v>
      </c>
      <c r="N861" s="229">
        <f t="shared" si="260"/>
        <v>3771251</v>
      </c>
      <c r="O861" s="184"/>
    </row>
    <row r="862" spans="5:15">
      <c r="I862" s="181"/>
      <c r="J862" s="181"/>
      <c r="K862" s="182" t="s">
        <v>228</v>
      </c>
      <c r="L862" s="186">
        <f>L861-L5</f>
        <v>0</v>
      </c>
      <c r="M862" s="186">
        <f>M861-M5</f>
        <v>0</v>
      </c>
      <c r="N862" s="186">
        <f>N861-N5</f>
        <v>0</v>
      </c>
      <c r="O862" s="184"/>
    </row>
    <row r="863" spans="5:15">
      <c r="I863" s="181"/>
      <c r="J863" s="181"/>
      <c r="K863" s="187"/>
      <c r="L863" s="188"/>
      <c r="M863" s="188"/>
      <c r="N863" s="188"/>
      <c r="O863" s="184"/>
    </row>
    <row r="864" spans="5:15">
      <c r="I864" s="181"/>
      <c r="J864" s="181"/>
      <c r="K864" s="187"/>
      <c r="L864" s="188"/>
      <c r="M864" s="188"/>
      <c r="N864" s="188"/>
      <c r="O864" s="184"/>
    </row>
    <row r="865" spans="9:15" ht="36.75" customHeight="1">
      <c r="I865" s="181"/>
      <c r="J865" s="181"/>
      <c r="K865" s="189" t="s">
        <v>221</v>
      </c>
      <c r="L865" s="190" t="s">
        <v>222</v>
      </c>
      <c r="M865" s="190" t="s">
        <v>222</v>
      </c>
      <c r="N865" s="190" t="s">
        <v>222</v>
      </c>
      <c r="O865" s="200" t="s">
        <v>227</v>
      </c>
    </row>
    <row r="866" spans="9:15">
      <c r="I866" s="181"/>
      <c r="J866" s="181"/>
      <c r="K866" s="192">
        <v>11</v>
      </c>
      <c r="L866" s="193">
        <f t="shared" ref="L866:N867" si="261">SUMIF($G$5:$G$855,$K866,L$5:L$855)</f>
        <v>85900</v>
      </c>
      <c r="M866" s="193">
        <f t="shared" si="261"/>
        <v>0</v>
      </c>
      <c r="N866" s="193">
        <f t="shared" si="261"/>
        <v>85900</v>
      </c>
      <c r="O866" s="193">
        <f>'Tablica I.-prihodi'!E430-'POSEBNI DIO-rashodi'!N866</f>
        <v>0</v>
      </c>
    </row>
    <row r="867" spans="9:15">
      <c r="I867" s="181"/>
      <c r="J867" s="181"/>
      <c r="K867" s="194">
        <v>12</v>
      </c>
      <c r="L867" s="193">
        <f t="shared" si="261"/>
        <v>400124</v>
      </c>
      <c r="M867" s="193">
        <f t="shared" si="261"/>
        <v>0</v>
      </c>
      <c r="N867" s="193">
        <f t="shared" si="261"/>
        <v>400124</v>
      </c>
      <c r="O867" s="193">
        <f>'Tablica I.-prihodi'!E431-'POSEBNI DIO-rashodi'!N867</f>
        <v>0</v>
      </c>
    </row>
    <row r="868" spans="9:15">
      <c r="I868" s="181"/>
      <c r="J868" s="181"/>
      <c r="K868" s="195">
        <v>5103</v>
      </c>
      <c r="L868" s="193">
        <f t="shared" ref="L868:N877" si="262">SUMIF($O$5:$O$855,$K868,L$5:L$855)</f>
        <v>0</v>
      </c>
      <c r="M868" s="193">
        <f t="shared" si="262"/>
        <v>0</v>
      </c>
      <c r="N868" s="193">
        <f t="shared" si="262"/>
        <v>0</v>
      </c>
      <c r="O868" s="193">
        <f>'Tablica I.-prihodi'!E432-'POSEBNI DIO-rashodi'!N868</f>
        <v>0</v>
      </c>
    </row>
    <row r="869" spans="9:15">
      <c r="I869" s="181"/>
      <c r="J869" s="181"/>
      <c r="K869" s="195">
        <v>526</v>
      </c>
      <c r="L869" s="193">
        <f t="shared" si="262"/>
        <v>0</v>
      </c>
      <c r="M869" s="193">
        <f t="shared" si="262"/>
        <v>0</v>
      </c>
      <c r="N869" s="193">
        <f t="shared" si="262"/>
        <v>0</v>
      </c>
      <c r="O869" s="193">
        <f>'Tablica I.-prihodi'!E433-'POSEBNI DIO-rashodi'!N869</f>
        <v>0</v>
      </c>
    </row>
    <row r="870" spans="9:15">
      <c r="I870" s="181"/>
      <c r="J870" s="181"/>
      <c r="K870" s="195">
        <v>527</v>
      </c>
      <c r="L870" s="193">
        <f t="shared" si="262"/>
        <v>0</v>
      </c>
      <c r="M870" s="193">
        <f t="shared" si="262"/>
        <v>0</v>
      </c>
      <c r="N870" s="193">
        <f t="shared" si="262"/>
        <v>0</v>
      </c>
      <c r="O870" s="193">
        <f>'Tablica I.-prihodi'!E434-'POSEBNI DIO-rashodi'!N870</f>
        <v>0</v>
      </c>
    </row>
    <row r="871" spans="9:15">
      <c r="I871" s="181"/>
      <c r="J871" s="181"/>
      <c r="K871" s="195">
        <v>5212</v>
      </c>
      <c r="L871" s="193">
        <f t="shared" si="262"/>
        <v>3700</v>
      </c>
      <c r="M871" s="193">
        <f t="shared" si="262"/>
        <v>300</v>
      </c>
      <c r="N871" s="193">
        <f t="shared" si="262"/>
        <v>4000</v>
      </c>
      <c r="O871" s="193">
        <f>'Tablica I.-prihodi'!E435-'POSEBNI DIO-rashodi'!N871</f>
        <v>0</v>
      </c>
    </row>
    <row r="872" spans="9:15">
      <c r="I872" s="181"/>
      <c r="J872" s="181"/>
      <c r="K872" s="196">
        <v>3210</v>
      </c>
      <c r="L872" s="193">
        <f t="shared" si="262"/>
        <v>24247</v>
      </c>
      <c r="M872" s="193">
        <f t="shared" si="262"/>
        <v>0</v>
      </c>
      <c r="N872" s="193">
        <f t="shared" si="262"/>
        <v>24247</v>
      </c>
      <c r="O872" s="193">
        <f>'Tablica I.-prihodi'!E436-'POSEBNI DIO-rashodi'!N872</f>
        <v>0</v>
      </c>
    </row>
    <row r="873" spans="9:15">
      <c r="I873" s="181"/>
      <c r="J873" s="181"/>
      <c r="K873" s="196">
        <v>4910</v>
      </c>
      <c r="L873" s="193">
        <f t="shared" si="262"/>
        <v>0</v>
      </c>
      <c r="M873" s="193">
        <f t="shared" si="262"/>
        <v>0</v>
      </c>
      <c r="N873" s="193">
        <f t="shared" si="262"/>
        <v>0</v>
      </c>
      <c r="O873" s="193">
        <f>'Tablica I.-prihodi'!E437-'POSEBNI DIO-rashodi'!N873</f>
        <v>0</v>
      </c>
    </row>
    <row r="874" spans="9:15">
      <c r="I874" s="181"/>
      <c r="J874" s="181"/>
      <c r="K874" s="196">
        <v>5410</v>
      </c>
      <c r="L874" s="193">
        <f t="shared" si="262"/>
        <v>3256980</v>
      </c>
      <c r="M874" s="193">
        <f t="shared" si="262"/>
        <v>0</v>
      </c>
      <c r="N874" s="193">
        <f t="shared" si="262"/>
        <v>3256980</v>
      </c>
      <c r="O874" s="193">
        <f>'Tablica I.-prihodi'!E438-'POSEBNI DIO-rashodi'!N874</f>
        <v>0</v>
      </c>
    </row>
    <row r="875" spans="9:15">
      <c r="I875" s="181"/>
      <c r="J875" s="181"/>
      <c r="K875" s="196">
        <v>6210</v>
      </c>
      <c r="L875" s="193">
        <f t="shared" si="262"/>
        <v>0</v>
      </c>
      <c r="M875" s="193">
        <f t="shared" si="262"/>
        <v>0</v>
      </c>
      <c r="N875" s="193">
        <f t="shared" si="262"/>
        <v>0</v>
      </c>
      <c r="O875" s="193">
        <f>'Tablica I.-prihodi'!E439-'POSEBNI DIO-rashodi'!N875</f>
        <v>0</v>
      </c>
    </row>
    <row r="876" spans="9:15">
      <c r="I876" s="181"/>
      <c r="J876" s="181"/>
      <c r="K876" s="196">
        <v>7210</v>
      </c>
      <c r="L876" s="193">
        <f t="shared" si="262"/>
        <v>0</v>
      </c>
      <c r="M876" s="193">
        <f t="shared" si="262"/>
        <v>0</v>
      </c>
      <c r="N876" s="193">
        <f t="shared" si="262"/>
        <v>0</v>
      </c>
      <c r="O876" s="193">
        <f>'Tablica I.-prihodi'!E440-'POSEBNI DIO-rashodi'!N876</f>
        <v>0</v>
      </c>
    </row>
    <row r="877" spans="9:15">
      <c r="I877" s="181"/>
      <c r="J877" s="181"/>
      <c r="K877" s="196">
        <v>8210</v>
      </c>
      <c r="L877" s="193">
        <f t="shared" si="262"/>
        <v>0</v>
      </c>
      <c r="M877" s="193">
        <f t="shared" si="262"/>
        <v>0</v>
      </c>
      <c r="N877" s="193">
        <f t="shared" si="262"/>
        <v>0</v>
      </c>
      <c r="O877" s="193">
        <f>'Tablica I.-prihodi'!E441-'POSEBNI DIO-rashodi'!N877</f>
        <v>0</v>
      </c>
    </row>
    <row r="878" spans="9:15">
      <c r="I878" s="181"/>
      <c r="J878" s="181"/>
      <c r="K878" s="187"/>
      <c r="L878" s="188"/>
      <c r="M878" s="188"/>
      <c r="N878" s="188"/>
      <c r="O878" s="184"/>
    </row>
    <row r="879" spans="9:15" ht="22.5">
      <c r="I879" s="181"/>
      <c r="J879" s="181"/>
      <c r="K879" s="197" t="s">
        <v>226</v>
      </c>
      <c r="L879" s="191" t="s">
        <v>227</v>
      </c>
      <c r="M879" s="191" t="s">
        <v>227</v>
      </c>
      <c r="N879" s="191" t="s">
        <v>227</v>
      </c>
      <c r="O879" s="184"/>
    </row>
    <row r="880" spans="9:15">
      <c r="I880" s="181"/>
      <c r="J880" s="181"/>
      <c r="K880" s="192">
        <v>11</v>
      </c>
      <c r="L880" s="198">
        <f>'Tablica I.-prihodi'!C430-'POSEBNI DIO-rashodi'!L866</f>
        <v>0</v>
      </c>
      <c r="M880" s="198">
        <f>'Tablica I.-prihodi'!D430-'POSEBNI DIO-rashodi'!M866</f>
        <v>0</v>
      </c>
      <c r="N880" s="198">
        <f>'Tablica I.-prihodi'!E430-'POSEBNI DIO-rashodi'!N866</f>
        <v>0</v>
      </c>
      <c r="O880" s="184"/>
    </row>
    <row r="881" spans="9:15">
      <c r="I881" s="181"/>
      <c r="J881" s="181"/>
      <c r="K881" s="195">
        <v>12</v>
      </c>
      <c r="L881" s="198">
        <f>'Tablica I.-prihodi'!C431-'POSEBNI DIO-rashodi'!L867</f>
        <v>0</v>
      </c>
      <c r="M881" s="198">
        <f>'Tablica I.-prihodi'!D431-'POSEBNI DIO-rashodi'!M867</f>
        <v>0</v>
      </c>
      <c r="N881" s="198">
        <f>'Tablica I.-prihodi'!E431-'POSEBNI DIO-rashodi'!N867</f>
        <v>0</v>
      </c>
      <c r="O881" s="184"/>
    </row>
    <row r="882" spans="9:15">
      <c r="I882" s="181"/>
      <c r="J882" s="181"/>
      <c r="K882" s="195">
        <v>5103</v>
      </c>
      <c r="L882" s="198">
        <f>'Tablica I.-prihodi'!C432-'POSEBNI DIO-rashodi'!L868</f>
        <v>0</v>
      </c>
      <c r="M882" s="198">
        <f>'Tablica I.-prihodi'!D432-'POSEBNI DIO-rashodi'!M868</f>
        <v>0</v>
      </c>
      <c r="N882" s="198">
        <f>'Tablica I.-prihodi'!E432-'POSEBNI DIO-rashodi'!N868</f>
        <v>0</v>
      </c>
      <c r="O882" s="184"/>
    </row>
    <row r="883" spans="9:15">
      <c r="I883" s="181"/>
      <c r="J883" s="181"/>
      <c r="K883" s="195">
        <v>526</v>
      </c>
      <c r="L883" s="198">
        <f>'Tablica I.-prihodi'!C433-'POSEBNI DIO-rashodi'!L869</f>
        <v>0</v>
      </c>
      <c r="M883" s="198">
        <f>'Tablica I.-prihodi'!D433-'POSEBNI DIO-rashodi'!M869</f>
        <v>0</v>
      </c>
      <c r="N883" s="198">
        <f>'Tablica I.-prihodi'!E433-'POSEBNI DIO-rashodi'!N869</f>
        <v>0</v>
      </c>
      <c r="O883" s="184"/>
    </row>
    <row r="884" spans="9:15">
      <c r="I884" s="181"/>
      <c r="J884" s="181"/>
      <c r="K884" s="195">
        <v>527</v>
      </c>
      <c r="L884" s="198">
        <f>'Tablica I.-prihodi'!C434-'POSEBNI DIO-rashodi'!L870</f>
        <v>0</v>
      </c>
      <c r="M884" s="198">
        <f>'Tablica I.-prihodi'!D434-'POSEBNI DIO-rashodi'!M870</f>
        <v>0</v>
      </c>
      <c r="N884" s="198">
        <f>'Tablica I.-prihodi'!E434-'POSEBNI DIO-rashodi'!N870</f>
        <v>0</v>
      </c>
      <c r="O884" s="184"/>
    </row>
    <row r="885" spans="9:15">
      <c r="I885" s="181"/>
      <c r="J885" s="181"/>
      <c r="K885" s="195">
        <v>5212</v>
      </c>
      <c r="L885" s="198">
        <f>'Tablica I.-prihodi'!C435-'POSEBNI DIO-rashodi'!L871</f>
        <v>0</v>
      </c>
      <c r="M885" s="198">
        <f>'Tablica I.-prihodi'!D435-'POSEBNI DIO-rashodi'!M871</f>
        <v>0</v>
      </c>
      <c r="N885" s="198">
        <f>'Tablica I.-prihodi'!E435-'POSEBNI DIO-rashodi'!N871</f>
        <v>0</v>
      </c>
      <c r="O885" s="184"/>
    </row>
    <row r="886" spans="9:15">
      <c r="I886" s="181"/>
      <c r="J886" s="181"/>
      <c r="K886" s="196">
        <v>3210</v>
      </c>
      <c r="L886" s="198">
        <f>'Tablica I.-prihodi'!C436-'POSEBNI DIO-rashodi'!L872</f>
        <v>0</v>
      </c>
      <c r="M886" s="198">
        <f>'Tablica I.-prihodi'!D436-'POSEBNI DIO-rashodi'!M872</f>
        <v>0</v>
      </c>
      <c r="N886" s="198">
        <f>'Tablica I.-prihodi'!E436-'POSEBNI DIO-rashodi'!N872</f>
        <v>0</v>
      </c>
      <c r="O886" s="184"/>
    </row>
    <row r="887" spans="9:15">
      <c r="I887" s="181"/>
      <c r="J887" s="181"/>
      <c r="K887" s="196">
        <v>4910</v>
      </c>
      <c r="L887" s="198">
        <f>'Tablica I.-prihodi'!C437-'POSEBNI DIO-rashodi'!L873</f>
        <v>0</v>
      </c>
      <c r="M887" s="198">
        <f>'Tablica I.-prihodi'!D437-'POSEBNI DIO-rashodi'!M873</f>
        <v>0</v>
      </c>
      <c r="N887" s="198">
        <f>'Tablica I.-prihodi'!E437-'POSEBNI DIO-rashodi'!N873</f>
        <v>0</v>
      </c>
      <c r="O887" s="184"/>
    </row>
    <row r="888" spans="9:15">
      <c r="I888" s="181"/>
      <c r="J888" s="181"/>
      <c r="K888" s="196">
        <v>5410</v>
      </c>
      <c r="L888" s="198">
        <f>'Tablica I.-prihodi'!C438-'POSEBNI DIO-rashodi'!L874</f>
        <v>0</v>
      </c>
      <c r="M888" s="198">
        <f>'Tablica I.-prihodi'!D438-'POSEBNI DIO-rashodi'!M874</f>
        <v>0</v>
      </c>
      <c r="N888" s="198">
        <f>'Tablica I.-prihodi'!E438-'POSEBNI DIO-rashodi'!N874</f>
        <v>0</v>
      </c>
      <c r="O888" s="184"/>
    </row>
    <row r="889" spans="9:15">
      <c r="I889" s="181"/>
      <c r="J889" s="181"/>
      <c r="K889" s="196">
        <v>6210</v>
      </c>
      <c r="L889" s="198">
        <f>'Tablica I.-prihodi'!C439-'POSEBNI DIO-rashodi'!L875</f>
        <v>0</v>
      </c>
      <c r="M889" s="198">
        <f>'Tablica I.-prihodi'!D439-'POSEBNI DIO-rashodi'!M875</f>
        <v>0</v>
      </c>
      <c r="N889" s="198">
        <f>'Tablica I.-prihodi'!E439-'POSEBNI DIO-rashodi'!N875</f>
        <v>0</v>
      </c>
      <c r="O889" s="184"/>
    </row>
    <row r="890" spans="9:15">
      <c r="I890" s="181"/>
      <c r="J890" s="181"/>
      <c r="K890" s="196">
        <v>7210</v>
      </c>
      <c r="L890" s="198">
        <f>'Tablica I.-prihodi'!C440-'POSEBNI DIO-rashodi'!L876</f>
        <v>0</v>
      </c>
      <c r="M890" s="198">
        <f>'Tablica I.-prihodi'!D440-'POSEBNI DIO-rashodi'!M876</f>
        <v>0</v>
      </c>
      <c r="N890" s="198">
        <f>'Tablica I.-prihodi'!E440-'POSEBNI DIO-rashodi'!N876</f>
        <v>0</v>
      </c>
      <c r="O890" s="184"/>
    </row>
    <row r="891" spans="9:15">
      <c r="I891" s="181"/>
      <c r="J891" s="181"/>
      <c r="K891" s="196">
        <v>8210</v>
      </c>
      <c r="L891" s="198">
        <f>'Tablica I.-prihodi'!C441-'POSEBNI DIO-rashodi'!L877</f>
        <v>0</v>
      </c>
      <c r="M891" s="198">
        <f>'Tablica I.-prihodi'!D441-'POSEBNI DIO-rashodi'!M877</f>
        <v>0</v>
      </c>
      <c r="N891" s="198">
        <f>'Tablica I.-prihodi'!E441-'POSEBNI DIO-rashodi'!N877</f>
        <v>0</v>
      </c>
      <c r="O891" s="184"/>
    </row>
    <row r="892" spans="9:15">
      <c r="I892" s="181"/>
      <c r="J892" s="181"/>
      <c r="K892" s="187"/>
      <c r="L892" s="188"/>
      <c r="M892" s="188"/>
      <c r="N892" s="188"/>
      <c r="O892" s="184"/>
    </row>
  </sheetData>
  <sheetProtection sheet="1" objects="1" scenarios="1"/>
  <mergeCells count="1">
    <mergeCell ref="E1:N1"/>
  </mergeCells>
  <conditionalFormatting sqref="I3 I855:I869 I871:I883 I885:I1048576">
    <cfRule type="cellIs" dxfId="277" priority="607" operator="equal">
      <formula>9999</formula>
    </cfRule>
  </conditionalFormatting>
  <conditionalFormatting sqref="H4 H855:H869 H674:H682 H871:H883 H885:H1048576 H642:H663 H290:H348 H19:H30">
    <cfRule type="cellIs" dxfId="276" priority="606" operator="between">
      <formula>3100</formula>
      <formula>5999</formula>
    </cfRule>
  </conditionalFormatting>
  <conditionalFormatting sqref="O878:O883 O3:O4 O855:O865 O115:O151 O665:O775 O481:O526 O528:O546 O551:O554 O569:O571 O403:O432 O558 O636:O639 O573:O580 O463:O471 O473:O479 O181:O185 O288 O395:O401 O434:O461 O582:O633 O782:O816 O836:O842 O885:O1048576 O155:O179 O642:O663 O188:O286 O290:O348 O352:O364 O368:O377 O379:O382 O384:O388 O390 O560:O565">
    <cfRule type="cellIs" dxfId="275" priority="314" operator="equal">
      <formula>8210</formula>
    </cfRule>
    <cfRule type="cellIs" dxfId="274" priority="315" operator="equal">
      <formula>6210</formula>
    </cfRule>
    <cfRule type="cellIs" dxfId="273" priority="316" operator="equal">
      <formula>5410</formula>
    </cfRule>
    <cfRule type="cellIs" dxfId="272" priority="317" operator="equal">
      <formula>4910</formula>
    </cfRule>
  </conditionalFormatting>
  <conditionalFormatting sqref="I843 I853:I854">
    <cfRule type="cellIs" dxfId="271" priority="313" operator="equal">
      <formula>9999</formula>
    </cfRule>
  </conditionalFormatting>
  <conditionalFormatting sqref="H546 H577:H580 H460:H461 H684:H775 H5:H18 H31:H35 H37:H73 H109:H113 H115:H151 H528:H544 H551:H554 H569:H571 H403:H432 H558 H636:H639 H573:H575 H463:H471 H473:H479 H560:H565 H181:H185 H288 H395:H401 H434:H458 H782:H816 H836:H843 H77:H96 H155:H179 H481:H507 H509:H526 H582:H609 H611:H633 H853:H854 H188:H286 H352:H364 H368:H390">
    <cfRule type="cellIs" dxfId="270" priority="312" operator="between">
      <formula>3100</formula>
      <formula>5999</formula>
    </cfRule>
  </conditionalFormatting>
  <conditionalFormatting sqref="H508">
    <cfRule type="cellIs" dxfId="269" priority="311" operator="between">
      <formula>3100</formula>
      <formula>5999</formula>
    </cfRule>
  </conditionalFormatting>
  <conditionalFormatting sqref="H545">
    <cfRule type="cellIs" dxfId="268" priority="310" operator="between">
      <formula>3100</formula>
      <formula>5999</formula>
    </cfRule>
  </conditionalFormatting>
  <conditionalFormatting sqref="H683">
    <cfRule type="cellIs" dxfId="267" priority="309" operator="between">
      <formula>3100</formula>
      <formula>5999</formula>
    </cfRule>
  </conditionalFormatting>
  <conditionalFormatting sqref="H576">
    <cfRule type="cellIs" dxfId="266" priority="308" operator="between">
      <formula>3100</formula>
      <formula>5999</formula>
    </cfRule>
  </conditionalFormatting>
  <conditionalFormatting sqref="H459">
    <cfRule type="cellIs" dxfId="265" priority="307" operator="between">
      <formula>3100</formula>
      <formula>5999</formula>
    </cfRule>
  </conditionalFormatting>
  <conditionalFormatting sqref="H610">
    <cfRule type="cellIs" dxfId="264" priority="306" operator="between">
      <formula>3100</formula>
      <formula>5999</formula>
    </cfRule>
  </conditionalFormatting>
  <conditionalFormatting sqref="I19:I30">
    <cfRule type="cellIs" dxfId="263" priority="300" operator="equal">
      <formula>"x"</formula>
    </cfRule>
  </conditionalFormatting>
  <conditionalFormatting sqref="H36">
    <cfRule type="cellIs" dxfId="262" priority="295" operator="between">
      <formula>3100</formula>
      <formula>5999</formula>
    </cfRule>
  </conditionalFormatting>
  <conditionalFormatting sqref="I36">
    <cfRule type="cellIs" dxfId="261" priority="294" operator="equal">
      <formula>"x"</formula>
    </cfRule>
  </conditionalFormatting>
  <conditionalFormatting sqref="H108">
    <cfRule type="cellIs" dxfId="260" priority="291" operator="between">
      <formula>3100</formula>
      <formula>5999</formula>
    </cfRule>
  </conditionalFormatting>
  <conditionalFormatting sqref="H97:H107">
    <cfRule type="cellIs" dxfId="259" priority="293" operator="between">
      <formula>3100</formula>
      <formula>5999</formula>
    </cfRule>
  </conditionalFormatting>
  <conditionalFormatting sqref="I97:I107">
    <cfRule type="cellIs" dxfId="258" priority="292" operator="equal">
      <formula>"x"</formula>
    </cfRule>
  </conditionalFormatting>
  <conditionalFormatting sqref="H114">
    <cfRule type="cellIs" dxfId="257" priority="282" operator="between">
      <formula>3100</formula>
      <formula>5999</formula>
    </cfRule>
  </conditionalFormatting>
  <conditionalFormatting sqref="I114">
    <cfRule type="cellIs" dxfId="256" priority="281" operator="equal">
      <formula>"x"</formula>
    </cfRule>
  </conditionalFormatting>
  <conditionalFormatting sqref="O5:O18 O31:O35 O37:O73 O109:O113 O77:O96">
    <cfRule type="cellIs" dxfId="255" priority="277" operator="equal">
      <formula>8210</formula>
    </cfRule>
    <cfRule type="cellIs" dxfId="254" priority="278" operator="equal">
      <formula>6210</formula>
    </cfRule>
    <cfRule type="cellIs" dxfId="253" priority="279" operator="equal">
      <formula>5410</formula>
    </cfRule>
    <cfRule type="cellIs" dxfId="252" priority="280" operator="equal">
      <formula>4910</formula>
    </cfRule>
  </conditionalFormatting>
  <conditionalFormatting sqref="O36">
    <cfRule type="cellIs" dxfId="251" priority="273" operator="equal">
      <formula>8210</formula>
    </cfRule>
    <cfRule type="cellIs" dxfId="250" priority="274" operator="equal">
      <formula>6210</formula>
    </cfRule>
    <cfRule type="cellIs" dxfId="249" priority="275" operator="equal">
      <formula>5410</formula>
    </cfRule>
    <cfRule type="cellIs" dxfId="248" priority="276" operator="equal">
      <formula>4910</formula>
    </cfRule>
  </conditionalFormatting>
  <conditionalFormatting sqref="O108">
    <cfRule type="cellIs" dxfId="247" priority="269" operator="equal">
      <formula>8210</formula>
    </cfRule>
    <cfRule type="cellIs" dxfId="246" priority="270" operator="equal">
      <formula>6210</formula>
    </cfRule>
    <cfRule type="cellIs" dxfId="245" priority="271" operator="equal">
      <formula>5410</formula>
    </cfRule>
    <cfRule type="cellIs" dxfId="244" priority="272" operator="equal">
      <formula>4910</formula>
    </cfRule>
  </conditionalFormatting>
  <conditionalFormatting sqref="O114">
    <cfRule type="cellIs" dxfId="243" priority="265" operator="equal">
      <formula>8210</formula>
    </cfRule>
    <cfRule type="cellIs" dxfId="242" priority="266" operator="equal">
      <formula>6210</formula>
    </cfRule>
    <cfRule type="cellIs" dxfId="241" priority="267" operator="equal">
      <formula>5410</formula>
    </cfRule>
    <cfRule type="cellIs" dxfId="240" priority="268" operator="equal">
      <formula>4910</formula>
    </cfRule>
  </conditionalFormatting>
  <conditionalFormatting sqref="H665:H673">
    <cfRule type="cellIs" dxfId="239" priority="264" operator="between">
      <formula>3100</formula>
      <formula>5999</formula>
    </cfRule>
  </conditionalFormatting>
  <conditionalFormatting sqref="I665:I668">
    <cfRule type="cellIs" dxfId="238" priority="263" operator="equal">
      <formula>"x"</formula>
    </cfRule>
  </conditionalFormatting>
  <conditionalFormatting sqref="H664">
    <cfRule type="cellIs" dxfId="237" priority="262" operator="between">
      <formula>3100</formula>
      <formula>5999</formula>
    </cfRule>
  </conditionalFormatting>
  <conditionalFormatting sqref="O664">
    <cfRule type="cellIs" dxfId="236" priority="258" operator="equal">
      <formula>8210</formula>
    </cfRule>
    <cfRule type="cellIs" dxfId="235" priority="259" operator="equal">
      <formula>6210</formula>
    </cfRule>
    <cfRule type="cellIs" dxfId="234" priority="260" operator="equal">
      <formula>5410</formula>
    </cfRule>
    <cfRule type="cellIs" dxfId="233" priority="261" operator="equal">
      <formula>4910</formula>
    </cfRule>
  </conditionalFormatting>
  <conditionalFormatting sqref="O480">
    <cfRule type="cellIs" dxfId="232" priority="254" operator="equal">
      <formula>8210</formula>
    </cfRule>
    <cfRule type="cellIs" dxfId="231" priority="255" operator="equal">
      <formula>6210</formula>
    </cfRule>
    <cfRule type="cellIs" dxfId="230" priority="256" operator="equal">
      <formula>5410</formula>
    </cfRule>
    <cfRule type="cellIs" dxfId="229" priority="257" operator="equal">
      <formula>4910</formula>
    </cfRule>
  </conditionalFormatting>
  <conditionalFormatting sqref="H480">
    <cfRule type="cellIs" dxfId="228" priority="253" operator="between">
      <formula>3100</formula>
      <formula>5999</formula>
    </cfRule>
  </conditionalFormatting>
  <conditionalFormatting sqref="O527">
    <cfRule type="cellIs" dxfId="227" priority="249" operator="equal">
      <formula>8210</formula>
    </cfRule>
    <cfRule type="cellIs" dxfId="226" priority="250" operator="equal">
      <formula>6210</formula>
    </cfRule>
    <cfRule type="cellIs" dxfId="225" priority="251" operator="equal">
      <formula>5410</formula>
    </cfRule>
    <cfRule type="cellIs" dxfId="224" priority="252" operator="equal">
      <formula>4910</formula>
    </cfRule>
  </conditionalFormatting>
  <conditionalFormatting sqref="H527">
    <cfRule type="cellIs" dxfId="223" priority="248" operator="between">
      <formula>3100</formula>
      <formula>5999</formula>
    </cfRule>
  </conditionalFormatting>
  <conditionalFormatting sqref="O547">
    <cfRule type="cellIs" dxfId="222" priority="244" operator="equal">
      <formula>8210</formula>
    </cfRule>
    <cfRule type="cellIs" dxfId="221" priority="245" operator="equal">
      <formula>6210</formula>
    </cfRule>
    <cfRule type="cellIs" dxfId="220" priority="246" operator="equal">
      <formula>5410</formula>
    </cfRule>
    <cfRule type="cellIs" dxfId="219" priority="247" operator="equal">
      <formula>4910</formula>
    </cfRule>
  </conditionalFormatting>
  <conditionalFormatting sqref="H547">
    <cfRule type="cellIs" dxfId="218" priority="243" operator="between">
      <formula>3100</formula>
      <formula>5999</formula>
    </cfRule>
  </conditionalFormatting>
  <conditionalFormatting sqref="O568">
    <cfRule type="cellIs" dxfId="217" priority="239" operator="equal">
      <formula>8210</formula>
    </cfRule>
    <cfRule type="cellIs" dxfId="216" priority="240" operator="equal">
      <formula>6210</formula>
    </cfRule>
    <cfRule type="cellIs" dxfId="215" priority="241" operator="equal">
      <formula>5410</formula>
    </cfRule>
    <cfRule type="cellIs" dxfId="214" priority="242" operator="equal">
      <formula>4910</formula>
    </cfRule>
  </conditionalFormatting>
  <conditionalFormatting sqref="H568">
    <cfRule type="cellIs" dxfId="213" priority="238" operator="between">
      <formula>3100</formula>
      <formula>5999</formula>
    </cfRule>
  </conditionalFormatting>
  <conditionalFormatting sqref="O402">
    <cfRule type="cellIs" dxfId="212" priority="234" operator="equal">
      <formula>8210</formula>
    </cfRule>
    <cfRule type="cellIs" dxfId="211" priority="235" operator="equal">
      <formula>6210</formula>
    </cfRule>
    <cfRule type="cellIs" dxfId="210" priority="236" operator="equal">
      <formula>5410</formula>
    </cfRule>
    <cfRule type="cellIs" dxfId="209" priority="237" operator="equal">
      <formula>4910</formula>
    </cfRule>
  </conditionalFormatting>
  <conditionalFormatting sqref="H402">
    <cfRule type="cellIs" dxfId="208" priority="233" operator="between">
      <formula>3100</formula>
      <formula>5999</formula>
    </cfRule>
  </conditionalFormatting>
  <conditionalFormatting sqref="O366">
    <cfRule type="cellIs" dxfId="207" priority="229" operator="equal">
      <formula>8210</formula>
    </cfRule>
    <cfRule type="cellIs" dxfId="206" priority="230" operator="equal">
      <formula>6210</formula>
    </cfRule>
    <cfRule type="cellIs" dxfId="205" priority="231" operator="equal">
      <formula>5410</formula>
    </cfRule>
    <cfRule type="cellIs" dxfId="204" priority="232" operator="equal">
      <formula>4910</formula>
    </cfRule>
  </conditionalFormatting>
  <conditionalFormatting sqref="H366:H367">
    <cfRule type="cellIs" dxfId="203" priority="228" operator="between">
      <formula>3100</formula>
      <formula>5999</formula>
    </cfRule>
  </conditionalFormatting>
  <conditionalFormatting sqref="O365">
    <cfRule type="cellIs" dxfId="202" priority="224" operator="equal">
      <formula>8210</formula>
    </cfRule>
    <cfRule type="cellIs" dxfId="201" priority="225" operator="equal">
      <formula>6210</formula>
    </cfRule>
    <cfRule type="cellIs" dxfId="200" priority="226" operator="equal">
      <formula>5410</formula>
    </cfRule>
    <cfRule type="cellIs" dxfId="199" priority="227" operator="equal">
      <formula>4910</formula>
    </cfRule>
  </conditionalFormatting>
  <conditionalFormatting sqref="H365">
    <cfRule type="cellIs" dxfId="198" priority="223" operator="between">
      <formula>3100</formula>
      <formula>5999</formula>
    </cfRule>
  </conditionalFormatting>
  <conditionalFormatting sqref="O548:O550">
    <cfRule type="cellIs" dxfId="197" priority="219" operator="equal">
      <formula>8210</formula>
    </cfRule>
    <cfRule type="cellIs" dxfId="196" priority="220" operator="equal">
      <formula>6210</formula>
    </cfRule>
    <cfRule type="cellIs" dxfId="195" priority="221" operator="equal">
      <formula>5410</formula>
    </cfRule>
    <cfRule type="cellIs" dxfId="194" priority="222" operator="equal">
      <formula>4910</formula>
    </cfRule>
  </conditionalFormatting>
  <conditionalFormatting sqref="H548:H549">
    <cfRule type="cellIs" dxfId="193" priority="217" operator="between">
      <formula>3100</formula>
      <formula>5999</formula>
    </cfRule>
  </conditionalFormatting>
  <conditionalFormatting sqref="I548:I549">
    <cfRule type="cellIs" dxfId="192" priority="216" operator="equal">
      <formula>"x"</formula>
    </cfRule>
  </conditionalFormatting>
  <conditionalFormatting sqref="H550">
    <cfRule type="cellIs" dxfId="191" priority="215" operator="between">
      <formula>3100</formula>
      <formula>5999</formula>
    </cfRule>
  </conditionalFormatting>
  <conditionalFormatting sqref="I550">
    <cfRule type="cellIs" dxfId="190" priority="214" operator="equal">
      <formula>"x"</formula>
    </cfRule>
  </conditionalFormatting>
  <conditionalFormatting sqref="O555:O556">
    <cfRule type="cellIs" dxfId="189" priority="210" operator="equal">
      <formula>8210</formula>
    </cfRule>
    <cfRule type="cellIs" dxfId="188" priority="211" operator="equal">
      <formula>6210</formula>
    </cfRule>
    <cfRule type="cellIs" dxfId="187" priority="212" operator="equal">
      <formula>5410</formula>
    </cfRule>
    <cfRule type="cellIs" dxfId="186" priority="213" operator="equal">
      <formula>4910</formula>
    </cfRule>
  </conditionalFormatting>
  <conditionalFormatting sqref="H555">
    <cfRule type="cellIs" dxfId="185" priority="205" operator="between">
      <formula>3100</formula>
      <formula>5999</formula>
    </cfRule>
  </conditionalFormatting>
  <conditionalFormatting sqref="I555">
    <cfRule type="cellIs" dxfId="184" priority="204" operator="equal">
      <formula>"x"</formula>
    </cfRule>
  </conditionalFormatting>
  <conditionalFormatting sqref="H556">
    <cfRule type="cellIs" dxfId="183" priority="203" operator="between">
      <formula>3100</formula>
      <formula>5999</formula>
    </cfRule>
  </conditionalFormatting>
  <conditionalFormatting sqref="H634">
    <cfRule type="cellIs" dxfId="182" priority="193" operator="between">
      <formula>3100</formula>
      <formula>5999</formula>
    </cfRule>
  </conditionalFormatting>
  <conditionalFormatting sqref="I634">
    <cfRule type="cellIs" dxfId="181" priority="192" operator="equal">
      <formula>"x"</formula>
    </cfRule>
  </conditionalFormatting>
  <conditionalFormatting sqref="H635">
    <cfRule type="cellIs" dxfId="180" priority="191" operator="between">
      <formula>3100</formula>
      <formula>5999</formula>
    </cfRule>
  </conditionalFormatting>
  <conditionalFormatting sqref="I635">
    <cfRule type="cellIs" dxfId="179" priority="190" operator="equal">
      <formula>"x"</formula>
    </cfRule>
  </conditionalFormatting>
  <conditionalFormatting sqref="O634:O635">
    <cfRule type="cellIs" dxfId="178" priority="198" operator="equal">
      <formula>8210</formula>
    </cfRule>
    <cfRule type="cellIs" dxfId="177" priority="199" operator="equal">
      <formula>6210</formula>
    </cfRule>
    <cfRule type="cellIs" dxfId="176" priority="200" operator="equal">
      <formula>5410</formula>
    </cfRule>
    <cfRule type="cellIs" dxfId="175" priority="201" operator="equal">
      <formula>4910</formula>
    </cfRule>
  </conditionalFormatting>
  <conditionalFormatting sqref="H557">
    <cfRule type="cellIs" dxfId="174" priority="185" operator="between">
      <formula>3100</formula>
      <formula>5999</formula>
    </cfRule>
  </conditionalFormatting>
  <conditionalFormatting sqref="O557">
    <cfRule type="cellIs" dxfId="173" priority="186" operator="equal">
      <formula>8210</formula>
    </cfRule>
    <cfRule type="cellIs" dxfId="172" priority="187" operator="equal">
      <formula>6210</formula>
    </cfRule>
    <cfRule type="cellIs" dxfId="171" priority="188" operator="equal">
      <formula>5410</formula>
    </cfRule>
    <cfRule type="cellIs" dxfId="170" priority="189" operator="equal">
      <formula>4910</formula>
    </cfRule>
  </conditionalFormatting>
  <conditionalFormatting sqref="H572">
    <cfRule type="cellIs" dxfId="169" priority="179" operator="between">
      <formula>3100</formula>
      <formula>5999</formula>
    </cfRule>
  </conditionalFormatting>
  <conditionalFormatting sqref="O572">
    <cfRule type="cellIs" dxfId="168" priority="180" operator="equal">
      <formula>8210</formula>
    </cfRule>
    <cfRule type="cellIs" dxfId="167" priority="181" operator="equal">
      <formula>6210</formula>
    </cfRule>
    <cfRule type="cellIs" dxfId="166" priority="182" operator="equal">
      <formula>5410</formula>
    </cfRule>
    <cfRule type="cellIs" dxfId="165" priority="183" operator="equal">
      <formula>4910</formula>
    </cfRule>
  </conditionalFormatting>
  <conditionalFormatting sqref="O289">
    <cfRule type="cellIs" dxfId="164" priority="174" operator="equal">
      <formula>8210</formula>
    </cfRule>
    <cfRule type="cellIs" dxfId="163" priority="175" operator="equal">
      <formula>6210</formula>
    </cfRule>
    <cfRule type="cellIs" dxfId="162" priority="176" operator="equal">
      <formula>5410</formula>
    </cfRule>
    <cfRule type="cellIs" dxfId="161" priority="177" operator="equal">
      <formula>4910</formula>
    </cfRule>
  </conditionalFormatting>
  <conditionalFormatting sqref="H289">
    <cfRule type="cellIs" dxfId="160" priority="173" operator="between">
      <formula>3100</formula>
      <formula>5999</formula>
    </cfRule>
  </conditionalFormatting>
  <conditionalFormatting sqref="O462">
    <cfRule type="cellIs" dxfId="159" priority="169" operator="equal">
      <formula>8210</formula>
    </cfRule>
    <cfRule type="cellIs" dxfId="158" priority="170" operator="equal">
      <formula>6210</formula>
    </cfRule>
    <cfRule type="cellIs" dxfId="157" priority="171" operator="equal">
      <formula>5410</formula>
    </cfRule>
    <cfRule type="cellIs" dxfId="156" priority="172" operator="equal">
      <formula>4910</formula>
    </cfRule>
  </conditionalFormatting>
  <conditionalFormatting sqref="H462">
    <cfRule type="cellIs" dxfId="155" priority="168" operator="between">
      <formula>3100</formula>
      <formula>5999</formula>
    </cfRule>
  </conditionalFormatting>
  <conditionalFormatting sqref="O472">
    <cfRule type="cellIs" dxfId="154" priority="164" operator="equal">
      <formula>8210</formula>
    </cfRule>
    <cfRule type="cellIs" dxfId="153" priority="165" operator="equal">
      <formula>6210</formula>
    </cfRule>
    <cfRule type="cellIs" dxfId="152" priority="166" operator="equal">
      <formula>5410</formula>
    </cfRule>
    <cfRule type="cellIs" dxfId="151" priority="167" operator="equal">
      <formula>4910</formula>
    </cfRule>
  </conditionalFormatting>
  <conditionalFormatting sqref="H472">
    <cfRule type="cellIs" dxfId="150" priority="163" operator="between">
      <formula>3100</formula>
      <formula>5999</formula>
    </cfRule>
  </conditionalFormatting>
  <conditionalFormatting sqref="O559">
    <cfRule type="cellIs" dxfId="149" priority="159" operator="equal">
      <formula>8210</formula>
    </cfRule>
    <cfRule type="cellIs" dxfId="148" priority="160" operator="equal">
      <formula>6210</formula>
    </cfRule>
    <cfRule type="cellIs" dxfId="147" priority="161" operator="equal">
      <formula>5410</formula>
    </cfRule>
    <cfRule type="cellIs" dxfId="146" priority="162" operator="equal">
      <formula>4910</formula>
    </cfRule>
  </conditionalFormatting>
  <conditionalFormatting sqref="H559">
    <cfRule type="cellIs" dxfId="145" priority="158" operator="between">
      <formula>3100</formula>
      <formula>5999</formula>
    </cfRule>
  </conditionalFormatting>
  <conditionalFormatting sqref="O180">
    <cfRule type="cellIs" dxfId="144" priority="154" operator="equal">
      <formula>8210</formula>
    </cfRule>
    <cfRule type="cellIs" dxfId="143" priority="155" operator="equal">
      <formula>6210</formula>
    </cfRule>
    <cfRule type="cellIs" dxfId="142" priority="156" operator="equal">
      <formula>5410</formula>
    </cfRule>
    <cfRule type="cellIs" dxfId="141" priority="157" operator="equal">
      <formula>4910</formula>
    </cfRule>
  </conditionalFormatting>
  <conditionalFormatting sqref="H180">
    <cfRule type="cellIs" dxfId="140" priority="153" operator="between">
      <formula>3100</formula>
      <formula>5999</formula>
    </cfRule>
  </conditionalFormatting>
  <conditionalFormatting sqref="O186">
    <cfRule type="cellIs" dxfId="139" priority="149" operator="equal">
      <formula>8210</formula>
    </cfRule>
    <cfRule type="cellIs" dxfId="138" priority="150" operator="equal">
      <formula>6210</formula>
    </cfRule>
    <cfRule type="cellIs" dxfId="137" priority="151" operator="equal">
      <formula>5410</formula>
    </cfRule>
    <cfRule type="cellIs" dxfId="136" priority="152" operator="equal">
      <formula>4910</formula>
    </cfRule>
  </conditionalFormatting>
  <conditionalFormatting sqref="H186">
    <cfRule type="cellIs" dxfId="135" priority="148" operator="between">
      <formula>3100</formula>
      <formula>5999</formula>
    </cfRule>
  </conditionalFormatting>
  <conditionalFormatting sqref="O187">
    <cfRule type="cellIs" dxfId="134" priority="144" operator="equal">
      <formula>8210</formula>
    </cfRule>
    <cfRule type="cellIs" dxfId="133" priority="145" operator="equal">
      <formula>6210</formula>
    </cfRule>
    <cfRule type="cellIs" dxfId="132" priority="146" operator="equal">
      <formula>5410</formula>
    </cfRule>
    <cfRule type="cellIs" dxfId="131" priority="147" operator="equal">
      <formula>4910</formula>
    </cfRule>
  </conditionalFormatting>
  <conditionalFormatting sqref="H187">
    <cfRule type="cellIs" dxfId="130" priority="143" operator="between">
      <formula>3100</formula>
      <formula>5999</formula>
    </cfRule>
  </conditionalFormatting>
  <conditionalFormatting sqref="O287">
    <cfRule type="cellIs" dxfId="129" priority="139" operator="equal">
      <formula>8210</formula>
    </cfRule>
    <cfRule type="cellIs" dxfId="128" priority="140" operator="equal">
      <formula>6210</formula>
    </cfRule>
    <cfRule type="cellIs" dxfId="127" priority="141" operator="equal">
      <formula>5410</formula>
    </cfRule>
    <cfRule type="cellIs" dxfId="126" priority="142" operator="equal">
      <formula>4910</formula>
    </cfRule>
  </conditionalFormatting>
  <conditionalFormatting sqref="H287">
    <cfRule type="cellIs" dxfId="125" priority="138" operator="between">
      <formula>3100</formula>
      <formula>5999</formula>
    </cfRule>
  </conditionalFormatting>
  <conditionalFormatting sqref="O349 O351">
    <cfRule type="cellIs" dxfId="124" priority="134" operator="equal">
      <formula>8210</formula>
    </cfRule>
    <cfRule type="cellIs" dxfId="123" priority="135" operator="equal">
      <formula>6210</formula>
    </cfRule>
    <cfRule type="cellIs" dxfId="122" priority="136" operator="equal">
      <formula>5410</formula>
    </cfRule>
    <cfRule type="cellIs" dxfId="121" priority="137" operator="equal">
      <formula>4910</formula>
    </cfRule>
  </conditionalFormatting>
  <conditionalFormatting sqref="H349 H351">
    <cfRule type="cellIs" dxfId="120" priority="133" operator="between">
      <formula>3100</formula>
      <formula>5999</formula>
    </cfRule>
  </conditionalFormatting>
  <conditionalFormatting sqref="O391:O393">
    <cfRule type="cellIs" dxfId="119" priority="129" operator="equal">
      <formula>8210</formula>
    </cfRule>
    <cfRule type="cellIs" dxfId="118" priority="130" operator="equal">
      <formula>6210</formula>
    </cfRule>
    <cfRule type="cellIs" dxfId="117" priority="131" operator="equal">
      <formula>5410</formula>
    </cfRule>
    <cfRule type="cellIs" dxfId="116" priority="132" operator="equal">
      <formula>4910</formula>
    </cfRule>
  </conditionalFormatting>
  <conditionalFormatting sqref="H391:H394">
    <cfRule type="cellIs" dxfId="115" priority="128" operator="between">
      <formula>3100</formula>
      <formula>5999</formula>
    </cfRule>
  </conditionalFormatting>
  <conditionalFormatting sqref="O433">
    <cfRule type="cellIs" dxfId="114" priority="124" operator="equal">
      <formula>8210</formula>
    </cfRule>
    <cfRule type="cellIs" dxfId="113" priority="125" operator="equal">
      <formula>6210</formula>
    </cfRule>
    <cfRule type="cellIs" dxfId="112" priority="126" operator="equal">
      <formula>5410</formula>
    </cfRule>
    <cfRule type="cellIs" dxfId="111" priority="127" operator="equal">
      <formula>4910</formula>
    </cfRule>
  </conditionalFormatting>
  <conditionalFormatting sqref="H433">
    <cfRule type="cellIs" dxfId="110" priority="123" operator="between">
      <formula>3100</formula>
      <formula>5999</formula>
    </cfRule>
  </conditionalFormatting>
  <conditionalFormatting sqref="O566:O567">
    <cfRule type="cellIs" dxfId="109" priority="119" operator="equal">
      <formula>8210</formula>
    </cfRule>
    <cfRule type="cellIs" dxfId="108" priority="120" operator="equal">
      <formula>6210</formula>
    </cfRule>
    <cfRule type="cellIs" dxfId="107" priority="121" operator="equal">
      <formula>5410</formula>
    </cfRule>
    <cfRule type="cellIs" dxfId="106" priority="122" operator="equal">
      <formula>4910</formula>
    </cfRule>
  </conditionalFormatting>
  <conditionalFormatting sqref="H566:H567">
    <cfRule type="cellIs" dxfId="105" priority="118" operator="between">
      <formula>3100</formula>
      <formula>5999</formula>
    </cfRule>
  </conditionalFormatting>
  <conditionalFormatting sqref="O581">
    <cfRule type="cellIs" dxfId="104" priority="114" operator="equal">
      <formula>8210</formula>
    </cfRule>
    <cfRule type="cellIs" dxfId="103" priority="115" operator="equal">
      <formula>6210</formula>
    </cfRule>
    <cfRule type="cellIs" dxfId="102" priority="116" operator="equal">
      <formula>5410</formula>
    </cfRule>
    <cfRule type="cellIs" dxfId="101" priority="117" operator="equal">
      <formula>4910</formula>
    </cfRule>
  </conditionalFormatting>
  <conditionalFormatting sqref="H581">
    <cfRule type="cellIs" dxfId="100" priority="113" operator="between">
      <formula>3100</formula>
      <formula>5999</formula>
    </cfRule>
  </conditionalFormatting>
  <conditionalFormatting sqref="O640:O641">
    <cfRule type="cellIs" dxfId="99" priority="109" operator="equal">
      <formula>8210</formula>
    </cfRule>
    <cfRule type="cellIs" dxfId="98" priority="110" operator="equal">
      <formula>6210</formula>
    </cfRule>
    <cfRule type="cellIs" dxfId="97" priority="111" operator="equal">
      <formula>5410</formula>
    </cfRule>
    <cfRule type="cellIs" dxfId="96" priority="112" operator="equal">
      <formula>4910</formula>
    </cfRule>
  </conditionalFormatting>
  <conditionalFormatting sqref="H640:H641">
    <cfRule type="cellIs" dxfId="95" priority="108" operator="between">
      <formula>3100</formula>
      <formula>5999</formula>
    </cfRule>
  </conditionalFormatting>
  <conditionalFormatting sqref="O776:O779">
    <cfRule type="cellIs" dxfId="94" priority="104" operator="equal">
      <formula>8210</formula>
    </cfRule>
    <cfRule type="cellIs" dxfId="93" priority="105" operator="equal">
      <formula>6210</formula>
    </cfRule>
    <cfRule type="cellIs" dxfId="92" priority="106" operator="equal">
      <formula>5410</formula>
    </cfRule>
    <cfRule type="cellIs" dxfId="91" priority="107" operator="equal">
      <formula>4910</formula>
    </cfRule>
  </conditionalFormatting>
  <conditionalFormatting sqref="H776:H781">
    <cfRule type="cellIs" dxfId="90" priority="103" operator="between">
      <formula>3100</formula>
      <formula>5999</formula>
    </cfRule>
  </conditionalFormatting>
  <conditionalFormatting sqref="O780:O781">
    <cfRule type="cellIs" dxfId="89" priority="99" operator="equal">
      <formula>8210</formula>
    </cfRule>
    <cfRule type="cellIs" dxfId="88" priority="100" operator="equal">
      <formula>6210</formula>
    </cfRule>
    <cfRule type="cellIs" dxfId="87" priority="101" operator="equal">
      <formula>5410</formula>
    </cfRule>
    <cfRule type="cellIs" dxfId="86" priority="102" operator="equal">
      <formula>4910</formula>
    </cfRule>
  </conditionalFormatting>
  <conditionalFormatting sqref="O817:O821 O824:O825">
    <cfRule type="cellIs" dxfId="85" priority="95" operator="equal">
      <formula>8210</formula>
    </cfRule>
    <cfRule type="cellIs" dxfId="84" priority="96" operator="equal">
      <formula>6210</formula>
    </cfRule>
    <cfRule type="cellIs" dxfId="83" priority="97" operator="equal">
      <formula>5410</formula>
    </cfRule>
    <cfRule type="cellIs" dxfId="82" priority="98" operator="equal">
      <formula>4910</formula>
    </cfRule>
  </conditionalFormatting>
  <conditionalFormatting sqref="O822:O823">
    <cfRule type="cellIs" dxfId="81" priority="89" operator="equal">
      <formula>8210</formula>
    </cfRule>
    <cfRule type="cellIs" dxfId="80" priority="90" operator="equal">
      <formula>6210</formula>
    </cfRule>
    <cfRule type="cellIs" dxfId="79" priority="91" operator="equal">
      <formula>5410</formula>
    </cfRule>
    <cfRule type="cellIs" dxfId="78" priority="92" operator="equal">
      <formula>4910</formula>
    </cfRule>
  </conditionalFormatting>
  <conditionalFormatting sqref="H822:H823">
    <cfRule type="cellIs" dxfId="77" priority="82" operator="between">
      <formula>3100</formula>
      <formula>5999</formula>
    </cfRule>
  </conditionalFormatting>
  <conditionalFormatting sqref="I817">
    <cfRule type="cellIs" dxfId="76" priority="83" operator="equal">
      <formula>"x"</formula>
    </cfRule>
    <cfRule type="cellIs" dxfId="75" priority="84" operator="greaterThan">
      <formula>1753</formula>
    </cfRule>
  </conditionalFormatting>
  <conditionalFormatting sqref="H818:H821 H824:H825">
    <cfRule type="cellIs" dxfId="74" priority="87" operator="between">
      <formula>3100</formula>
      <formula>5999</formula>
    </cfRule>
  </conditionalFormatting>
  <conditionalFormatting sqref="H817">
    <cfRule type="cellIs" dxfId="73" priority="86" operator="between">
      <formula>3100</formula>
      <formula>5999</formula>
    </cfRule>
  </conditionalFormatting>
  <conditionalFormatting sqref="I817">
    <cfRule type="cellIs" dxfId="72" priority="85" operator="equal">
      <formula>"x"</formula>
    </cfRule>
  </conditionalFormatting>
  <conditionalFormatting sqref="H829:H830">
    <cfRule type="cellIs" dxfId="71" priority="70" operator="between">
      <formula>3100</formula>
      <formula>5999</formula>
    </cfRule>
  </conditionalFormatting>
  <conditionalFormatting sqref="O826:O828 O832 O834">
    <cfRule type="cellIs" dxfId="70" priority="78" operator="equal">
      <formula>8210</formula>
    </cfRule>
    <cfRule type="cellIs" dxfId="69" priority="79" operator="equal">
      <formula>6210</formula>
    </cfRule>
    <cfRule type="cellIs" dxfId="68" priority="80" operator="equal">
      <formula>5410</formula>
    </cfRule>
    <cfRule type="cellIs" dxfId="67" priority="81" operator="equal">
      <formula>4910</formula>
    </cfRule>
  </conditionalFormatting>
  <conditionalFormatting sqref="I835">
    <cfRule type="cellIs" dxfId="66" priority="77" operator="equal">
      <formula>9999</formula>
    </cfRule>
  </conditionalFormatting>
  <conditionalFormatting sqref="H835">
    <cfRule type="cellIs" dxfId="65" priority="76" operator="between">
      <formula>3100</formula>
      <formula>5999</formula>
    </cfRule>
  </conditionalFormatting>
  <conditionalFormatting sqref="O829:O830">
    <cfRule type="cellIs" dxfId="64" priority="72" operator="equal">
      <formula>8210</formula>
    </cfRule>
    <cfRule type="cellIs" dxfId="63" priority="73" operator="equal">
      <formula>6210</formula>
    </cfRule>
    <cfRule type="cellIs" dxfId="62" priority="74" operator="equal">
      <formula>5410</formula>
    </cfRule>
    <cfRule type="cellIs" dxfId="61" priority="75" operator="equal">
      <formula>4910</formula>
    </cfRule>
  </conditionalFormatting>
  <conditionalFormatting sqref="H831">
    <cfRule type="cellIs" dxfId="60" priority="65" operator="between">
      <formula>3100</formula>
      <formula>5999</formula>
    </cfRule>
  </conditionalFormatting>
  <conditionalFormatting sqref="H826:H828 H832 H834">
    <cfRule type="cellIs" dxfId="59" priority="71" operator="between">
      <formula>3100</formula>
      <formula>5999</formula>
    </cfRule>
  </conditionalFormatting>
  <conditionalFormatting sqref="H833">
    <cfRule type="cellIs" dxfId="58" priority="60" operator="between">
      <formula>3100</formula>
      <formula>5999</formula>
    </cfRule>
  </conditionalFormatting>
  <conditionalFormatting sqref="O831">
    <cfRule type="cellIs" dxfId="57" priority="66" operator="equal">
      <formula>8210</formula>
    </cfRule>
    <cfRule type="cellIs" dxfId="56" priority="67" operator="equal">
      <formula>6210</formula>
    </cfRule>
    <cfRule type="cellIs" dxfId="55" priority="68" operator="equal">
      <formula>5410</formula>
    </cfRule>
    <cfRule type="cellIs" dxfId="54" priority="69" operator="equal">
      <formula>4910</formula>
    </cfRule>
  </conditionalFormatting>
  <conditionalFormatting sqref="O833">
    <cfRule type="cellIs" dxfId="53" priority="61" operator="equal">
      <formula>8210</formula>
    </cfRule>
    <cfRule type="cellIs" dxfId="52" priority="62" operator="equal">
      <formula>6210</formula>
    </cfRule>
    <cfRule type="cellIs" dxfId="51" priority="63" operator="equal">
      <formula>5410</formula>
    </cfRule>
    <cfRule type="cellIs" dxfId="50" priority="64" operator="equal">
      <formula>4910</formula>
    </cfRule>
  </conditionalFormatting>
  <conditionalFormatting sqref="H870">
    <cfRule type="cellIs" dxfId="49" priority="58" operator="between">
      <formula>3100</formula>
      <formula>5999</formula>
    </cfRule>
  </conditionalFormatting>
  <conditionalFormatting sqref="I870">
    <cfRule type="cellIs" dxfId="48" priority="59" operator="equal">
      <formula>9999</formula>
    </cfRule>
  </conditionalFormatting>
  <conditionalFormatting sqref="I884">
    <cfRule type="cellIs" dxfId="47" priority="57" operator="equal">
      <formula>9999</formula>
    </cfRule>
  </conditionalFormatting>
  <conditionalFormatting sqref="H884">
    <cfRule type="cellIs" dxfId="46" priority="56" operator="between">
      <formula>3100</formula>
      <formula>5999</formula>
    </cfRule>
  </conditionalFormatting>
  <conditionalFormatting sqref="O884">
    <cfRule type="cellIs" dxfId="45" priority="52" operator="equal">
      <formula>8210</formula>
    </cfRule>
    <cfRule type="cellIs" dxfId="44" priority="53" operator="equal">
      <formula>6210</formula>
    </cfRule>
    <cfRule type="cellIs" dxfId="43" priority="54" operator="equal">
      <formula>5410</formula>
    </cfRule>
    <cfRule type="cellIs" dxfId="42" priority="55" operator="equal">
      <formula>4910</formula>
    </cfRule>
  </conditionalFormatting>
  <conditionalFormatting sqref="H74:H76">
    <cfRule type="cellIs" dxfId="41" priority="51" operator="between">
      <formula>3100</formula>
      <formula>5999</formula>
    </cfRule>
  </conditionalFormatting>
  <conditionalFormatting sqref="O74:O76">
    <cfRule type="cellIs" dxfId="40" priority="47" operator="equal">
      <formula>8210</formula>
    </cfRule>
    <cfRule type="cellIs" dxfId="39" priority="48" operator="equal">
      <formula>6210</formula>
    </cfRule>
    <cfRule type="cellIs" dxfId="38" priority="49" operator="equal">
      <formula>5410</formula>
    </cfRule>
    <cfRule type="cellIs" dxfId="37" priority="50" operator="equal">
      <formula>4910</formula>
    </cfRule>
  </conditionalFormatting>
  <conditionalFormatting sqref="H152:H154">
    <cfRule type="cellIs" dxfId="36" priority="46" operator="between">
      <formula>3100</formula>
      <formula>5999</formula>
    </cfRule>
  </conditionalFormatting>
  <conditionalFormatting sqref="O152:O154">
    <cfRule type="cellIs" dxfId="35" priority="42" operator="equal">
      <formula>8210</formula>
    </cfRule>
    <cfRule type="cellIs" dxfId="34" priority="43" operator="equal">
      <formula>6210</formula>
    </cfRule>
    <cfRule type="cellIs" dxfId="33" priority="44" operator="equal">
      <formula>5410</formula>
    </cfRule>
    <cfRule type="cellIs" dxfId="32" priority="45" operator="equal">
      <formula>4910</formula>
    </cfRule>
  </conditionalFormatting>
  <conditionalFormatting sqref="I669:I673">
    <cfRule type="cellIs" dxfId="31" priority="32" operator="equal">
      <formula>"x"</formula>
    </cfRule>
  </conditionalFormatting>
  <conditionalFormatting sqref="I844">
    <cfRule type="cellIs" dxfId="30" priority="27" operator="equal">
      <formula>"x"</formula>
    </cfRule>
    <cfRule type="cellIs" dxfId="29" priority="28" operator="greaterThan">
      <formula>1753</formula>
    </cfRule>
  </conditionalFormatting>
  <conditionalFormatting sqref="H845:H848 H851:H852">
    <cfRule type="cellIs" dxfId="28" priority="31" operator="between">
      <formula>3100</formula>
      <formula>5999</formula>
    </cfRule>
  </conditionalFormatting>
  <conditionalFormatting sqref="H844">
    <cfRule type="cellIs" dxfId="27" priority="30" operator="between">
      <formula>3100</formula>
      <formula>5999</formula>
    </cfRule>
  </conditionalFormatting>
  <conditionalFormatting sqref="I844">
    <cfRule type="cellIs" dxfId="26" priority="29" operator="equal">
      <formula>"x"</formula>
    </cfRule>
  </conditionalFormatting>
  <conditionalFormatting sqref="H849:H850">
    <cfRule type="cellIs" dxfId="25" priority="26" operator="between">
      <formula>3100</formula>
      <formula>5999</formula>
    </cfRule>
  </conditionalFormatting>
  <conditionalFormatting sqref="O350">
    <cfRule type="cellIs" dxfId="24" priority="22" operator="equal">
      <formula>8210</formula>
    </cfRule>
    <cfRule type="cellIs" dxfId="23" priority="23" operator="equal">
      <formula>6210</formula>
    </cfRule>
    <cfRule type="cellIs" dxfId="22" priority="24" operator="equal">
      <formula>5410</formula>
    </cfRule>
    <cfRule type="cellIs" dxfId="21" priority="25" operator="equal">
      <formula>4910</formula>
    </cfRule>
  </conditionalFormatting>
  <conditionalFormatting sqref="H350">
    <cfRule type="cellIs" dxfId="20" priority="21" operator="between">
      <formula>3100</formula>
      <formula>5999</formula>
    </cfRule>
  </conditionalFormatting>
  <conditionalFormatting sqref="O367">
    <cfRule type="cellIs" dxfId="19" priority="17" operator="equal">
      <formula>8210</formula>
    </cfRule>
    <cfRule type="cellIs" dxfId="18" priority="18" operator="equal">
      <formula>6210</formula>
    </cfRule>
    <cfRule type="cellIs" dxfId="17" priority="19" operator="equal">
      <formula>5410</formula>
    </cfRule>
    <cfRule type="cellIs" dxfId="16" priority="20" operator="equal">
      <formula>4910</formula>
    </cfRule>
  </conditionalFormatting>
  <conditionalFormatting sqref="O378">
    <cfRule type="cellIs" dxfId="15" priority="13" operator="equal">
      <formula>8210</formula>
    </cfRule>
    <cfRule type="cellIs" dxfId="14" priority="14" operator="equal">
      <formula>6210</formula>
    </cfRule>
    <cfRule type="cellIs" dxfId="13" priority="15" operator="equal">
      <formula>5410</formula>
    </cfRule>
    <cfRule type="cellIs" dxfId="12" priority="16" operator="equal">
      <formula>4910</formula>
    </cfRule>
  </conditionalFormatting>
  <conditionalFormatting sqref="O383">
    <cfRule type="cellIs" dxfId="11" priority="9" operator="equal">
      <formula>8210</formula>
    </cfRule>
    <cfRule type="cellIs" dxfId="10" priority="10" operator="equal">
      <formula>6210</formula>
    </cfRule>
    <cfRule type="cellIs" dxfId="9" priority="11" operator="equal">
      <formula>5410</formula>
    </cfRule>
    <cfRule type="cellIs" dxfId="8" priority="12" operator="equal">
      <formula>4910</formula>
    </cfRule>
  </conditionalFormatting>
  <conditionalFormatting sqref="O389">
    <cfRule type="cellIs" dxfId="7" priority="5" operator="equal">
      <formula>8210</formula>
    </cfRule>
    <cfRule type="cellIs" dxfId="6" priority="6" operator="equal">
      <formula>6210</formula>
    </cfRule>
    <cfRule type="cellIs" dxfId="5" priority="7" operator="equal">
      <formula>5410</formula>
    </cfRule>
    <cfRule type="cellIs" dxfId="4" priority="8" operator="equal">
      <formula>4910</formula>
    </cfRule>
  </conditionalFormatting>
  <conditionalFormatting sqref="O394">
    <cfRule type="cellIs" dxfId="3" priority="1" operator="equal">
      <formula>8210</formula>
    </cfRule>
    <cfRule type="cellIs" dxfId="2" priority="2" operator="equal">
      <formula>6210</formula>
    </cfRule>
    <cfRule type="cellIs" dxfId="1" priority="3" operator="equal">
      <formula>5410</formula>
    </cfRule>
    <cfRule type="cellIs" dxfId="0" priority="4" operator="equal">
      <formula>4910</formula>
    </cfRule>
  </conditionalFormatting>
  <printOptions gridLines="1"/>
  <pageMargins left="0.19685039370078741" right="0.19685039370078741" top="0.35433070866141736" bottom="0.35433070866141736" header="0.11811023622047245" footer="0.11811023622047245"/>
  <pageSetup paperSize="9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15"/>
  <sheetViews>
    <sheetView tabSelected="1" workbookViewId="0">
      <selection activeCell="C14" sqref="C14"/>
    </sheetView>
  </sheetViews>
  <sheetFormatPr defaultRowHeight="12.75"/>
  <cols>
    <col min="1" max="1" width="4.28515625" style="157" customWidth="1"/>
    <col min="2" max="2" width="42.140625" style="157" customWidth="1"/>
    <col min="3" max="5" width="13.5703125" style="157" customWidth="1"/>
    <col min="6" max="16384" width="9.140625" style="157"/>
  </cols>
  <sheetData>
    <row r="1" spans="1:5" ht="25.5">
      <c r="A1" s="237" t="s">
        <v>261</v>
      </c>
      <c r="B1" s="237"/>
      <c r="C1" s="173" t="s">
        <v>304</v>
      </c>
      <c r="D1" s="173" t="s">
        <v>273</v>
      </c>
      <c r="E1" s="173" t="s">
        <v>305</v>
      </c>
    </row>
    <row r="2" spans="1:5">
      <c r="A2" s="164">
        <v>6</v>
      </c>
      <c r="B2" s="165" t="s">
        <v>262</v>
      </c>
      <c r="C2" s="174">
        <f>'Tablica I.-prihodi'!C422</f>
        <v>3770951</v>
      </c>
      <c r="D2" s="174">
        <f>'Tablica I.-prihodi'!D422</f>
        <v>300</v>
      </c>
      <c r="E2" s="174">
        <f>'Tablica I.-prihodi'!E422</f>
        <v>3771251</v>
      </c>
    </row>
    <row r="3" spans="1:5" ht="25.5">
      <c r="A3" s="164">
        <v>7</v>
      </c>
      <c r="B3" s="165" t="s">
        <v>263</v>
      </c>
      <c r="C3" s="174">
        <f>'Tablica I.-prihodi'!C423</f>
        <v>0</v>
      </c>
      <c r="D3" s="174">
        <f>'Tablica I.-prihodi'!D423</f>
        <v>0</v>
      </c>
      <c r="E3" s="174">
        <f>'Tablica I.-prihodi'!E423</f>
        <v>0</v>
      </c>
    </row>
    <row r="4" spans="1:5" s="158" customFormat="1">
      <c r="A4" s="166"/>
      <c r="B4" s="167" t="s">
        <v>264</v>
      </c>
      <c r="C4" s="175">
        <f>SUM(C2:C3)</f>
        <v>3770951</v>
      </c>
      <c r="D4" s="175">
        <f>SUM(D2:D3)</f>
        <v>300</v>
      </c>
      <c r="E4" s="175">
        <f>SUM(E2:E3)</f>
        <v>3771251</v>
      </c>
    </row>
    <row r="5" spans="1:5">
      <c r="A5" s="168"/>
      <c r="B5" s="165"/>
      <c r="C5" s="174"/>
      <c r="D5" s="174"/>
      <c r="E5" s="174"/>
    </row>
    <row r="6" spans="1:5">
      <c r="A6" s="164">
        <v>3</v>
      </c>
      <c r="B6" s="165" t="s">
        <v>265</v>
      </c>
      <c r="C6" s="174">
        <f>'POSEBNI DIO-rashodi'!L858</f>
        <v>3738994</v>
      </c>
      <c r="D6" s="174">
        <f>'POSEBNI DIO-rashodi'!M858</f>
        <v>300</v>
      </c>
      <c r="E6" s="174">
        <f>'POSEBNI DIO-rashodi'!N858</f>
        <v>3739294</v>
      </c>
    </row>
    <row r="7" spans="1:5" ht="25.5">
      <c r="A7" s="164">
        <v>4</v>
      </c>
      <c r="B7" s="165" t="s">
        <v>266</v>
      </c>
      <c r="C7" s="174">
        <f>'POSEBNI DIO-rashodi'!L859</f>
        <v>31957</v>
      </c>
      <c r="D7" s="174">
        <f>'POSEBNI DIO-rashodi'!M859</f>
        <v>0</v>
      </c>
      <c r="E7" s="174">
        <f>'POSEBNI DIO-rashodi'!N859</f>
        <v>31957</v>
      </c>
    </row>
    <row r="8" spans="1:5" s="158" customFormat="1">
      <c r="A8" s="166"/>
      <c r="B8" s="167" t="s">
        <v>267</v>
      </c>
      <c r="C8" s="175">
        <f>SUM(C6:C7)</f>
        <v>3770951</v>
      </c>
      <c r="D8" s="175">
        <f>SUM(D6:D7)</f>
        <v>300</v>
      </c>
      <c r="E8" s="175">
        <f>SUM(E6:E7)</f>
        <v>3771251</v>
      </c>
    </row>
    <row r="9" spans="1:5">
      <c r="A9" s="168"/>
      <c r="B9" s="165"/>
      <c r="C9" s="174"/>
      <c r="D9" s="174"/>
      <c r="E9" s="174"/>
    </row>
    <row r="10" spans="1:5" ht="25.5">
      <c r="A10" s="164">
        <v>8</v>
      </c>
      <c r="B10" s="165" t="s">
        <v>270</v>
      </c>
      <c r="C10" s="174">
        <f>'Tablica I.-prihodi'!C424</f>
        <v>0</v>
      </c>
      <c r="D10" s="174">
        <f>'Tablica I.-prihodi'!D424</f>
        <v>0</v>
      </c>
      <c r="E10" s="174">
        <f>'Tablica I.-prihodi'!E424</f>
        <v>0</v>
      </c>
    </row>
    <row r="11" spans="1:5" ht="25.5">
      <c r="A11" s="164">
        <v>5</v>
      </c>
      <c r="B11" s="165" t="s">
        <v>268</v>
      </c>
      <c r="C11" s="174">
        <f>'POSEBNI DIO-rashodi'!L860</f>
        <v>0</v>
      </c>
      <c r="D11" s="174">
        <f>'POSEBNI DIO-rashodi'!M860</f>
        <v>0</v>
      </c>
      <c r="E11" s="174">
        <f>'POSEBNI DIO-rashodi'!N860</f>
        <v>0</v>
      </c>
    </row>
    <row r="12" spans="1:5" s="158" customFormat="1">
      <c r="A12" s="169"/>
      <c r="B12" s="167" t="s">
        <v>271</v>
      </c>
      <c r="C12" s="175">
        <f>C10-C11</f>
        <v>0</v>
      </c>
      <c r="D12" s="175">
        <f>D10-D11</f>
        <v>0</v>
      </c>
      <c r="E12" s="175">
        <f>E10-E11</f>
        <v>0</v>
      </c>
    </row>
    <row r="13" spans="1:5">
      <c r="A13" s="164"/>
      <c r="B13" s="165"/>
      <c r="C13" s="174"/>
      <c r="D13" s="174"/>
      <c r="E13" s="174"/>
    </row>
    <row r="14" spans="1:5" s="158" customFormat="1" ht="25.5">
      <c r="A14" s="169">
        <v>92</v>
      </c>
      <c r="B14" s="167" t="s">
        <v>272</v>
      </c>
      <c r="C14" s="175">
        <f>'Tablica I.-prihodi'!C425</f>
        <v>0</v>
      </c>
      <c r="D14" s="175">
        <f>'Tablica I.-prihodi'!D425</f>
        <v>0</v>
      </c>
      <c r="E14" s="175">
        <f>'Tablica I.-prihodi'!E425</f>
        <v>0</v>
      </c>
    </row>
    <row r="15" spans="1:5">
      <c r="A15" s="170"/>
      <c r="B15" s="171" t="s">
        <v>269</v>
      </c>
      <c r="C15" s="172">
        <f>C2+C3+C10+C14-C6-C7-C11</f>
        <v>0</v>
      </c>
      <c r="D15" s="172">
        <f>D2+D3+D10+D14-D6-D7-D11</f>
        <v>0</v>
      </c>
      <c r="E15" s="172">
        <f>E2+E3+E10+E14-E6-E7-E11</f>
        <v>0</v>
      </c>
    </row>
  </sheetData>
  <mergeCells count="1">
    <mergeCell ref="A1:B1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Tablica I.-prihodi</vt:lpstr>
      <vt:lpstr>POSEBNI DIO-rashodi</vt:lpstr>
      <vt:lpstr>REKAPITULACIJA</vt:lpstr>
      <vt:lpstr>'POSEBNI DIO-rashodi'!Ispis_naslova</vt:lpstr>
      <vt:lpstr>'Tablica I.-prihodi'!Ispis_naslova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korisnik</cp:lastModifiedBy>
  <cp:lastPrinted>2021-02-17T07:50:21Z</cp:lastPrinted>
  <dcterms:created xsi:type="dcterms:W3CDTF">2020-04-15T07:52:39Z</dcterms:created>
  <dcterms:modified xsi:type="dcterms:W3CDTF">2021-02-21T18:49:00Z</dcterms:modified>
</cp:coreProperties>
</file>