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Korisnik\Desktop\FIN.IIZVJEŠTAJ\FINANCIJSKI IZVJEŠTAJI 2023\I-XII 2023 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E287" i="9" s="1"/>
  <c r="B287" i="9" s="1"/>
  <c r="F287" i="9"/>
  <c r="H286" i="9"/>
  <c r="E286" i="9" s="1"/>
  <c r="B286" i="9" s="1"/>
  <c r="G286" i="9"/>
  <c r="F286" i="9"/>
  <c r="H285" i="9"/>
  <c r="G285" i="9"/>
  <c r="F285" i="9"/>
  <c r="F284" i="9"/>
  <c r="H283" i="9"/>
  <c r="G283" i="9"/>
  <c r="E283" i="9" s="1"/>
  <c r="B283" i="9" s="1"/>
  <c r="F283" i="9"/>
  <c r="H282" i="9"/>
  <c r="G282" i="9"/>
  <c r="F282" i="9"/>
  <c r="H281" i="9"/>
  <c r="E281" i="9" s="1"/>
  <c r="B281" i="9" s="1"/>
  <c r="G281" i="9"/>
  <c r="F281" i="9"/>
  <c r="F280" i="9"/>
  <c r="F279" i="9"/>
  <c r="F278" i="9"/>
  <c r="F277" i="9" s="1"/>
  <c r="F276" i="9"/>
  <c r="L275" i="9"/>
  <c r="F275" i="9" s="1"/>
  <c r="H275" i="9"/>
  <c r="F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B262" i="9" s="1"/>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B229" i="9" s="1"/>
  <c r="L229" i="9"/>
  <c r="E229" i="9"/>
  <c r="M228" i="9"/>
  <c r="L228" i="9"/>
  <c r="F228" i="9" s="1"/>
  <c r="E228" i="9"/>
  <c r="B228" i="9" s="1"/>
  <c r="M227" i="9"/>
  <c r="L227" i="9"/>
  <c r="F227" i="9"/>
  <c r="B227" i="9" s="1"/>
  <c r="E227" i="9"/>
  <c r="M226" i="9"/>
  <c r="L226" i="9"/>
  <c r="F226" i="9" s="1"/>
  <c r="E226" i="9"/>
  <c r="M225" i="9"/>
  <c r="F225" i="9" s="1"/>
  <c r="B225" i="9" s="1"/>
  <c r="L225" i="9"/>
  <c r="E225" i="9"/>
  <c r="M224" i="9"/>
  <c r="L224" i="9"/>
  <c r="F224" i="9" s="1"/>
  <c r="E224" i="9"/>
  <c r="M223" i="9"/>
  <c r="L223" i="9"/>
  <c r="F223" i="9"/>
  <c r="B223" i="9" s="1"/>
  <c r="E223" i="9"/>
  <c r="M222" i="9"/>
  <c r="L222" i="9"/>
  <c r="F222" i="9" s="1"/>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E118" i="9" s="1"/>
  <c r="B118" i="9" s="1"/>
  <c r="F118" i="9"/>
  <c r="H117" i="9"/>
  <c r="G117" i="9"/>
  <c r="E117" i="9" s="1"/>
  <c r="B117" i="9" s="1"/>
  <c r="F117" i="9"/>
  <c r="H116" i="9"/>
  <c r="G116" i="9"/>
  <c r="E116" i="9" s="1"/>
  <c r="B116" i="9" s="1"/>
  <c r="F116" i="9"/>
  <c r="H115" i="9"/>
  <c r="E115" i="9" s="1"/>
  <c r="B115" i="9" s="1"/>
  <c r="G115" i="9"/>
  <c r="F115" i="9"/>
  <c r="H114" i="9"/>
  <c r="G114" i="9"/>
  <c r="E114" i="9" s="1"/>
  <c r="B114" i="9" s="1"/>
  <c r="F114" i="9"/>
  <c r="H113" i="9"/>
  <c r="G113" i="9"/>
  <c r="E113" i="9" s="1"/>
  <c r="B113" i="9" s="1"/>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E108" i="9" s="1"/>
  <c r="B108" i="9" s="1"/>
  <c r="F108" i="9"/>
  <c r="H107" i="9"/>
  <c r="E107" i="9" s="1"/>
  <c r="B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E98" i="9" s="1"/>
  <c r="B98" i="9" s="1"/>
  <c r="F98" i="9"/>
  <c r="H97" i="9"/>
  <c r="G97" i="9"/>
  <c r="E97" i="9" s="1"/>
  <c r="B97" i="9" s="1"/>
  <c r="F97" i="9"/>
  <c r="H96" i="9"/>
  <c r="G96" i="9"/>
  <c r="E96" i="9" s="1"/>
  <c r="B96" i="9" s="1"/>
  <c r="F96" i="9"/>
  <c r="H95" i="9"/>
  <c r="E95" i="9" s="1"/>
  <c r="B95" i="9" s="1"/>
  <c r="G95" i="9"/>
  <c r="F95" i="9"/>
  <c r="H94" i="9"/>
  <c r="G94" i="9"/>
  <c r="E94" i="9" s="1"/>
  <c r="B94" i="9" s="1"/>
  <c r="F94" i="9"/>
  <c r="H93" i="9"/>
  <c r="G93" i="9"/>
  <c r="E93" i="9" s="1"/>
  <c r="B93" i="9" s="1"/>
  <c r="F93" i="9"/>
  <c r="H92" i="9"/>
  <c r="G92" i="9"/>
  <c r="E92" i="9" s="1"/>
  <c r="B92" i="9" s="1"/>
  <c r="F92" i="9"/>
  <c r="H91" i="9"/>
  <c r="E91" i="9" s="1"/>
  <c r="B91" i="9" s="1"/>
  <c r="G91" i="9"/>
  <c r="F91" i="9"/>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E85" i="9" s="1"/>
  <c r="F85" i="9"/>
  <c r="B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H37" i="9"/>
  <c r="G37" i="9"/>
  <c r="F37" i="9"/>
  <c r="E37" i="9"/>
  <c r="B37" i="9" s="1"/>
  <c r="H36" i="9"/>
  <c r="G36" i="9"/>
  <c r="F36" i="9"/>
  <c r="E36" i="9"/>
  <c r="B36" i="9" s="1"/>
  <c r="H35" i="9"/>
  <c r="G35" i="9"/>
  <c r="E35" i="9" s="1"/>
  <c r="B35" i="9" s="1"/>
  <c r="F35" i="9"/>
  <c r="H34" i="9"/>
  <c r="G34" i="9"/>
  <c r="E34" i="9" s="1"/>
  <c r="B34" i="9" s="1"/>
  <c r="F34" i="9"/>
  <c r="H33" i="9"/>
  <c r="G33" i="9"/>
  <c r="E33" i="9" s="1"/>
  <c r="B33" i="9" s="1"/>
  <c r="F33" i="9"/>
  <c r="H32" i="9"/>
  <c r="G32" i="9"/>
  <c r="E32" i="9" s="1"/>
  <c r="B32" i="9" s="1"/>
  <c r="F32" i="9"/>
  <c r="H31" i="9"/>
  <c r="G31" i="9"/>
  <c r="F31" i="9"/>
  <c r="H30" i="9"/>
  <c r="G30" i="9"/>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F23" i="9"/>
  <c r="H22" i="9"/>
  <c r="G22" i="9"/>
  <c r="F22" i="9"/>
  <c r="F21" i="9"/>
  <c r="F4" i="9"/>
  <c r="O3" i="9"/>
  <c r="G275" i="9" s="1"/>
  <c r="I3" i="9"/>
  <c r="H3" i="9"/>
  <c r="G3" i="9"/>
  <c r="D101" i="8"/>
  <c r="C1576" i="1" s="1"/>
  <c r="D95" i="8"/>
  <c r="D90" i="8"/>
  <c r="D85" i="8"/>
  <c r="D80" i="8"/>
  <c r="D75" i="8"/>
  <c r="D70" i="8"/>
  <c r="D65" i="8"/>
  <c r="D60" i="8"/>
  <c r="D55" i="8"/>
  <c r="D49" i="8" s="1"/>
  <c r="C1524" i="1" s="1"/>
  <c r="G1524" i="1" s="1"/>
  <c r="D50" i="8"/>
  <c r="D44" i="8"/>
  <c r="D36" i="8"/>
  <c r="D26" i="8"/>
  <c r="D24" i="8" s="1"/>
  <c r="D18" i="8"/>
  <c r="D8" i="8"/>
  <c r="D6" i="8"/>
  <c r="C1481" i="1" s="1"/>
  <c r="E44" i="7"/>
  <c r="D44" i="7"/>
  <c r="E39" i="7"/>
  <c r="D39" i="7"/>
  <c r="D38" i="7" s="1"/>
  <c r="H31" i="3"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D250" i="5"/>
  <c r="F249" i="5"/>
  <c r="F248" i="5"/>
  <c r="F247" i="5"/>
  <c r="F246" i="5"/>
  <c r="E246" i="5"/>
  <c r="D246" i="5"/>
  <c r="D245" i="5"/>
  <c r="F245" i="5" s="1"/>
  <c r="F244" i="5"/>
  <c r="F243" i="5"/>
  <c r="F242" i="5"/>
  <c r="E242" i="5"/>
  <c r="D242" i="5"/>
  <c r="F241" i="5"/>
  <c r="F240" i="5"/>
  <c r="F239" i="5"/>
  <c r="E239" i="5"/>
  <c r="D239" i="5"/>
  <c r="E238" i="5"/>
  <c r="F238"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F79"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E417" i="4"/>
  <c r="D417" i="4"/>
  <c r="F416" i="4"/>
  <c r="E416" i="4"/>
  <c r="D411" i="1" s="1"/>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C79" i="1" s="1"/>
  <c r="H79" i="1" s="1"/>
  <c r="D82" i="4"/>
  <c r="C78" i="1" s="1"/>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D50" i="4"/>
  <c r="C46" i="1" s="1"/>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C1556" i="1"/>
  <c r="G1556" i="1" s="1"/>
  <c r="H1555" i="1"/>
  <c r="G1555" i="1"/>
  <c r="C1555" i="1"/>
  <c r="C1554" i="1"/>
  <c r="H1554" i="1" s="1"/>
  <c r="C1553" i="1"/>
  <c r="H1552" i="1"/>
  <c r="C1552" i="1"/>
  <c r="G1552" i="1" s="1"/>
  <c r="H1551" i="1"/>
  <c r="G1551" i="1"/>
  <c r="C1551" i="1"/>
  <c r="C1550" i="1"/>
  <c r="H1550" i="1" s="1"/>
  <c r="C1549" i="1"/>
  <c r="H1548" i="1"/>
  <c r="C1548" i="1"/>
  <c r="G1548" i="1" s="1"/>
  <c r="H1547" i="1"/>
  <c r="G1547" i="1"/>
  <c r="C1547" i="1"/>
  <c r="C1546" i="1"/>
  <c r="H1546" i="1" s="1"/>
  <c r="C1545" i="1"/>
  <c r="H1544" i="1"/>
  <c r="C1544" i="1"/>
  <c r="G1544" i="1" s="1"/>
  <c r="H1543" i="1"/>
  <c r="G1543" i="1"/>
  <c r="C1543" i="1"/>
  <c r="C1542" i="1"/>
  <c r="H1542" i="1" s="1"/>
  <c r="C1541" i="1"/>
  <c r="H1540" i="1"/>
  <c r="C1540" i="1"/>
  <c r="G1540" i="1" s="1"/>
  <c r="H1539" i="1"/>
  <c r="G1539" i="1"/>
  <c r="C1539" i="1"/>
  <c r="C1538" i="1"/>
  <c r="H1538" i="1" s="1"/>
  <c r="C1537" i="1"/>
  <c r="H1536" i="1"/>
  <c r="C1536" i="1"/>
  <c r="G1536" i="1" s="1"/>
  <c r="H1535" i="1"/>
  <c r="G1535" i="1"/>
  <c r="C1535" i="1"/>
  <c r="C1534" i="1"/>
  <c r="H1534" i="1" s="1"/>
  <c r="C1533" i="1"/>
  <c r="H1532" i="1"/>
  <c r="C1532" i="1"/>
  <c r="G1532" i="1" s="1"/>
  <c r="H1531" i="1"/>
  <c r="G1531" i="1"/>
  <c r="C1531" i="1"/>
  <c r="C1530" i="1"/>
  <c r="H1530" i="1" s="1"/>
  <c r="C1529" i="1"/>
  <c r="H1528" i="1"/>
  <c r="C1528" i="1"/>
  <c r="G1528" i="1" s="1"/>
  <c r="H1527" i="1"/>
  <c r="G1527" i="1"/>
  <c r="C1527" i="1"/>
  <c r="C1526" i="1"/>
  <c r="H1526" i="1" s="1"/>
  <c r="C1525" i="1"/>
  <c r="H1524" i="1"/>
  <c r="H1523" i="1"/>
  <c r="G1523" i="1"/>
  <c r="C1523" i="1"/>
  <c r="C1522" i="1"/>
  <c r="H1522" i="1" s="1"/>
  <c r="G1521" i="1"/>
  <c r="C1521" i="1"/>
  <c r="H1521" i="1" s="1"/>
  <c r="C1520" i="1"/>
  <c r="C1519" i="1"/>
  <c r="H1519" i="1" s="1"/>
  <c r="C1516" i="1"/>
  <c r="C1515" i="1"/>
  <c r="H1515" i="1" s="1"/>
  <c r="H1514" i="1"/>
  <c r="G1514" i="1"/>
  <c r="C1514" i="1"/>
  <c r="H1513" i="1"/>
  <c r="G1513" i="1"/>
  <c r="C1513" i="1"/>
  <c r="C1512" i="1"/>
  <c r="C1511" i="1"/>
  <c r="H1511" i="1" s="1"/>
  <c r="H1510" i="1"/>
  <c r="G1510" i="1"/>
  <c r="C1510" i="1"/>
  <c r="G1509" i="1"/>
  <c r="C1509" i="1"/>
  <c r="H1509" i="1" s="1"/>
  <c r="C1508" i="1"/>
  <c r="C1507" i="1"/>
  <c r="H1507" i="1" s="1"/>
  <c r="H1506" i="1"/>
  <c r="G1506" i="1"/>
  <c r="C1506" i="1"/>
  <c r="H1505" i="1"/>
  <c r="G1505" i="1"/>
  <c r="C1505" i="1"/>
  <c r="C1504" i="1"/>
  <c r="C1503" i="1"/>
  <c r="H1503" i="1" s="1"/>
  <c r="H1502" i="1"/>
  <c r="G1502" i="1"/>
  <c r="C1502" i="1"/>
  <c r="C1501" i="1"/>
  <c r="H1501" i="1" s="1"/>
  <c r="C1500" i="1"/>
  <c r="C1499" i="1"/>
  <c r="H1499" i="1" s="1"/>
  <c r="H1498" i="1"/>
  <c r="G1498" i="1"/>
  <c r="C1498" i="1"/>
  <c r="H1497" i="1"/>
  <c r="G1497" i="1"/>
  <c r="C1497" i="1"/>
  <c r="C1496" i="1"/>
  <c r="C1495" i="1"/>
  <c r="H1495" i="1" s="1"/>
  <c r="H1494" i="1"/>
  <c r="G1494" i="1"/>
  <c r="C1494" i="1"/>
  <c r="H1493" i="1"/>
  <c r="G1493" i="1"/>
  <c r="C1493" i="1"/>
  <c r="C1492" i="1"/>
  <c r="C1491" i="1"/>
  <c r="H1491" i="1" s="1"/>
  <c r="H1490" i="1"/>
  <c r="G1490" i="1"/>
  <c r="C1490" i="1"/>
  <c r="G1489" i="1"/>
  <c r="C1489" i="1"/>
  <c r="H1489" i="1" s="1"/>
  <c r="C1488" i="1"/>
  <c r="C1487" i="1"/>
  <c r="H1487" i="1" s="1"/>
  <c r="H1486" i="1"/>
  <c r="G1486" i="1"/>
  <c r="C1486" i="1"/>
  <c r="G1485" i="1"/>
  <c r="C1485" i="1"/>
  <c r="H1485" i="1" s="1"/>
  <c r="C1484" i="1"/>
  <c r="C1483" i="1"/>
  <c r="H1483" i="1" s="1"/>
  <c r="H1482" i="1"/>
  <c r="G1482" i="1"/>
  <c r="C1482" i="1"/>
  <c r="C1480" i="1"/>
  <c r="H1479" i="1"/>
  <c r="G1479" i="1"/>
  <c r="I1479" i="1" s="1"/>
  <c r="D1479" i="1"/>
  <c r="J1479" i="1" s="1"/>
  <c r="C1479" i="1"/>
  <c r="D1478" i="1"/>
  <c r="C1478" i="1"/>
  <c r="H1477" i="1"/>
  <c r="G1477" i="1"/>
  <c r="I1477" i="1" s="1"/>
  <c r="D1477" i="1"/>
  <c r="J1477" i="1" s="1"/>
  <c r="C1477" i="1"/>
  <c r="D1476" i="1"/>
  <c r="C1476" i="1"/>
  <c r="D1475" i="1"/>
  <c r="C1475" i="1"/>
  <c r="H1474" i="1"/>
  <c r="G1474" i="1"/>
  <c r="I1474" i="1" s="1"/>
  <c r="D1474" i="1"/>
  <c r="J1474" i="1" s="1"/>
  <c r="C1474" i="1"/>
  <c r="D1473" i="1"/>
  <c r="C1473" i="1"/>
  <c r="H1472" i="1"/>
  <c r="G1472" i="1"/>
  <c r="I1472" i="1" s="1"/>
  <c r="D1472" i="1"/>
  <c r="J1472" i="1" s="1"/>
  <c r="C1472" i="1"/>
  <c r="D1471" i="1"/>
  <c r="C1471" i="1"/>
  <c r="D1470" i="1"/>
  <c r="C1470" i="1"/>
  <c r="D1469" i="1"/>
  <c r="C1469" i="1"/>
  <c r="H1468" i="1"/>
  <c r="G1468" i="1"/>
  <c r="I1468" i="1" s="1"/>
  <c r="D1468" i="1"/>
  <c r="J1468" i="1" s="1"/>
  <c r="C1468" i="1"/>
  <c r="D1467" i="1"/>
  <c r="C1467" i="1"/>
  <c r="J1467" i="1" s="1"/>
  <c r="H1466" i="1"/>
  <c r="G1466" i="1"/>
  <c r="I1466" i="1" s="1"/>
  <c r="D1466" i="1"/>
  <c r="J1466" i="1" s="1"/>
  <c r="C1466" i="1"/>
  <c r="D1465" i="1"/>
  <c r="C1465" i="1"/>
  <c r="J1465" i="1" s="1"/>
  <c r="H1464" i="1"/>
  <c r="G1464" i="1"/>
  <c r="I1464" i="1" s="1"/>
  <c r="D1464" i="1"/>
  <c r="J1464" i="1" s="1"/>
  <c r="C1464" i="1"/>
  <c r="D1463" i="1"/>
  <c r="C1463" i="1"/>
  <c r="J1463" i="1" s="1"/>
  <c r="H1462" i="1"/>
  <c r="G1462" i="1"/>
  <c r="I1462" i="1" s="1"/>
  <c r="D1462" i="1"/>
  <c r="J1462" i="1" s="1"/>
  <c r="C1462" i="1"/>
  <c r="H1461" i="1"/>
  <c r="G1461" i="1"/>
  <c r="D1461" i="1"/>
  <c r="C1461" i="1"/>
  <c r="D1460" i="1"/>
  <c r="C1460" i="1"/>
  <c r="J1460" i="1" s="1"/>
  <c r="H1459" i="1"/>
  <c r="G1459" i="1"/>
  <c r="I1459" i="1" s="1"/>
  <c r="D1459" i="1"/>
  <c r="C1459" i="1"/>
  <c r="J1459" i="1" s="1"/>
  <c r="D1458" i="1"/>
  <c r="C1458" i="1"/>
  <c r="J1458" i="1" s="1"/>
  <c r="H1457" i="1"/>
  <c r="G1457" i="1"/>
  <c r="I1457" i="1" s="1"/>
  <c r="D1457" i="1"/>
  <c r="C1457" i="1"/>
  <c r="J1457" i="1" s="1"/>
  <c r="D1456" i="1"/>
  <c r="C1456" i="1"/>
  <c r="H1455" i="1"/>
  <c r="G1455" i="1"/>
  <c r="I1455" i="1" s="1"/>
  <c r="D1455" i="1"/>
  <c r="C1455" i="1"/>
  <c r="J1455" i="1" s="1"/>
  <c r="D1453" i="1"/>
  <c r="D1452" i="1"/>
  <c r="C1452" i="1"/>
  <c r="J1452" i="1" s="1"/>
  <c r="H1451" i="1"/>
  <c r="G1451" i="1"/>
  <c r="I1451" i="1" s="1"/>
  <c r="D1451" i="1"/>
  <c r="C1451" i="1"/>
  <c r="J1451" i="1" s="1"/>
  <c r="D1450" i="1"/>
  <c r="C1450" i="1"/>
  <c r="J1450" i="1" s="1"/>
  <c r="H1449" i="1"/>
  <c r="G1449" i="1"/>
  <c r="I1449" i="1" s="1"/>
  <c r="D1449" i="1"/>
  <c r="C1449" i="1"/>
  <c r="J1449" i="1" s="1"/>
  <c r="D1448" i="1"/>
  <c r="C1448" i="1"/>
  <c r="J1448" i="1" s="1"/>
  <c r="H1447" i="1"/>
  <c r="G1447" i="1"/>
  <c r="I1447" i="1" s="1"/>
  <c r="D1447" i="1"/>
  <c r="C1447" i="1"/>
  <c r="J1447" i="1" s="1"/>
  <c r="D1446" i="1"/>
  <c r="C1446" i="1"/>
  <c r="J1446" i="1" s="1"/>
  <c r="D1445" i="1"/>
  <c r="G1445" i="1" s="1"/>
  <c r="C1445" i="1"/>
  <c r="H1444" i="1"/>
  <c r="D1444" i="1"/>
  <c r="C1444" i="1"/>
  <c r="J1443" i="1"/>
  <c r="D1443" i="1"/>
  <c r="G1443" i="1" s="1"/>
  <c r="C1443" i="1"/>
  <c r="H1442" i="1"/>
  <c r="D1442" i="1"/>
  <c r="C1442" i="1"/>
  <c r="J1441" i="1"/>
  <c r="D1441" i="1"/>
  <c r="G1441" i="1" s="1"/>
  <c r="C1441" i="1"/>
  <c r="H1440" i="1"/>
  <c r="D1440" i="1"/>
  <c r="C1440" i="1"/>
  <c r="J1439" i="1"/>
  <c r="D1439" i="1"/>
  <c r="H1439" i="1" s="1"/>
  <c r="C1439" i="1"/>
  <c r="G1438" i="1"/>
  <c r="D1438" i="1"/>
  <c r="H1438" i="1" s="1"/>
  <c r="C1438" i="1"/>
  <c r="D1437" i="1"/>
  <c r="H1437" i="1" s="1"/>
  <c r="C1437"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G1424" i="1" s="1"/>
  <c r="D1423" i="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C1411" i="1"/>
  <c r="G1411" i="1" s="1"/>
  <c r="D1410" i="1"/>
  <c r="H1410" i="1" s="1"/>
  <c r="C1410" i="1"/>
  <c r="G1410" i="1" s="1"/>
  <c r="D1409" i="1"/>
  <c r="C1409" i="1"/>
  <c r="G1409" i="1" s="1"/>
  <c r="D1407" i="1"/>
  <c r="H1407" i="1" s="1"/>
  <c r="C1407" i="1"/>
  <c r="G1407" i="1" s="1"/>
  <c r="D1406" i="1"/>
  <c r="H1406" i="1" s="1"/>
  <c r="C1406" i="1"/>
  <c r="G1406" i="1" s="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H1266" i="1" s="1"/>
  <c r="C1266" i="1"/>
  <c r="H1265" i="1"/>
  <c r="G1265" i="1"/>
  <c r="D1265" i="1"/>
  <c r="C1265"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G1245" i="1"/>
  <c r="D1245" i="1"/>
  <c r="H1245" i="1" s="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D1228" i="1"/>
  <c r="C1228"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D1217" i="1"/>
  <c r="H1217" i="1" s="1"/>
  <c r="C1217" i="1"/>
  <c r="D1216" i="1"/>
  <c r="H1216" i="1" s="1"/>
  <c r="C1216" i="1"/>
  <c r="D1215" i="1"/>
  <c r="H1215" i="1" s="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D1164" i="1"/>
  <c r="G1164" i="1" s="1"/>
  <c r="C1164" i="1"/>
  <c r="H1163" i="1"/>
  <c r="D1163" i="1"/>
  <c r="G1163" i="1" s="1"/>
  <c r="C1163" i="1"/>
  <c r="D1162" i="1"/>
  <c r="G1162" i="1" s="1"/>
  <c r="C1162" i="1"/>
  <c r="H1161" i="1"/>
  <c r="D1161" i="1"/>
  <c r="G1161" i="1" s="1"/>
  <c r="C1161" i="1"/>
  <c r="H1160" i="1"/>
  <c r="D1160" i="1"/>
  <c r="G1160" i="1" s="1"/>
  <c r="C1160" i="1"/>
  <c r="H1159" i="1"/>
  <c r="D1159" i="1"/>
  <c r="G1159" i="1" s="1"/>
  <c r="C1159" i="1"/>
  <c r="H1158" i="1"/>
  <c r="D1158" i="1"/>
  <c r="G1158" i="1" s="1"/>
  <c r="C1158" i="1"/>
  <c r="D1157" i="1"/>
  <c r="G1157" i="1" s="1"/>
  <c r="C1157" i="1"/>
  <c r="H1156" i="1"/>
  <c r="D1156" i="1"/>
  <c r="G1156" i="1" s="1"/>
  <c r="C1156" i="1"/>
  <c r="H1155" i="1"/>
  <c r="D1155" i="1"/>
  <c r="G1155" i="1" s="1"/>
  <c r="C1155" i="1"/>
  <c r="D1154" i="1"/>
  <c r="C1154" i="1"/>
  <c r="H1151" i="1"/>
  <c r="D1151" i="1"/>
  <c r="C1151" i="1"/>
  <c r="H1150" i="1"/>
  <c r="G1150" i="1"/>
  <c r="D1150" i="1"/>
  <c r="C1150" i="1"/>
  <c r="H1149" i="1"/>
  <c r="G1149" i="1"/>
  <c r="D1149" i="1"/>
  <c r="C1149" i="1"/>
  <c r="D1148" i="1"/>
  <c r="G1148" i="1" s="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G1036" i="1"/>
  <c r="D1036" i="1"/>
  <c r="H1036" i="1" s="1"/>
  <c r="C1036" i="1"/>
  <c r="H1035" i="1"/>
  <c r="G1035" i="1"/>
  <c r="D1035" i="1"/>
  <c r="C1035" i="1"/>
  <c r="G1034" i="1"/>
  <c r="D1034" i="1"/>
  <c r="H1034" i="1" s="1"/>
  <c r="C1034" i="1"/>
  <c r="G1033" i="1"/>
  <c r="D1033" i="1"/>
  <c r="H1033" i="1" s="1"/>
  <c r="C1033" i="1"/>
  <c r="G1032" i="1"/>
  <c r="D1032" i="1"/>
  <c r="H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G1018" i="1"/>
  <c r="D1018" i="1"/>
  <c r="H1018" i="1" s="1"/>
  <c r="C1018" i="1"/>
  <c r="H1017" i="1"/>
  <c r="G1017" i="1"/>
  <c r="D1017" i="1"/>
  <c r="C1017" i="1"/>
  <c r="H1016" i="1"/>
  <c r="G1016" i="1"/>
  <c r="D1016" i="1"/>
  <c r="C1016" i="1"/>
  <c r="H1015" i="1"/>
  <c r="G1015" i="1"/>
  <c r="D1015" i="1"/>
  <c r="C1015" i="1"/>
  <c r="G1014" i="1"/>
  <c r="D1014" i="1"/>
  <c r="H1014" i="1" s="1"/>
  <c r="C1014" i="1"/>
  <c r="G1013"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G1006" i="1"/>
  <c r="D1006" i="1"/>
  <c r="H1006" i="1" s="1"/>
  <c r="C1006" i="1"/>
  <c r="H1005" i="1"/>
  <c r="G1005" i="1"/>
  <c r="D1005" i="1"/>
  <c r="C1005" i="1"/>
  <c r="G1004" i="1"/>
  <c r="D1004" i="1"/>
  <c r="H1004" i="1" s="1"/>
  <c r="C1004" i="1"/>
  <c r="H1003" i="1"/>
  <c r="G1003" i="1"/>
  <c r="D1003" i="1"/>
  <c r="C1003" i="1"/>
  <c r="H1002" i="1"/>
  <c r="G1002" i="1"/>
  <c r="D1002" i="1"/>
  <c r="C1002" i="1"/>
  <c r="H1001" i="1"/>
  <c r="G1001" i="1"/>
  <c r="D1001" i="1"/>
  <c r="C1001" i="1"/>
  <c r="D1000" i="1"/>
  <c r="H1000" i="1" s="1"/>
  <c r="C1000" i="1"/>
  <c r="H999" i="1"/>
  <c r="G999" i="1"/>
  <c r="D999" i="1"/>
  <c r="C999" i="1"/>
  <c r="G998" i="1"/>
  <c r="D998" i="1"/>
  <c r="H998" i="1" s="1"/>
  <c r="C998" i="1"/>
  <c r="D997" i="1"/>
  <c r="H997" i="1" s="1"/>
  <c r="C997" i="1"/>
  <c r="G996" i="1"/>
  <c r="D996" i="1"/>
  <c r="H996" i="1" s="1"/>
  <c r="C996" i="1"/>
  <c r="H995" i="1"/>
  <c r="G995" i="1"/>
  <c r="D995" i="1"/>
  <c r="C995" i="1"/>
  <c r="H994" i="1"/>
  <c r="G994" i="1"/>
  <c r="D994" i="1"/>
  <c r="C994" i="1"/>
  <c r="G993" i="1"/>
  <c r="D993" i="1"/>
  <c r="H993" i="1" s="1"/>
  <c r="C993" i="1"/>
  <c r="H992" i="1"/>
  <c r="G992" i="1"/>
  <c r="D992" i="1"/>
  <c r="C992" i="1"/>
  <c r="D991" i="1"/>
  <c r="H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C645" i="1"/>
  <c r="G644" i="1"/>
  <c r="D644" i="1"/>
  <c r="H644" i="1" s="1"/>
  <c r="C644" i="1"/>
  <c r="H643" i="1"/>
  <c r="G643" i="1"/>
  <c r="D643" i="1"/>
  <c r="C643" i="1"/>
  <c r="H642" i="1"/>
  <c r="G642" i="1"/>
  <c r="D642" i="1"/>
  <c r="C642" i="1"/>
  <c r="D641" i="1"/>
  <c r="C641" i="1"/>
  <c r="H641" i="1" s="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G412" i="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G366" i="1"/>
  <c r="D366" i="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D190" i="1"/>
  <c r="G190" i="1" s="1"/>
  <c r="C190" i="1"/>
  <c r="H189" i="1"/>
  <c r="D189" i="1"/>
  <c r="G189" i="1" s="1"/>
  <c r="C189" i="1"/>
  <c r="H188" i="1"/>
  <c r="D188" i="1"/>
  <c r="G188" i="1" s="1"/>
  <c r="C188" i="1"/>
  <c r="H187" i="1"/>
  <c r="G187" i="1"/>
  <c r="D187" i="1"/>
  <c r="C187" i="1"/>
  <c r="H186" i="1"/>
  <c r="G186" i="1"/>
  <c r="D186" i="1"/>
  <c r="C186" i="1"/>
  <c r="H185" i="1"/>
  <c r="G185" i="1"/>
  <c r="D185" i="1"/>
  <c r="C185" i="1"/>
  <c r="D184" i="1"/>
  <c r="G184" i="1" s="1"/>
  <c r="C184" i="1"/>
  <c r="H183" i="1"/>
  <c r="G183" i="1"/>
  <c r="D183" i="1"/>
  <c r="C183" i="1"/>
  <c r="H182" i="1"/>
  <c r="D182" i="1"/>
  <c r="G182" i="1" s="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C159" i="1"/>
  <c r="H158" i="1"/>
  <c r="D158" i="1"/>
  <c r="G158" i="1" s="1"/>
  <c r="C158" i="1"/>
  <c r="H157" i="1"/>
  <c r="D157" i="1"/>
  <c r="G157" i="1" s="1"/>
  <c r="C157" i="1"/>
  <c r="H156" i="1"/>
  <c r="G156" i="1"/>
  <c r="D156" i="1"/>
  <c r="C156" i="1"/>
  <c r="D155" i="1"/>
  <c r="G155" i="1" s="1"/>
  <c r="C155" i="1"/>
  <c r="D154" i="1"/>
  <c r="G154" i="1" s="1"/>
  <c r="C154" i="1"/>
  <c r="H153" i="1"/>
  <c r="G153" i="1"/>
  <c r="D153" i="1"/>
  <c r="C153" i="1"/>
  <c r="H152" i="1"/>
  <c r="G152" i="1"/>
  <c r="D152" i="1"/>
  <c r="C152" i="1"/>
  <c r="H151" i="1"/>
  <c r="G151" i="1"/>
  <c r="D151" i="1"/>
  <c r="C151" i="1"/>
  <c r="H150" i="1"/>
  <c r="D150" i="1"/>
  <c r="G150" i="1" s="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D129" i="1"/>
  <c r="H128" i="1"/>
  <c r="G128" i="1"/>
  <c r="D128" i="1"/>
  <c r="C128" i="1"/>
  <c r="H127" i="1"/>
  <c r="G127" i="1"/>
  <c r="D127" i="1"/>
  <c r="C127" i="1"/>
  <c r="H126" i="1"/>
  <c r="D126" i="1"/>
  <c r="G126" i="1" s="1"/>
  <c r="C126" i="1"/>
  <c r="H125" i="1"/>
  <c r="G125" i="1"/>
  <c r="D125" i="1"/>
  <c r="C125" i="1"/>
  <c r="H124" i="1"/>
  <c r="D124" i="1"/>
  <c r="G124" i="1" s="1"/>
  <c r="C124" i="1"/>
  <c r="H123" i="1"/>
  <c r="G123" i="1"/>
  <c r="D123" i="1"/>
  <c r="C123" i="1"/>
  <c r="H122" i="1"/>
  <c r="D122" i="1"/>
  <c r="G122" i="1" s="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H80" i="1"/>
  <c r="G80" i="1"/>
  <c r="D80" i="1"/>
  <c r="C80" i="1"/>
  <c r="D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G65" i="1"/>
  <c r="D65" i="1"/>
  <c r="C65" i="1"/>
  <c r="H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454" i="1" l="1"/>
  <c r="C1453" i="1"/>
  <c r="H1453" i="1" s="1"/>
  <c r="H30" i="3"/>
  <c r="G1453" i="1"/>
  <c r="C1454" i="1"/>
  <c r="H1454" i="1" s="1"/>
  <c r="D5" i="7"/>
  <c r="C1436" i="1" s="1"/>
  <c r="J1456" i="1"/>
  <c r="G79" i="1"/>
  <c r="F83" i="4"/>
  <c r="G81" i="1"/>
  <c r="G64" i="1"/>
  <c r="F68" i="4"/>
  <c r="H46" i="1"/>
  <c r="G46" i="1"/>
  <c r="H1228" i="1"/>
  <c r="D237" i="5"/>
  <c r="H1227" i="1"/>
  <c r="E69" i="9"/>
  <c r="B69" i="9" s="1"/>
  <c r="G641" i="1"/>
  <c r="G1151" i="1"/>
  <c r="H1050" i="1"/>
  <c r="C1048" i="1"/>
  <c r="H1048" i="1" s="1"/>
  <c r="H1409" i="1"/>
  <c r="H1411" i="1"/>
  <c r="I27" i="3"/>
  <c r="D1408" i="1"/>
  <c r="G1501" i="1"/>
  <c r="G1481" i="1"/>
  <c r="H1481" i="1"/>
  <c r="G1576" i="1"/>
  <c r="H1576" i="1"/>
  <c r="I36" i="3"/>
  <c r="H1264" i="1"/>
  <c r="G1154" i="1"/>
  <c r="G1278" i="1"/>
  <c r="G1000" i="1"/>
  <c r="D1236" i="1"/>
  <c r="E258" i="5"/>
  <c r="D1235" i="1" s="1"/>
  <c r="G1237" i="1"/>
  <c r="G1229" i="1"/>
  <c r="E282" i="9"/>
  <c r="B282" i="9" s="1"/>
  <c r="G1227" i="1"/>
  <c r="G1228" i="1"/>
  <c r="E245" i="5"/>
  <c r="D1222" i="1" s="1"/>
  <c r="F250" i="5"/>
  <c r="G1215" i="1"/>
  <c r="G1216" i="1"/>
  <c r="G1217" i="1"/>
  <c r="G1064" i="1"/>
  <c r="G1050" i="1"/>
  <c r="H1030" i="1"/>
  <c r="G1030" i="1"/>
  <c r="F35" i="5"/>
  <c r="G997" i="1"/>
  <c r="E12" i="5"/>
  <c r="D990" i="1" s="1"/>
  <c r="G991" i="1"/>
  <c r="F13" i="5"/>
  <c r="H1162" i="1"/>
  <c r="H1157" i="1"/>
  <c r="E308" i="9"/>
  <c r="B308" i="9" s="1"/>
  <c r="H1154" i="1"/>
  <c r="E300" i="9"/>
  <c r="B300" i="9" s="1"/>
  <c r="E285" i="9"/>
  <c r="B285" i="9" s="1"/>
  <c r="E292" i="9"/>
  <c r="B292" i="9" s="1"/>
  <c r="H411" i="1"/>
  <c r="G411" i="1"/>
  <c r="G288" i="1"/>
  <c r="E644" i="4"/>
  <c r="D638" i="1" s="1"/>
  <c r="G647" i="1"/>
  <c r="E23" i="9"/>
  <c r="B23" i="9" s="1"/>
  <c r="E275" i="9"/>
  <c r="B275" i="9" s="1"/>
  <c r="G645" i="1"/>
  <c r="H645" i="1"/>
  <c r="E293" i="9"/>
  <c r="B293" i="9" s="1"/>
  <c r="E297" i="9"/>
  <c r="B297" i="9" s="1"/>
  <c r="F217" i="9"/>
  <c r="B217" i="9" s="1"/>
  <c r="E299" i="9"/>
  <c r="B299" i="9" s="1"/>
  <c r="E40" i="9"/>
  <c r="B40" i="9" s="1"/>
  <c r="F652" i="4"/>
  <c r="E643" i="4"/>
  <c r="D637" i="1" s="1"/>
  <c r="F383" i="4"/>
  <c r="G364" i="1"/>
  <c r="E363" i="4"/>
  <c r="D358" i="1" s="1"/>
  <c r="G290" i="1"/>
  <c r="G289" i="1"/>
  <c r="E273" i="9"/>
  <c r="B273" i="9" s="1"/>
  <c r="F417" i="4"/>
  <c r="H206" i="1"/>
  <c r="E196" i="4"/>
  <c r="D192" i="1" s="1"/>
  <c r="H184" i="1"/>
  <c r="F188" i="4"/>
  <c r="B222" i="9"/>
  <c r="E44" i="9"/>
  <c r="B44" i="9" s="1"/>
  <c r="F220" i="9"/>
  <c r="B220" i="9" s="1"/>
  <c r="E43" i="9"/>
  <c r="B43" i="9" s="1"/>
  <c r="H173" i="1"/>
  <c r="H165" i="1"/>
  <c r="F169" i="4"/>
  <c r="E163" i="4"/>
  <c r="D159" i="1" s="1"/>
  <c r="G159" i="1" s="1"/>
  <c r="H160" i="1"/>
  <c r="H155" i="1"/>
  <c r="E152" i="4"/>
  <c r="D148" i="1" s="1"/>
  <c r="F159" i="4"/>
  <c r="H154" i="1"/>
  <c r="F218" i="9"/>
  <c r="F153" i="4"/>
  <c r="H130" i="1"/>
  <c r="F134" i="4"/>
  <c r="E124" i="4"/>
  <c r="D120" i="1" s="1"/>
  <c r="F125" i="4"/>
  <c r="E106" i="4"/>
  <c r="D102" i="1" s="1"/>
  <c r="E38" i="9"/>
  <c r="B38" i="9" s="1"/>
  <c r="F50" i="4"/>
  <c r="E31" i="9"/>
  <c r="B31" i="9" s="1"/>
  <c r="G1439" i="1"/>
  <c r="I1439" i="1" s="1"/>
  <c r="J1473" i="1"/>
  <c r="H1473" i="1"/>
  <c r="G1473" i="1"/>
  <c r="I1473" i="1" s="1"/>
  <c r="J1478" i="1"/>
  <c r="H1478" i="1"/>
  <c r="G1478" i="1"/>
  <c r="H1537" i="1"/>
  <c r="G1537" i="1"/>
  <c r="H1553" i="1"/>
  <c r="G1553" i="1"/>
  <c r="H1569" i="1"/>
  <c r="G1569" i="1"/>
  <c r="H1446" i="1"/>
  <c r="G1446" i="1"/>
  <c r="H1448" i="1"/>
  <c r="G1448" i="1"/>
  <c r="H1450" i="1"/>
  <c r="G1450" i="1"/>
  <c r="H1452" i="1"/>
  <c r="G1452" i="1"/>
  <c r="H1456" i="1"/>
  <c r="G1456" i="1"/>
  <c r="H1458" i="1"/>
  <c r="G1458" i="1"/>
  <c r="H1460" i="1"/>
  <c r="G1460" i="1"/>
  <c r="H1463" i="1"/>
  <c r="G1463" i="1"/>
  <c r="H1465" i="1"/>
  <c r="G1465" i="1"/>
  <c r="H1467" i="1"/>
  <c r="G1467" i="1"/>
  <c r="H1469" i="1"/>
  <c r="G1469" i="1"/>
  <c r="J1471" i="1"/>
  <c r="H1471" i="1"/>
  <c r="G1471" i="1"/>
  <c r="I1471" i="1" s="1"/>
  <c r="J1476" i="1"/>
  <c r="H1476" i="1"/>
  <c r="G1476" i="1"/>
  <c r="H1533" i="1"/>
  <c r="G1533" i="1"/>
  <c r="H1549" i="1"/>
  <c r="G1549" i="1"/>
  <c r="H1565" i="1"/>
  <c r="G1565" i="1"/>
  <c r="G1388" i="1"/>
  <c r="G1389" i="1"/>
  <c r="G1390" i="1"/>
  <c r="G1391" i="1"/>
  <c r="G1392" i="1"/>
  <c r="G1393" i="1"/>
  <c r="G1394" i="1"/>
  <c r="G1395" i="1"/>
  <c r="G1396" i="1"/>
  <c r="G1397" i="1"/>
  <c r="G1398" i="1"/>
  <c r="G1399" i="1"/>
  <c r="G1400" i="1"/>
  <c r="G1401" i="1"/>
  <c r="G1402" i="1"/>
  <c r="G1403" i="1"/>
  <c r="G1404" i="1"/>
  <c r="G1405" i="1"/>
  <c r="G1425" i="1"/>
  <c r="G1426" i="1"/>
  <c r="G1427" i="1"/>
  <c r="G1428" i="1"/>
  <c r="G1429" i="1"/>
  <c r="G1430" i="1"/>
  <c r="G1431" i="1"/>
  <c r="G1432" i="1"/>
  <c r="G1433" i="1"/>
  <c r="G1434" i="1"/>
  <c r="G1437" i="1"/>
  <c r="G1440" i="1"/>
  <c r="I1440" i="1" s="1"/>
  <c r="J1440" i="1"/>
  <c r="H1441" i="1"/>
  <c r="I1441" i="1" s="1"/>
  <c r="G1442" i="1"/>
  <c r="I1442" i="1" s="1"/>
  <c r="J1442" i="1"/>
  <c r="H1443" i="1"/>
  <c r="I1443" i="1" s="1"/>
  <c r="G1444" i="1"/>
  <c r="I1444" i="1" s="1"/>
  <c r="J1444" i="1"/>
  <c r="J1445" i="1"/>
  <c r="H1529" i="1"/>
  <c r="G1529" i="1"/>
  <c r="H1545" i="1"/>
  <c r="G1545" i="1"/>
  <c r="H1561" i="1"/>
  <c r="G1561" i="1"/>
  <c r="H1577" i="1"/>
  <c r="G1577" i="1"/>
  <c r="H1470" i="1"/>
  <c r="G1470" i="1"/>
  <c r="H1475" i="1"/>
  <c r="G1475" i="1"/>
  <c r="G1480" i="1"/>
  <c r="H1480" i="1"/>
  <c r="G1484" i="1"/>
  <c r="H1484" i="1"/>
  <c r="G1488" i="1"/>
  <c r="H1488" i="1"/>
  <c r="G1492" i="1"/>
  <c r="H1492" i="1"/>
  <c r="G1496" i="1"/>
  <c r="H1496" i="1"/>
  <c r="G1500" i="1"/>
  <c r="H1500" i="1"/>
  <c r="G1504" i="1"/>
  <c r="H1504" i="1"/>
  <c r="G1508" i="1"/>
  <c r="H1508" i="1"/>
  <c r="G1512" i="1"/>
  <c r="H1512" i="1"/>
  <c r="G1516" i="1"/>
  <c r="H1516" i="1"/>
  <c r="G1520" i="1"/>
  <c r="H1520" i="1"/>
  <c r="H1525" i="1"/>
  <c r="G1525" i="1"/>
  <c r="H1541" i="1"/>
  <c r="G1541" i="1"/>
  <c r="H1557" i="1"/>
  <c r="G1557" i="1"/>
  <c r="H1573" i="1"/>
  <c r="G1573" i="1"/>
  <c r="H1445" i="1"/>
  <c r="G1483" i="1"/>
  <c r="G1487" i="1"/>
  <c r="G1491" i="1"/>
  <c r="G1495" i="1"/>
  <c r="G1499" i="1"/>
  <c r="G1503" i="1"/>
  <c r="G1507" i="1"/>
  <c r="G1511" i="1"/>
  <c r="G1515" i="1"/>
  <c r="G1519" i="1"/>
  <c r="G1522" i="1"/>
  <c r="G1526" i="1"/>
  <c r="G1530" i="1"/>
  <c r="G1534" i="1"/>
  <c r="G1538" i="1"/>
  <c r="G1542" i="1"/>
  <c r="G1546" i="1"/>
  <c r="G1550" i="1"/>
  <c r="G1554" i="1"/>
  <c r="G1558" i="1"/>
  <c r="G1562" i="1"/>
  <c r="G1566" i="1"/>
  <c r="G1570" i="1"/>
  <c r="G1574" i="1"/>
  <c r="G1578" i="1"/>
  <c r="F363" i="4"/>
  <c r="G307" i="9"/>
  <c r="F177" i="5"/>
  <c r="H24" i="3"/>
  <c r="F5" i="6"/>
  <c r="E298" i="4"/>
  <c r="H307" i="9"/>
  <c r="E176" i="5"/>
  <c r="E141" i="6"/>
  <c r="E420" i="4"/>
  <c r="E528" i="4"/>
  <c r="E5" i="7"/>
  <c r="G315" i="9" s="1"/>
  <c r="E315" i="9" s="1"/>
  <c r="D43" i="8"/>
  <c r="F252" i="4"/>
  <c r="E350" i="4"/>
  <c r="F421" i="4"/>
  <c r="E7" i="5"/>
  <c r="E68" i="5"/>
  <c r="H29" i="3"/>
  <c r="E82" i="4"/>
  <c r="D78" i="1" s="1"/>
  <c r="D133" i="4"/>
  <c r="D215" i="4"/>
  <c r="D263" i="4"/>
  <c r="D459" i="4"/>
  <c r="D420" i="4" s="1"/>
  <c r="D529" i="4"/>
  <c r="D593" i="4"/>
  <c r="D69" i="5"/>
  <c r="F180" i="5"/>
  <c r="D206" i="5"/>
  <c r="D176" i="5" s="1"/>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M213" i="9"/>
  <c r="G192" i="9"/>
  <c r="E192" i="9" s="1"/>
  <c r="B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E166" i="9" s="1"/>
  <c r="B166" i="9" s="1"/>
  <c r="H165" i="9"/>
  <c r="G191" i="9"/>
  <c r="E191" i="9" s="1"/>
  <c r="B191" i="9" s="1"/>
  <c r="G165" i="9"/>
  <c r="G164" i="9"/>
  <c r="E164" i="9" s="1"/>
  <c r="B164" i="9" s="1"/>
  <c r="G163" i="9"/>
  <c r="E163" i="9" s="1"/>
  <c r="B163" i="9" s="1"/>
  <c r="G162" i="9"/>
  <c r="E162" i="9" s="1"/>
  <c r="B162" i="9" s="1"/>
  <c r="G161" i="9"/>
  <c r="E161" i="9" s="1"/>
  <c r="B161" i="9" s="1"/>
  <c r="I10" i="9"/>
  <c r="D44" i="4"/>
  <c r="D124" i="4"/>
  <c r="D152" i="4"/>
  <c r="D196" i="4"/>
  <c r="D299" i="4"/>
  <c r="D351" i="4"/>
  <c r="D580" i="4"/>
  <c r="D12" i="5"/>
  <c r="D7" i="5" s="1"/>
  <c r="D78" i="5"/>
  <c r="E289" i="9"/>
  <c r="B289" i="9" s="1"/>
  <c r="D134" i="5"/>
  <c r="F10" i="6"/>
  <c r="F94" i="6"/>
  <c r="D114" i="6"/>
  <c r="D42" i="8"/>
  <c r="E22" i="9"/>
  <c r="B22" i="9" s="1"/>
  <c r="E26" i="9"/>
  <c r="B26" i="9" s="1"/>
  <c r="E30" i="9"/>
  <c r="B30" i="9" s="1"/>
  <c r="D7" i="4"/>
  <c r="F603" i="4"/>
  <c r="F149" i="5"/>
  <c r="E309" i="9"/>
  <c r="B309" i="9" s="1"/>
  <c r="E125" i="9"/>
  <c r="B125" i="9" s="1"/>
  <c r="E129" i="9"/>
  <c r="B129" i="9" s="1"/>
  <c r="B226" i="9"/>
  <c r="B232" i="9"/>
  <c r="B242" i="9"/>
  <c r="B248" i="9"/>
  <c r="B258" i="9"/>
  <c r="B264" i="9"/>
  <c r="B218" i="9"/>
  <c r="B224" i="9"/>
  <c r="B234" i="9"/>
  <c r="B240" i="9"/>
  <c r="B250" i="9"/>
  <c r="B256" i="9"/>
  <c r="B266" i="9"/>
  <c r="G1454" i="1" l="1"/>
  <c r="H23" i="3"/>
  <c r="C1214" i="1"/>
  <c r="G1048" i="1"/>
  <c r="E237" i="5"/>
  <c r="I23" i="3" s="1"/>
  <c r="H1235" i="1"/>
  <c r="G1235" i="1"/>
  <c r="H1236" i="1"/>
  <c r="G1236" i="1"/>
  <c r="H1222" i="1"/>
  <c r="G1222" i="1"/>
  <c r="E307" i="9"/>
  <c r="B307" i="9" s="1"/>
  <c r="G638" i="1"/>
  <c r="H638" i="1"/>
  <c r="F644" i="4"/>
  <c r="H637" i="1"/>
  <c r="G637" i="1"/>
  <c r="G358" i="1"/>
  <c r="H358" i="1"/>
  <c r="E151" i="4"/>
  <c r="H159" i="1"/>
  <c r="F163" i="4"/>
  <c r="H102" i="1"/>
  <c r="G102" i="1"/>
  <c r="F106" i="4"/>
  <c r="F7" i="5"/>
  <c r="H20" i="3"/>
  <c r="C985" i="1"/>
  <c r="F420" i="4"/>
  <c r="C414" i="1"/>
  <c r="H22" i="3"/>
  <c r="F176" i="5"/>
  <c r="D175" i="5"/>
  <c r="C1153" i="1"/>
  <c r="K1450" i="9"/>
  <c r="G313" i="9"/>
  <c r="E313" i="9" s="1"/>
  <c r="B313" i="9" s="1"/>
  <c r="I34" i="3"/>
  <c r="C1517" i="1"/>
  <c r="F134" i="5"/>
  <c r="C1112" i="1"/>
  <c r="F580" i="4"/>
  <c r="C574" i="1"/>
  <c r="G21" i="9"/>
  <c r="H21" i="9"/>
  <c r="D151" i="4"/>
  <c r="F152" i="4"/>
  <c r="C148" i="1"/>
  <c r="H19" i="9"/>
  <c r="E19" i="9" s="1"/>
  <c r="B19" i="9" s="1"/>
  <c r="F7" i="4"/>
  <c r="D6" i="4"/>
  <c r="C3" i="1"/>
  <c r="H27" i="3"/>
  <c r="F114" i="6"/>
  <c r="C1408" i="1"/>
  <c r="D350" i="4"/>
  <c r="F351" i="4"/>
  <c r="C346" i="1"/>
  <c r="F124" i="4"/>
  <c r="C120" i="1"/>
  <c r="D1214" i="1"/>
  <c r="F263" i="4"/>
  <c r="C259" i="1"/>
  <c r="E6" i="4"/>
  <c r="E636" i="4"/>
  <c r="D630" i="1" s="1"/>
  <c r="D522" i="1"/>
  <c r="F82" i="4"/>
  <c r="I1476" i="1"/>
  <c r="I1467" i="1"/>
  <c r="I1463" i="1"/>
  <c r="I1458" i="1"/>
  <c r="I1452" i="1"/>
  <c r="I1448" i="1"/>
  <c r="D298" i="4"/>
  <c r="F299" i="4"/>
  <c r="C294" i="1"/>
  <c r="F213" i="9"/>
  <c r="G310" i="9"/>
  <c r="E310" i="9" s="1"/>
  <c r="B310" i="9" s="1"/>
  <c r="F206" i="5"/>
  <c r="C1183" i="1"/>
  <c r="F593" i="4"/>
  <c r="C587" i="1"/>
  <c r="F215" i="4"/>
  <c r="C211" i="1"/>
  <c r="B315" i="9"/>
  <c r="E314" i="9"/>
  <c r="I10" i="3" s="1"/>
  <c r="E635" i="4"/>
  <c r="D629" i="1" s="1"/>
  <c r="D414" i="1"/>
  <c r="F78" i="5"/>
  <c r="C1056" i="1"/>
  <c r="F44" i="4"/>
  <c r="C40" i="1"/>
  <c r="F12" i="5"/>
  <c r="C990" i="1"/>
  <c r="F196" i="4"/>
  <c r="C192" i="1"/>
  <c r="F129" i="6"/>
  <c r="C1423" i="1"/>
  <c r="F529" i="4"/>
  <c r="D528" i="4"/>
  <c r="C523" i="1"/>
  <c r="F133" i="4"/>
  <c r="C129" i="1"/>
  <c r="I21" i="3"/>
  <c r="D1046" i="1"/>
  <c r="E408" i="4"/>
  <c r="D403" i="1" s="1"/>
  <c r="D345" i="1"/>
  <c r="I35" i="3"/>
  <c r="C1518" i="1"/>
  <c r="I28" i="3"/>
  <c r="D1435" i="1"/>
  <c r="E407" i="4"/>
  <c r="D402" i="1" s="1"/>
  <c r="D293" i="1"/>
  <c r="F237" i="5"/>
  <c r="I1465" i="1"/>
  <c r="I1460" i="1"/>
  <c r="I1456" i="1"/>
  <c r="I1450" i="1"/>
  <c r="I1446" i="1"/>
  <c r="I1478" i="1"/>
  <c r="E165" i="9"/>
  <c r="B165" i="9" s="1"/>
  <c r="F35" i="6"/>
  <c r="H25" i="3"/>
  <c r="C1329" i="1"/>
  <c r="F69" i="5"/>
  <c r="D68" i="5"/>
  <c r="D6" i="5" s="1"/>
  <c r="C1047" i="1"/>
  <c r="F459" i="4"/>
  <c r="C453" i="1"/>
  <c r="G78" i="1"/>
  <c r="H78" i="1"/>
  <c r="G312" i="9"/>
  <c r="E312" i="9" s="1"/>
  <c r="E6" i="5"/>
  <c r="I20" i="3"/>
  <c r="D985" i="1"/>
  <c r="I29" i="3"/>
  <c r="D1436" i="1"/>
  <c r="I22" i="3"/>
  <c r="E175" i="5"/>
  <c r="D1152" i="1" s="1"/>
  <c r="D1153" i="1"/>
  <c r="I17" i="3"/>
  <c r="E289" i="4"/>
  <c r="D147" i="1"/>
  <c r="D141" i="6"/>
  <c r="G317" i="9" s="1"/>
  <c r="E317" i="9" s="1"/>
  <c r="E21" i="9" l="1"/>
  <c r="E316" i="9"/>
  <c r="B317" i="9"/>
  <c r="G284" i="9"/>
  <c r="E284" i="9" s="1"/>
  <c r="B284" i="9" s="1"/>
  <c r="G278" i="9"/>
  <c r="F6" i="5"/>
  <c r="C984" i="1"/>
  <c r="G1518" i="1"/>
  <c r="H1518" i="1"/>
  <c r="G523" i="1"/>
  <c r="H523" i="1"/>
  <c r="G990" i="1"/>
  <c r="H990" i="1"/>
  <c r="G1056" i="1"/>
  <c r="H1056" i="1"/>
  <c r="G587" i="1"/>
  <c r="H587" i="1"/>
  <c r="D407" i="4"/>
  <c r="F298" i="4"/>
  <c r="C293" i="1"/>
  <c r="H1408" i="1"/>
  <c r="G1408" i="1"/>
  <c r="D412" i="4"/>
  <c r="F6" i="4"/>
  <c r="H16" i="3"/>
  <c r="D290" i="4"/>
  <c r="C2" i="1"/>
  <c r="G574" i="1"/>
  <c r="H574" i="1"/>
  <c r="H1517" i="1"/>
  <c r="G1517" i="1"/>
  <c r="H11" i="3"/>
  <c r="H1153" i="1"/>
  <c r="G1153" i="1"/>
  <c r="G985" i="1"/>
  <c r="H985" i="1"/>
  <c r="H40" i="1"/>
  <c r="G40" i="1"/>
  <c r="H1183" i="1"/>
  <c r="G1183" i="1"/>
  <c r="H1436" i="1"/>
  <c r="G1436" i="1"/>
  <c r="H278" i="9"/>
  <c r="D984" i="1"/>
  <c r="G453" i="1"/>
  <c r="H453" i="1"/>
  <c r="F141" i="6"/>
  <c r="H28" i="3"/>
  <c r="C1435" i="1"/>
  <c r="H9" i="3" s="1"/>
  <c r="E311" i="9"/>
  <c r="B312" i="9"/>
  <c r="H1329" i="1"/>
  <c r="G1329" i="1"/>
  <c r="D636" i="4"/>
  <c r="F528" i="4"/>
  <c r="C522" i="1"/>
  <c r="B213" i="9"/>
  <c r="H1214" i="1"/>
  <c r="G1214" i="1"/>
  <c r="H346" i="1"/>
  <c r="G346" i="1"/>
  <c r="H17" i="3"/>
  <c r="D289" i="4"/>
  <c r="F151" i="4"/>
  <c r="C147" i="1"/>
  <c r="F175" i="5"/>
  <c r="C1152" i="1"/>
  <c r="G414" i="1"/>
  <c r="H414" i="1"/>
  <c r="H1112" i="1"/>
  <c r="G1112" i="1"/>
  <c r="D635" i="4"/>
  <c r="G1047" i="1"/>
  <c r="H1047" i="1"/>
  <c r="H129" i="1"/>
  <c r="G129" i="1"/>
  <c r="H192" i="1"/>
  <c r="G192" i="1"/>
  <c r="H211" i="1"/>
  <c r="G211" i="1"/>
  <c r="G294" i="1"/>
  <c r="H294" i="1"/>
  <c r="I16" i="3"/>
  <c r="E290" i="4"/>
  <c r="D286" i="1" s="1"/>
  <c r="E412" i="4"/>
  <c r="D2" i="1"/>
  <c r="E413" i="4"/>
  <c r="E291" i="4"/>
  <c r="D287" i="1" s="1"/>
  <c r="D285" i="1"/>
  <c r="H21" i="3"/>
  <c r="F68" i="5"/>
  <c r="C1046" i="1"/>
  <c r="H1423" i="1"/>
  <c r="G1423" i="1"/>
  <c r="H259" i="1"/>
  <c r="G259" i="1"/>
  <c r="G120" i="1"/>
  <c r="H120" i="1"/>
  <c r="D408" i="4"/>
  <c r="F350" i="4"/>
  <c r="C345" i="1"/>
  <c r="G3" i="1"/>
  <c r="H3" i="1"/>
  <c r="G148" i="1"/>
  <c r="H148" i="1"/>
  <c r="B21" i="9"/>
  <c r="I11" i="3" l="1"/>
  <c r="N3" i="9"/>
  <c r="E278" i="9"/>
  <c r="G345" i="1"/>
  <c r="H345" i="1"/>
  <c r="E639" i="4"/>
  <c r="E414" i="4"/>
  <c r="D409" i="1" s="1"/>
  <c r="D407" i="1"/>
  <c r="G147" i="1"/>
  <c r="H147" i="1"/>
  <c r="F636" i="4"/>
  <c r="C630" i="1"/>
  <c r="G2" i="1"/>
  <c r="H2" i="1"/>
  <c r="D639" i="4"/>
  <c r="F412" i="4"/>
  <c r="C407" i="1"/>
  <c r="G293" i="1"/>
  <c r="H293" i="1"/>
  <c r="F635" i="4"/>
  <c r="C629" i="1"/>
  <c r="F290" i="4"/>
  <c r="C286" i="1"/>
  <c r="H8" i="3"/>
  <c r="G984" i="1"/>
  <c r="H984" i="1"/>
  <c r="H1046" i="1"/>
  <c r="G1046" i="1"/>
  <c r="K3" i="9"/>
  <c r="I9" i="3"/>
  <c r="F408" i="4"/>
  <c r="C403" i="1"/>
  <c r="E640" i="4"/>
  <c r="E415" i="4"/>
  <c r="D410" i="1" s="1"/>
  <c r="D408" i="1"/>
  <c r="H1152" i="1"/>
  <c r="G1152" i="1"/>
  <c r="D291" i="4"/>
  <c r="F289" i="4"/>
  <c r="D413" i="4"/>
  <c r="C285" i="1"/>
  <c r="G522" i="1"/>
  <c r="H522" i="1"/>
  <c r="H1435" i="1"/>
  <c r="G1435" i="1"/>
  <c r="F407" i="4"/>
  <c r="C402" i="1"/>
  <c r="D640" i="4" l="1"/>
  <c r="D415" i="4"/>
  <c r="F413" i="4"/>
  <c r="C408" i="1"/>
  <c r="G403" i="1"/>
  <c r="H403" i="1"/>
  <c r="F291" i="4"/>
  <c r="C287" i="1"/>
  <c r="H286" i="1"/>
  <c r="G286" i="1"/>
  <c r="D414" i="4"/>
  <c r="G285" i="1"/>
  <c r="H285" i="1"/>
  <c r="E642" i="4"/>
  <c r="D634" i="1"/>
  <c r="D641" i="4"/>
  <c r="F639" i="4"/>
  <c r="C633" i="1"/>
  <c r="G630" i="1"/>
  <c r="H630" i="1"/>
  <c r="M3" i="9"/>
  <c r="G629" i="1"/>
  <c r="H629" i="1"/>
  <c r="G407" i="1"/>
  <c r="H407" i="1"/>
  <c r="E277" i="9"/>
  <c r="I8" i="3" s="1"/>
  <c r="B278" i="9"/>
  <c r="G402" i="1"/>
  <c r="H402" i="1"/>
  <c r="E641" i="4"/>
  <c r="D633" i="1"/>
  <c r="E645" i="4" l="1"/>
  <c r="D635" i="1"/>
  <c r="F641" i="4"/>
  <c r="C635" i="1"/>
  <c r="H287" i="1"/>
  <c r="G287" i="1"/>
  <c r="H408" i="1"/>
  <c r="G408" i="1"/>
  <c r="F414" i="4"/>
  <c r="C409" i="1"/>
  <c r="G633" i="1"/>
  <c r="H633" i="1"/>
  <c r="E646" i="4"/>
  <c r="D636" i="1"/>
  <c r="F415" i="4"/>
  <c r="C410" i="1"/>
  <c r="D642" i="4"/>
  <c r="D645" i="4" s="1"/>
  <c r="F640" i="4"/>
  <c r="C634" i="1"/>
  <c r="H18" i="3" l="1"/>
  <c r="F645" i="4"/>
  <c r="C639" i="1"/>
  <c r="G634" i="1"/>
  <c r="H634" i="1"/>
  <c r="I19" i="3"/>
  <c r="D640" i="1"/>
  <c r="G409" i="1"/>
  <c r="H409" i="1"/>
  <c r="D646" i="4"/>
  <c r="G276" i="9" s="1"/>
  <c r="E276" i="9" s="1"/>
  <c r="B276" i="9" s="1"/>
  <c r="F642" i="4"/>
  <c r="C636" i="1"/>
  <c r="H410" i="1"/>
  <c r="G410" i="1"/>
  <c r="G635" i="1"/>
  <c r="H635" i="1"/>
  <c r="I18" i="3"/>
  <c r="D639" i="1"/>
  <c r="G636" i="1" l="1"/>
  <c r="H636" i="1"/>
  <c r="H7" i="3"/>
  <c r="G639" i="1"/>
  <c r="H639" i="1"/>
  <c r="H19" i="3"/>
  <c r="F646" i="4"/>
  <c r="C640" i="1"/>
  <c r="G640" i="1" l="1"/>
  <c r="H640" i="1"/>
  <c r="J3" i="9"/>
  <c r="G274" i="9" l="1"/>
  <c r="M272" i="9"/>
  <c r="L272" i="9"/>
  <c r="H274" i="9"/>
  <c r="H18" i="9"/>
  <c r="G18" i="9"/>
  <c r="E18" i="9" s="1"/>
  <c r="B18" i="9" s="1"/>
  <c r="J17" i="9"/>
  <c r="I9" i="9"/>
  <c r="K9" i="9"/>
  <c r="J6" i="9"/>
  <c r="G17" i="9"/>
  <c r="I5" i="9"/>
  <c r="K11" i="9"/>
  <c r="J5" i="9"/>
  <c r="G16" i="9"/>
  <c r="K5" i="9"/>
  <c r="J10" i="9"/>
  <c r="H16" i="9"/>
  <c r="I8" i="9"/>
  <c r="M16" i="9"/>
  <c r="I6" i="9"/>
  <c r="K12" i="9"/>
  <c r="H17" i="9"/>
  <c r="I13" i="9"/>
  <c r="L16" i="9"/>
  <c r="K7" i="9"/>
  <c r="J12" i="9"/>
  <c r="I11" i="9"/>
  <c r="K10" i="9"/>
  <c r="H15" i="9"/>
  <c r="J8" i="9"/>
  <c r="G15" i="9"/>
  <c r="K8" i="9"/>
  <c r="J13" i="9"/>
  <c r="I7" i="9"/>
  <c r="K13" i="9"/>
  <c r="K6" i="9"/>
  <c r="J11" i="9"/>
  <c r="J9" i="9"/>
  <c r="L15" i="9"/>
  <c r="M15" i="9"/>
  <c r="J7" i="9"/>
  <c r="I12" i="9"/>
  <c r="I17" i="9"/>
  <c r="F272" i="9" l="1"/>
  <c r="E12" i="9"/>
  <c r="B12" i="9" s="1"/>
  <c r="E7" i="9"/>
  <c r="B7" i="9" s="1"/>
  <c r="E16" i="9"/>
  <c r="F16" i="9"/>
  <c r="F15" i="9"/>
  <c r="E15" i="9"/>
  <c r="E11" i="9"/>
  <c r="B11" i="9" s="1"/>
  <c r="E13" i="9"/>
  <c r="B13" i="9" s="1"/>
  <c r="E5" i="9"/>
  <c r="E9" i="9"/>
  <c r="B9" i="9" s="1"/>
  <c r="E8" i="9"/>
  <c r="B8" i="9" s="1"/>
  <c r="E17" i="9"/>
  <c r="B17" i="9" s="1"/>
  <c r="B272" i="9"/>
  <c r="F20" i="9"/>
  <c r="E6" i="9"/>
  <c r="B6" i="9" s="1"/>
  <c r="E10" i="9"/>
  <c r="B10" i="9" s="1"/>
  <c r="E274" i="9"/>
  <c r="B16" i="9" l="1"/>
  <c r="F14" i="9"/>
  <c r="F3" i="9" s="1"/>
  <c r="E14" i="9"/>
  <c r="B15" i="9"/>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<sst xmlns="http://schemas.openxmlformats.org/spreadsheetml/2006/main" count="4369" uniqueCount="3421">
  <si>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</si>
  <si>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</si>
  <si>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</si>
  <si>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</si>
  <si>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</si>
  <si>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</si>
  <si>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</si>
  <si>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</si>
  <si>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</si>
  <si>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</si>
  <si>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</si>
  <si>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</si>
  <si>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</si>
  <si>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</si>
  <si>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</si>
  <si>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</si>
  <si>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</si>
  <si>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</si>
  <si>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</si>
  <si>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</si>
  <si>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</si>
  <si>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</si>
  <si>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</si>
  <si>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</si>
  <si>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</si>
  <si>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</si>
  <si>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</si>
  <si>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</si>
  <si>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</si>
  <si>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</si>
  <si>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</si>
  <si>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</si>
  <si>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</si>
  <si>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</si>
  <si>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</si>
  <si>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</si>
  <si>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</si>
  <si>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</si>
  <si>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</si>
  <si>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</si>
  <si>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</si>
  <si>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</si>
  <si>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</si>
  <si>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</si>
  <si>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</si>
  <si>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</si>
  <si>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</si>
  <si>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</si>
  <si>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16213 - O.Š. STOBREČ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</si>
  <si>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</si>
  <si>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</si>
  <si>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</si>
  <si>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</si>
  <si>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</si>
  <si>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</si>
  <si>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</si>
  <si>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</si>
  <si>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</si>
  <si>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</si>
  <si>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</si>
  <si>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</si>
  <si>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</si>
  <si>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</si>
  <si>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</si>
  <si>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</si>
  <si>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</si>
  <si>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</si>
  <si>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</si>
  <si>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</si>
  <si>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</si>
  <si>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</si>
  <si>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</si>
  <si>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</si>
  <si>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</si>
  <si>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</si>
  <si>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</si>
  <si>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</si>
  <si>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</si>
  <si>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</si>
  <si>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</si>
  <si>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</si>
  <si>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</si>
  <si>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</si>
  <si>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</si>
  <si>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</si>
  <si>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</si>
  <si>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</si>
  <si>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</si>
  <si>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</si>
  <si>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</si>
  <si>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</si>
  <si>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</si>
  <si>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</si>
  <si>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</si>
  <si>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</si>
  <si>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</si>
  <si>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</si>
  <si>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</si>
  <si>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</si>
  <si>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</si>
  <si>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</si>
  <si>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</si>
  <si>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</si>
  <si>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</si>
  <si>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</si>
  <si>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</si>
  <si>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</si>
  <si>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</si>
  <si>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</si>
  <si>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</si>
  <si>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</si>
  <si>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</si>
  <si>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</si>
  <si>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</si>
  <si>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</si>
  <si>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</si>
  <si>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</si>
  <si>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</si>
  <si>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</si>
  <si>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</si>
  <si>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</si>
  <si>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</si>
  <si>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</si>
  <si>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</si>
  <si>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</si>
  <si>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</si>
  <si>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</si>
  <si>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</si>
  <si>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</si>
  <si>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</si>
  <si>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</si>
  <si>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</si>
  <si>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</si>
  <si>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</si>
  <si>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</si>
  <si>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</si>
  <si>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</si>
  <si>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</si>
  <si>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</si>
  <si>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</si>
  <si>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</si>
  <si>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</si>
  <si>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</si>
  <si>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</si>
  <si>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</si>
  <si>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</si>
  <si>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</si>
  <si>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</si>
  <si>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</si>
  <si>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</si>
  <si>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</si>
  <si>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</si>
  <si>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</si>
  <si>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</si>
  <si>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</si>
  <si>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</si>
  <si>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</si>
  <si>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</si>
  <si>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</si>
  <si>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</si>
  <si>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</si>
  <si>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</si>
  <si>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</si>
  <si>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</si>
  <si>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</si>
  <si>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</si>
  <si>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</si>
  <si>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</si>
  <si>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</si>
  <si>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</si>
  <si>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</si>
  <si>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</si>
  <si>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</si>
  <si>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</si>
  <si>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</si>
  <si>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</si>
  <si>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</si>
  <si>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</si>
  <si>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</si>
  <si>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</si>
  <si>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</si>
  <si>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</si>
  <si>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</si>
  <si>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</si>
  <si>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</si>
  <si>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</si>
  <si>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</si>
  <si>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</si>
  <si>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</si>
  <si>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</si>
  <si>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</si>
  <si>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</si>
  <si>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</si>
  <si>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</si>
  <si>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</si>
  <si>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</si>
  <si>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</si>
  <si>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</si>
  <si>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</si>
  <si>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</si>
  <si>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</si>
  <si>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</si>
  <si>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</si>
  <si>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</si>
  <si>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</si>
  <si>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</si>
  <si>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</si>
  <si>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</si>
  <si>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</si>
  <si>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</si>
  <si>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</si>
  <si>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</si>
  <si>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</si>
  <si>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</si>
  <si>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</si>
  <si>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</si>
  <si>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</si>
  <si>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</si>
  <si>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</si>
  <si>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</si>
  <si>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</si>
  <si>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</si>
  <si>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</si>
  <si>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</si>
  <si>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</si>
  <si>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</si>
  <si>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</si>
  <si>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</si>
  <si>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</si>
  <si>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</si>
  <si>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</si>
  <si>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</si>
  <si>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</si>
  <si>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</si>
  <si>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</si>
  <si>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</si>
  <si>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</si>
  <si>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</si>
  <si>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</si>
  <si>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</si>
  <si>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</si>
  <si>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</si>
  <si>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</si>
  <si>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</si>
  <si>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</si>
  <si>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</si>
  <si>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</si>
  <si>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</si>
  <si>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</si>
  <si>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</si>
  <si>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</si>
  <si>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</si>
  <si>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</si>
  <si>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</si>
  <si>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</si>
  <si>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</si>
  <si>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</si>
  <si>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</si>
  <si>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</si>
  <si>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</si>
  <si>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</si>
  <si>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</si>
  <si>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</si>
  <si>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</si>
  <si>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</si>
  <si>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</si>
  <si>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</si>
  <si>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</si>
  <si>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</si>
  <si>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</si>
  <si>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</si>
  <si>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</si>
  <si>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</si>
  <si>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</si>
  <si>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</si>
  <si>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</si>
  <si>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</si>
  <si>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</si>
  <si>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</si>
  <si>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</si>
  <si>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</si>
  <si>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</si>
  <si>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</si>
  <si>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</si>
  <si>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</si>
  <si>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</si>
  <si>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</si>
  <si>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</si>
  <si>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</si>
  <si>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</si>
  <si>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</si>
  <si>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</si>
  <si>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</si>
  <si>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</si>
  <si>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</si>
  <si>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</si>
  <si>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</si>
  <si>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</si>
  <si>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</si>
  <si>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</si>
  <si>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</si>
  <si>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</si>
  <si>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</si>
  <si>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</si>
  <si>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</si>
  <si>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</si>
  <si>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</si>
  <si>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</si>
  <si>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</si>
  <si>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</si>
  <si>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</si>
  <si>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</si>
  <si>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</si>
  <si>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</si>
  <si>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</si>
  <si>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</si>
  <si>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</si>
  <si>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</si>
  <si>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</si>
  <si>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</si>
  <si>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</si>
  <si>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</si>
  <si>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</si>
  <si>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</si>
  <si>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</si>
  <si>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</si>
  <si>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</si>
  <si>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</si>
  <si>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</si>
  <si>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</si>
  <si>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</si>
  <si>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</si>
  <si>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</si>
  <si>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</si>
  <si>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</si>
  <si>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</si>
  <si>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</si>
  <si>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</si>
  <si>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</si>
  <si>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</si>
  <si>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</si>
  <si>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</si>
  <si>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</si>
  <si>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</si>
  <si>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</si>
  <si>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</si>
  <si>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</si>
  <si>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</si>
  <si>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</si>
  <si>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</si>
  <si>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</si>
  <si>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</si>
  <si>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</si>
  <si>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</si>
  <si>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</si>
  <si>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</si>
  <si>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</si>
  <si>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</si>
  <si>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</si>
  <si>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</si>
  <si>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</si>
  <si>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</si>
  <si>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</si>
  <si>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</si>
  <si>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</si>
  <si>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</si>
  <si>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</si>
  <si>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</si>
  <si>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</si>
  <si>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</si>
  <si>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</si>
  <si>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</si>
  <si>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</si>
  <si>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</si>
  <si>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</si>
  <si>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</si>
  <si>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</si>
  <si>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</si>
  <si>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</si>
  <si>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</si>
  <si>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</si>
  <si>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</si>
  <si>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</si>
  <si>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</si>
  <si>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</si>
  <si>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</si>
  <si>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</si>
  <si>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</si>
  <si>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</si>
  <si>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</si>
  <si>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</si>
  <si>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</si>
  <si>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</si>
  <si>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</si>
  <si>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</si>
  <si>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</si>
  <si>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</si>
  <si>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</si>
  <si>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</si>
  <si>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</si>
  <si>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</si>
  <si>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</si>
  <si>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</si>
  <si>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</si>
  <si>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</si>
  <si>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</si>
  <si>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</si>
  <si>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</si>
  <si>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</si>
  <si>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</si>
  <si>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</si>
  <si>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</si>
  <si>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</si>
  <si>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</si>
  <si>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</si>
  <si>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</si>
  <si>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</si>
  <si>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</si>
  <si>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</si>
  <si>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</si>
  <si>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</si>
  <si>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</si>
  <si>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</si>
  <si>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</si>
  <si>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</si>
  <si>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</si>
  <si>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</si>
  <si>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</si>
  <si>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</si>
  <si>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</si>
  <si>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</si>
  <si>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</si>
  <si>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</si>
  <si>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</si>
  <si>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</si>
  <si>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</si>
  <si>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</si>
  <si>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</si>
  <si>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</si>
  <si>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</si>
  <si>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</si>
  <si>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</si>
  <si>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</si>
  <si>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</si>
  <si>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</si>
  <si>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</si>
  <si>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</si>
  <si>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</si>
  <si>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</si>
  <si>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</si>
  <si>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</si>
  <si>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</si>
  <si>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</si>
  <si>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</si>
  <si>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</si>
  <si>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</si>
  <si>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</si>
  <si>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</si>
  <si>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</si>
  <si>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</si>
  <si>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</si>
  <si>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</si>
  <si>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</si>
  <si>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</si>
  <si>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</si>
  <si>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</si>
  <si>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</si>
  <si>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</si>
  <si>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</si>
  <si>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</si>
  <si>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</si>
  <si>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</si>
  <si>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</si>
  <si>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</si>
  <si>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</si>
  <si>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</si>
  <si>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</si>
  <si>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</si>
  <si>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</si>
  <si>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</si>
  <si>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</si>
  <si>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</si>
  <si>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</si>
  <si>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</si>
  <si>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</si>
  <si>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</si>
  <si>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</si>
  <si>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</si>
  <si>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</si>
  <si>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</si>
  <si>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</si>
  <si>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</si>
  <si>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</si>
  <si>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</si>
  <si>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</si>
  <si>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</si>
  <si>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</si>
  <si>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</si>
  <si>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</si>
  <si>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</si>
  <si>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</si>
  <si>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</si>
  <si>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</si>
  <si>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</si>
  <si>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</si>
  <si>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</si>
  <si>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</si>
  <si>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</si>
  <si>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</si>
  <si>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</si>
  <si>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</si>
  <si>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</si>
  <si>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</si>
  <si>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</si>
  <si>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</si>
  <si>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</si>
  <si>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</si>
  <si>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</si>
  <si>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</si>
  <si>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</si>
  <si>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</si>
  <si>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</si>
  <si>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</si>
  <si>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</si>
  <si>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</si>
  <si>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</si>
  <si>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</si>
  <si>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</si>
  <si>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</si>
  <si>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</si>
  <si>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</si>
  <si>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</si>
  <si>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</si>
  <si>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</si>
  <si>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</si>
  <si>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</si>
  <si>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</si>
  <si>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</si>
  <si>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</si>
  <si>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</si>
  <si>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</si>
  <si>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</si>
  <si>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</si>
  <si>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</si>
  <si>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</si>
  <si>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</si>
  <si>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</si>
  <si>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</si>
  <si>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</si>
  <si>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</si>
  <si>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</si>
  <si>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</si>
  <si>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</si>
  <si>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</si>
  <si>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</si>
  <si>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</si>
  <si>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</si>
  <si>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</si>
  <si>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</si>
  <si>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</si>
  <si>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</si>
  <si>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</si>
  <si>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</si>
  <si>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</si>
  <si>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</si>
  <si>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</si>
  <si>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</si>
  <si>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</si>
  <si>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</si>
  <si>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</si>
  <si>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</si>
  <si>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</si>
  <si>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</si>
  <si>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</si>
  <si>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</si>
  <si>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</si>
  <si>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</si>
  <si>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</si>
  <si>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</si>
  <si>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</si>
  <si>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</si>
  <si>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</si>
  <si>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</si>
  <si>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</si>
  <si>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</si>
  <si>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</si>
  <si>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</si>
  <si>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</si>
  <si>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</si>
  <si>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</si>
  <si>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</si>
  <si>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</si>
  <si>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</si>
  <si>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</si>
  <si>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</si>
  <si>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</si>
  <si>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</si>
  <si>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</si>
  <si>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</si>
  <si>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</si>
  <si>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</si>
  <si>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</si>
  <si>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</si>
  <si>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</si>
  <si>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</si>
  <si>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</si>
  <si>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</si>
  <si>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</si>
  <si>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</si>
  <si>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</si>
  <si>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</si>
  <si>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</si>
  <si>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</si>
  <si>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</si>
  <si>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</si>
  <si>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</si>
  <si>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</si>
  <si>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</si>
  <si>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</si>
  <si>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</si>
  <si>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</si>
  <si>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</si>
  <si>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</si>
  <si>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</si>
  <si>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</si>
  <si>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</si>
  <si>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</si>
  <si>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</si>
  <si>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</si>
  <si>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</si>
  <si>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</si>
  <si>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</si>
  <si>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</si>
  <si>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</si>
  <si>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</si>
  <si>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</si>
  <si>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</si>
  <si>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</si>
  <si>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</si>
  <si>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</si>
  <si>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</si>
  <si>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</si>
  <si>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</si>
  <si>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</si>
  <si>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</si>
  <si>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</si>
  <si>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</si>
  <si>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</si>
  <si>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</si>
  <si>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</si>
  <si>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</si>
  <si>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</si>
  <si>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</si>
  <si>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</si>
  <si>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</si>
  <si>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</si>
  <si>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</si>
  <si>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</si>
  <si>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</si>
  <si>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</si>
  <si>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</si>
  <si>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</si>
  <si>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</si>
  <si>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</si>
  <si>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</si>
  <si>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</si>
  <si>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</si>
  <si>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</si>
  <si>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</si>
  <si>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</si>
  <si>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</si>
  <si>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</si>
  <si>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</si>
  <si>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</si>
  <si>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</si>
  <si>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</si>
  <si>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</si>
  <si>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</si>
  <si>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</si>
  <si>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</si>
  <si>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</si>
  <si>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</si>
  <si>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</si>
  <si>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</si>
  <si>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</si>
  <si>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</si>
  <si>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</si>
  <si>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</si>
  <si>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</si>
  <si>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</si>
  <si>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</si>
  <si>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</si>
  <si>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</si>
  <si>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</si>
  <si>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</si>
  <si>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</si>
  <si>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</si>
  <si>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</si>
  <si>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</si>
  <si>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</si>
  <si>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</si>
  <si>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</si>
  <si>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</si>
  <si>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</si>
  <si>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</si>
  <si>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</si>
  <si>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</si>
  <si>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</si>
  <si>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</si>
  <si>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</si>
  <si>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</si>
  <si>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</si>
  <si>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</si>
  <si>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</si>
  <si>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</si>
  <si>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</si>
  <si>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</si>
  <si>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</si>
  <si>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</si>
  <si>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</si>
  <si>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</si>
  <si>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</si>
  <si>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</si>
  <si>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</si>
  <si>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</si>
  <si>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</si>
  <si>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</si>
  <si>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</si>
  <si>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</si>
  <si>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</si>
  <si>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</si>
  <si>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</si>
  <si>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</si>
  <si>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</si>
  <si>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</si>
  <si>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</si>
  <si>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</si>
  <si>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</si>
  <si>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</si>
  <si>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</si>
  <si>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</si>
  <si>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</si>
  <si>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</si>
  <si>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</si>
  <si>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</si>
  <si>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</si>
  <si>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</si>
  <si>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</si>
  <si>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</si>
  <si>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</si>
  <si>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</si>
  <si>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</si>
  <si>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</si>
  <si>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</si>
  <si>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</si>
  <si>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</si>
  <si>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</si>
  <si>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</si>
  <si>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</si>
  <si>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</si>
  <si>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</si>
  <si>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</si>
  <si>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</si>
  <si>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</si>
  <si>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</si>
  <si>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</si>
  <si>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</si>
  <si>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</si>
  <si>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</si>
  <si>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</si>
  <si>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</si>
  <si>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</si>
  <si>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</si>
  <si>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</si>
  <si>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</si>
  <si>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</si>
  <si>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</si>
  <si>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</si>
  <si>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</si>
  <si>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</si>
  <si>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</si>
  <si>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</si>
  <si>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</si>
  <si>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</si>
  <si>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</si>
  <si>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</si>
  <si>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</si>
  <si>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</si>
  <si>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</si>
  <si>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</si>
  <si>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</si>
  <si>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</si>
  <si>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</si>
  <si>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</si>
  <si>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</si>
  <si>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</si>
  <si>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</si>
  <si>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</si>
  <si>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</si>
  <si>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</si>
  <si>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</si>
  <si>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</si>
  <si>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</si>
  <si>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</si>
  <si>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</si>
  <si>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</si>
  <si>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</si>
  <si>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</si>
  <si>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</si>
  <si>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</si>
  <si>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</si>
  <si>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</si>
  <si>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</si>
  <si>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</si>
  <si>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</si>
  <si>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</si>
  <si>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</si>
  <si>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</si>
  <si>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</si>
  <si>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</si>
  <si>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</si>
  <si>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</si>
  <si>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</si>
  <si>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</si>
  <si>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</si>
  <si>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</si>
  <si>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</si>
  <si>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</si>
  <si>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</si>
  <si>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</si>
  <si>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</si>
  <si>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</si>
  <si>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</si>
  <si>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</si>
  <si>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</si>
  <si>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</si>
  <si>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</si>
  <si>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</si>
  <si>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</si>
  <si>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</si>
  <si>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</si>
  <si>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</si>
  <si>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</si>
  <si>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</si>
  <si>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</si>
  <si>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</si>
  <si>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</si>
  <si>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</si>
  <si>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</si>
  <si>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</si>
  <si>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</si>
  <si>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</si>
  <si>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</si>
  <si>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</si>
  <si>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</si>
  <si>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</si>
  <si>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</si>
  <si>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</si>
  <si>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</si>
  <si>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</si>
  <si>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</si>
  <si>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</si>
  <si>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</si>
  <si>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</si>
  <si>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</si>
  <si>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</si>
  <si>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</si>
  <si>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</si>
  <si>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</si>
  <si>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</si>
  <si>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</si>
  <si>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</si>
  <si>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</si>
  <si>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</si>
  <si>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</si>
  <si>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</si>
  <si>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</si>
  <si>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</si>
  <si>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</si>
  <si>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</si>
  <si>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</si>
  <si>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</si>
  <si>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</si>
  <si>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</si>
  <si>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</si>
  <si>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</si>
  <si>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</si>
  <si>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</si>
  <si>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</si>
  <si>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</si>
  <si>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</si>
  <si>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</si>
  <si>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</si>
  <si>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</si>
  <si>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</si>
  <si>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</si>
  <si>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</si>
  <si>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</si>
  <si>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</si>
  <si>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</si>
  <si>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</si>
  <si>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</si>
  <si>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</si>
  <si>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</si>
  <si>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</si>
  <si>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</si>
  <si>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</si>
  <si>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</si>
  <si>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</si>
  <si>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</si>
  <si>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</si>
  <si>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</si>
  <si>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</si>
  <si>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</si>
  <si>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</si>
  <si>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</si>
  <si>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</si>
  <si>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</si>
  <si>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</si>
  <si>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</si>
  <si>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</si>
  <si>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</si>
  <si>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</si>
  <si>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</si>
  <si>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</si>
  <si>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</si>
  <si>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</si>
  <si>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</si>
  <si>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</si>
  <si>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</si>
  <si>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</si>
  <si>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</si>
  <si>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</si>
  <si>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</si>
  <si>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</si>
  <si>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</si>
  <si>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</si>
  <si>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</si>
  <si>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</si>
  <si>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</si>
  <si>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</si>
  <si>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</si>
  <si>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</si>
  <si>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</si>
  <si>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</si>
  <si>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</si>
  <si>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</si>
  <si>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</si>
  <si>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</si>
  <si>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</si>
  <si>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</si>
  <si>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</si>
  <si>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</si>
  <si>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</si>
  <si>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</si>
  <si>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</si>
  <si>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</si>
  <si>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</si>
  <si>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</si>
  <si>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</si>
  <si>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</si>
  <si>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</si>
  <si>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</si>
  <si>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</si>
  <si>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</si>
  <si>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</si>
  <si>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</si>
  <si>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</si>
  <si>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</si>
  <si>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</si>
  <si>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</si>
  <si>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</si>
  <si>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</si>
  <si>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</si>
  <si>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</si>
  <si>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</si>
  <si>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</si>
  <si>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</si>
  <si>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</si>
  <si>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</si>
  <si>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</si>
  <si>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</si>
  <si>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</si>
  <si>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</si>
  <si>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</si>
  <si>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</si>
  <si>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</si>
  <si>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</si>
  <si>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</si>
  <si>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</si>
  <si>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</si>
  <si>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</si>
  <si>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</si>
  <si>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</si>
  <si>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</si>
  <si>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</si>
  <si>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</si>
  <si>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</si>
  <si>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</si>
  <si>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</si>
  <si>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</si>
  <si>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</si>
  <si>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</si>
  <si>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</si>
  <si>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</si>
  <si>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</si>
  <si>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</si>
  <si>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</si>
  <si>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</si>
  <si>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</si>
  <si>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</si>
  <si>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</si>
  <si>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</si>
  <si>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</si>
  <si>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</si>
  <si>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</si>
  <si>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</si>
  <si>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</si>
  <si>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</si>
  <si>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</si>
  <si>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</si>
  <si>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</si>
  <si>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</si>
  <si>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</si>
  <si>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</si>
  <si>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</si>
  <si>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</si>
  <si>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</si>
  <si>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</si>
  <si>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</si>
  <si>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</si>
  <si>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</si>
  <si>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</si>
  <si>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</si>
  <si>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</si>
  <si>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</si>
  <si>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</si>
  <si>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</si>
  <si>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</si>
  <si>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</si>
  <si>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</si>
  <si>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</si>
  <si>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</si>
  <si>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</si>
  <si>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</si>
  <si>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</si>
  <si>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</si>
  <si>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</si>
  <si>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</si>
  <si>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</si>
  <si>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</si>
  <si>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</si>
  <si>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</si>
  <si>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</si>
  <si>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</si>
  <si>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</si>
  <si>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</si>
  <si>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</si>
  <si>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</si>
  <si>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</si>
  <si>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</si>
  <si>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</si>
  <si>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</si>
  <si>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</si>
  <si>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</si>
  <si>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</si>
  <si>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</si>
  <si>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</si>
  <si>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</si>
  <si>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</si>
  <si>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</si>
  <si>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</si>
  <si>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</si>
  <si>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</si>
  <si>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</si>
  <si>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</si>
  <si>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</si>
  <si>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</si>
  <si>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</si>
  <si>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</si>
  <si>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</si>
  <si>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</si>
  <si>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</si>
  <si>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</si>
  <si>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</si>
  <si>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</si>
  <si>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</si>
  <si>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</si>
  <si>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</si>
  <si>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</si>
  <si>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</si>
  <si>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</si>
  <si>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</si>
  <si>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</si>
  <si>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</si>
  <si>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</si>
  <si>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</si>
  <si>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</si>
  <si>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</si>
  <si>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</si>
  <si>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</si>
  <si>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</si>
  <si>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</si>
  <si>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</si>
  <si>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</si>
  <si>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</si>
  <si>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</si>
  <si>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</si>
  <si>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</si>
  <si>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</si>
  <si>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</si>
  <si>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</si>
  <si>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</si>
  <si>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</si>
  <si>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</si>
  <si>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</si>
  <si>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</si>
  <si>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</si>
  <si>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</si>
  <si>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</si>
  <si>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</si>
  <si>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</si>
  <si>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</si>
  <si>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</si>
  <si>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</si>
  <si>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</si>
  <si>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</si>
  <si>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</si>
  <si>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</si>
  <si>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</si>
  <si>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</si>
  <si>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</si>
  <si>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</si>
  <si>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</si>
  <si>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</si>
  <si>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</si>
  <si>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</si>
  <si>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</si>
  <si>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</si>
  <si>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</si>
  <si>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</si>
  <si>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</si>
  <si>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</si>
  <si>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</si>
  <si>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</si>
  <si>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</si>
  <si>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</si>
  <si>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</si>
  <si>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</si>
  <si>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</si>
  <si>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</si>
  <si>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</si>
  <si>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</si>
  <si>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</si>
  <si>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</si>
  <si>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</si>
  <si>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</si>
  <si>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</si>
  <si>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</si>
  <si>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</si>
  <si>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</si>
  <si>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</si>
  <si>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</si>
  <si>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</si>
  <si>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</si>
  <si>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</si>
  <si>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</si>
  <si>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</si>
  <si>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</si>
  <si>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</si>
  <si>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</si>
  <si>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</si>
  <si>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</si>
  <si>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</si>
  <si>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</si>
  <si>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</si>
  <si>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</si>
  <si>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</si>
  <si>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</si>
  <si>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</si>
  <si>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</si>
  <si>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</si>
  <si>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</si>
  <si>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</si>
  <si>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</si>
  <si>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</si>
  <si>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</si>
  <si>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</si>
  <si>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</si>
  <si>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</si>
  <si>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</si>
  <si>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</si>
  <si>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</si>
  <si>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</si>
  <si>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</si>
  <si>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</si>
  <si>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</si>
  <si>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</si>
  <si>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</si>
  <si>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</si>
  <si>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</si>
  <si>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</si>
  <si>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</si>
  <si>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</si>
  <si>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</si>
  <si>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</si>
  <si>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</si>
  <si>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</si>
  <si>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</si>
  <si>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</si>
  <si>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</si>
  <si>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</si>
  <si>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</si>
  <si>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</si>
  <si>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</si>
  <si>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</si>
  <si>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</si>
  <si>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</si>
  <si>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</si>
  <si>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</si>
  <si>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</si>
  <si>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</si>
  <si>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</si>
  <si>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</si>
  <si>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</si>
  <si>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</si>
  <si>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</si>
  <si>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</si>
  <si>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</si>
  <si>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</si>
  <si>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</si>
  <si>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</si>
  <si>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</si>
  <si>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</si>
  <si>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</si>
  <si>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</si>
  <si>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</si>
  <si>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</si>
  <si>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</si>
  <si>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</si>
  <si>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</si>
  <si>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</si>
  <si>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</si>
  <si>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</si>
  <si>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</si>
  <si>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</si>
  <si>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</si>
  <si>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</si>
  <si>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</si>
  <si>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</si>
  <si>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</si>
  <si>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</si>
  <si>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</si>
  <si>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</si>
  <si>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</si>
  <si>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</si>
  <si>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</si>
  <si>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</si>
  <si>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</si>
  <si>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</si>
  <si>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</si>
  <si>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</si>
  <si>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</si>
  <si>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</si>
  <si>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</si>
  <si>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</si>
  <si>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</si>
  <si>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</si>
  <si>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</si>
  <si>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</si>
  <si>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</si>
  <si>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</si>
  <si>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</si>
  <si>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</si>
  <si>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</si>
  <si>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</si>
  <si>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</si>
  <si>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</si>
  <si>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</si>
  <si>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</si>
  <si>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</si>
  <si>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</si>
  <si>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</si>
  <si>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</si>
  <si>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</si>
  <si>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</si>
  <si>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</si>
  <si>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</si>
  <si>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</si>
  <si>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</si>
  <si>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</si>
  <si>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</si>
  <si>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</si>
  <si>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</si>
  <si>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</si>
  <si>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</si>
  <si>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</si>
  <si>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</si>
  <si>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</si>
  <si>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</si>
  <si>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</si>
  <si>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</si>
  <si>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</si>
  <si>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</si>
  <si>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</si>
  <si>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</si>
  <si>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</si>
  <si>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</si>
  <si>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</si>
  <si>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</si>
  <si>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</si>
  <si>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</si>
  <si>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</si>
  <si>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</si>
  <si>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</si>
  <si>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</si>
  <si>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</si>
  <si>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</si>
  <si>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</si>
  <si>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</si>
  <si>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</si>
  <si>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</si>
  <si>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</si>
  <si>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</si>
  <si>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</si>
  <si>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</si>
  <si>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</si>
  <si>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</si>
  <si>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</si>
  <si>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</si>
  <si>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</si>
  <si>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</si>
  <si>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</si>
  <si>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</si>
  <si>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</si>
  <si>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</si>
  <si>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</si>
  <si>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</si>
  <si>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</si>
  <si>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</si>
  <si>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</si>
  <si>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</si>
  <si>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</si>
  <si>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</si>
  <si>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</si>
  <si>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</si>
  <si>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</si>
  <si>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</si>
  <si>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</si>
  <si>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</si>
  <si>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</si>
  <si>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</si>
  <si>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</si>
  <si>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</si>
  <si>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</si>
  <si>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</si>
  <si>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</si>
  <si>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</si>
  <si>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</si>
  <si>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</si>
  <si>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</si>
  <si>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</si>
  <si>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</si>
  <si>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</si>
  <si>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</si>
  <si>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</si>
  <si>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</si>
  <si>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</si>
  <si>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</si>
  <si>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</si>
  <si>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</si>
  <si>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</si>
  <si>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</si>
  <si>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</si>
  <si>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</si>
  <si>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</si>
  <si>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</si>
  <si>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</si>
  <si>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</si>
  <si>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</si>
  <si>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</si>
  <si>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</si>
  <si>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</si>
  <si>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</si>
  <si>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</si>
  <si>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</si>
  <si>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</si>
  <si>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</si>
  <si>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</si>
  <si>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</si>
  <si>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</si>
  <si>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</si>
  <si>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</si>
  <si>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</si>
  <si>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</si>
  <si>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</si>
  <si>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</si>
  <si>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</si>
  <si>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</si>
  <si>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</si>
  <si>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</si>
  <si>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</si>
  <si>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</si>
  <si>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</si>
  <si>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</si>
  <si>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</si>
  <si>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</si>
  <si>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</si>
  <si>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</si>
  <si>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</si>
  <si>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</si>
  <si>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</si>
  <si>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</si>
  <si>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</si>
  <si>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</si>
  <si>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</si>
  <si>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</si>
  <si>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</si>
  <si>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</si>
  <si>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</si>
  <si>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</si>
  <si>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</si>
  <si>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</si>
  <si>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</si>
  <si>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</si>
  <si>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</si>
  <si>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</si>
  <si>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</si>
  <si>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</si>
  <si>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</si>
  <si>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</si>
  <si>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</si>
  <si>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</si>
  <si>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</si>
  <si>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</si>
  <si>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</si>
  <si>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</si>
  <si>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</si>
  <si>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</si>
  <si>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</si>
  <si>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</si>
  <si>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</si>
  <si>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</si>
  <si>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</si>
  <si>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</si>
  <si>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</si>
  <si>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</si>
  <si>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</si>
  <si>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</si>
  <si>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</si>
  <si>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</si>
  <si>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</si>
  <si>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</si>
  <si>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</si>
  <si>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</si>
  <si>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</si>
  <si>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</si>
  <si>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</si>
  <si>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</si>
  <si>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</si>
  <si>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</si>
  <si>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</si>
  <si>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</si>
  <si>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</si>
  <si>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</si>
  <si>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</si>
  <si>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</si>
  <si>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</si>
  <si>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</si>
  <si>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</si>
  <si>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</si>
  <si>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</si>
  <si>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</si>
  <si>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</si>
  <si>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</si>
  <si>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</si>
  <si>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</si>
  <si>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</si>
  <si>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</si>
  <si>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</si>
  <si>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</si>
  <si>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</si>
  <si>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</si>
  <si>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</si>
  <si>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</si>
  <si>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</si>
  <si>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</si>
  <si>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</si>
  <si>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</si>
  <si>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</si>
  <si>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</si>
  <si>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</si>
  <si>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</si>
  <si>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</si>
  <si>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</si>
  <si>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</si>
  <si>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</si>
  <si>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</si>
  <si>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</si>
  <si>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</si>
  <si>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</si>
  <si>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</si>
  <si>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</si>
  <si>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</si>
  <si>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</si>
  <si>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</si>
  <si>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</si>
  <si>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</si>
  <si>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</si>
  <si>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</si>
  <si>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</si>
  <si>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</si>
  <si>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</si>
  <si>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</si>
  <si>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</si>
  <si>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</si>
  <si>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</si>
  <si>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</si>
  <si>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</si>
  <si>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</si>
  <si>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</si>
  <si>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</si>
  <si>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</si>
  <si>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</si>
  <si>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</si>
  <si>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</si>
  <si>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</si>
  <si>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</si>
  <si>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</si>
  <si>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</si>
  <si>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</si>
  <si>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</si>
  <si>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</si>
  <si>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</si>
  <si>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</si>
  <si>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</si>
  <si>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</si>
  <si>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</si>
  <si>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</si>
  <si>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</si>
  <si>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</si>
  <si>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</si>
  <si>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</si>
  <si>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</si>
  <si>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</si>
  <si>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</si>
  <si>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</si>
  <si>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</si>
  <si>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</si>
  <si>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</si>
  <si>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</si>
  <si>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</si>
  <si>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</si>
  <si>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</si>
  <si>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</si>
  <si>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</si>
  <si>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</si>
  <si>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</si>
  <si>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</si>
  <si>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</si>
  <si>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</si>
  <si>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</si>
  <si>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</si>
  <si>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</si>
  <si>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</si>
  <si>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</si>
  <si>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</si>
  <si>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</si>
  <si>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</si>
  <si>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</si>
  <si>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</si>
  <si>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</si>
  <si>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</si>
  <si>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</si>
  <si>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</si>
  <si>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</si>
  <si>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</si>
  <si>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</si>
  <si>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</si>
  <si>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</si>
  <si>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</si>
  <si>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</si>
  <si>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</si>
  <si>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</si>
  <si>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</si>
  <si>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</si>
  <si>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</si>
  <si>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</si>
  <si>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</si>
  <si>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</si>
  <si>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</si>
  <si>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</si>
  <si>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</si>
  <si>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</si>
  <si>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</si>
  <si>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</si>
  <si>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</si>
  <si>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</si>
  <si>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</si>
  <si>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</si>
  <si>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</si>
  <si>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</si>
  <si>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</si>
  <si>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</si>
  <si>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</si>
  <si>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</si>
  <si>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</si>
  <si>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</si>
  <si>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</si>
  <si>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</si>
  <si>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</si>
  <si>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</si>
  <si>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</si>
  <si>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</si>
  <si>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</si>
  <si>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</si>
  <si>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</si>
  <si>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</si>
  <si>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</si>
  <si>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</si>
  <si>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</si>
  <si>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</si>
  <si>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</si>
  <si>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</si>
  <si>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</si>
  <si>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</si>
  <si>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</si>
  <si>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</si>
  <si>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</si>
  <si>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</si>
  <si>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</si>
  <si>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</si>
  <si>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</si>
  <si>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</si>
  <si>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</si>
  <si>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</si>
  <si>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</si>
  <si>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</si>
  <si>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</si>
  <si>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</si>
  <si>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</si>
  <si>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</si>
  <si>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</si>
  <si>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</si>
  <si>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</si>
  <si>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</si>
  <si>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</si>
  <si>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</si>
  <si>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</si>
  <si>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</si>
  <si>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</si>
  <si>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</si>
  <si>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</si>
  <si>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</si>
  <si>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</si>
  <si>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</si>
  <si>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</si>
  <si>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</si>
  <si>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</si>
  <si>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</si>
  <si>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</si>
  <si>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</si>
  <si>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</si>
  <si>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</si>
  <si>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</si>
  <si>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</si>
  <si>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</si>
  <si>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</si>
  <si>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</si>
  <si>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</si>
  <si>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</si>
  <si>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</si>
  <si>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</si>
  <si>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</si>
  <si>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</si>
  <si>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</si>
  <si>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</si>
  <si>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</si>
  <si>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</si>
  <si>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</si>
  <si>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</si>
  <si>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</si>
  <si>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</si>
  <si>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</si>
  <si>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</si>
  <si>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</si>
  <si>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</si>
  <si>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</si>
  <si>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</si>
  <si>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</si>
  <si>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</si>
  <si>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</si>
  <si>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</si>
  <si>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</si>
  <si>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</si>
  <si>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</si>
  <si>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</si>
  <si>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</si>
  <si>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</si>
  <si>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</si>
  <si>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</si>
  <si>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</si>
  <si>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</si>
  <si>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</si>
  <si>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</si>
  <si>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</si>
  <si>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</si>
  <si>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</si>
  <si>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</si>
  <si>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</si>
  <si>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</si>
  <si>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</si>
  <si>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</si>
  <si>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</si>
  <si>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</si>
  <si>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</si>
  <si>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</si>
  <si>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</si>
  <si>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</si>
  <si>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</si>
  <si>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</si>
  <si>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</si>
  <si>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</si>
  <si>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</si>
  <si>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</si>
  <si>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</si>
  <si>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</si>
  <si>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</si>
  <si>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</si>
  <si>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</si>
  <si>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</si>
  <si>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</si>
  <si>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</si>
  <si>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</si>
  <si>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</si>
  <si>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</si>
  <si>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</si>
  <si>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</si>
  <si>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</si>
  <si>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</si>
  <si>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</si>
  <si>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</si>
  <si>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</si>
  <si>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</si>
  <si>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</si>
  <si>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</si>
  <si>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</si>
  <si>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</si>
  <si>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</si>
  <si>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</si>
  <si>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</si>
  <si>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</si>
  <si>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</si>
  <si>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</si>
  <si>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</si>
  <si>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</si>
  <si>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</si>
  <si>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</si>
  <si>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</si>
  <si>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</si>
  <si>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</si>
  <si>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</si>
  <si>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</si>
  <si>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</si>
  <si>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</si>
  <si>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</si>
  <si>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</si>
  <si>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</si>
  <si>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</si>
  <si>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</si>
  <si>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</si>
  <si>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</si>
  <si>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</si>
  <si>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</si>
  <si>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</si>
  <si>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</si>
  <si>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</si>
  <si>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</si>
  <si>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</si>
  <si>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</si>
  <si>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</si>
  <si>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</si>
  <si>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</si>
  <si>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</si>
  <si>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</si>
  <si>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</si>
  <si>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</si>
  <si>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</si>
  <si>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</si>
  <si>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</si>
  <si>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</si>
  <si>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</si>
  <si>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</si>
  <si>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</si>
  <si>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</si>
  <si>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</si>
  <si>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</si>
  <si>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</si>
  <si>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</si>
  <si>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</si>
  <si>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</si>
  <si>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</si>
  <si>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</si>
  <si>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</si>
  <si>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</si>
  <si>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</si>
  <si>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</si>
  <si>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</si>
  <si>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</si>
  <si>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</si>
  <si>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</si>
  <si>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</si>
  <si>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</si>
  <si>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</si>
  <si>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</si>
  <si>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</si>
  <si>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</si>
  <si>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</si>
  <si>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</si>
  <si>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</si>
  <si>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</si>
  <si>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</si>
  <si>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</si>
  <si>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</si>
  <si>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</si>
  <si>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</si>
  <si>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</si>
  <si>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</si>
  <si>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</si>
  <si>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</si>
  <si>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</si>
  <si>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</si>
  <si>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</si>
  <si>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</si>
  <si>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</si>
  <si>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</si>
  <si>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</si>
  <si>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</si>
  <si>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</si>
  <si>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</si>
  <si>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</si>
  <si>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</si>
  <si>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</si>
  <si>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</si>
  <si>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</si>
  <si>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</si>
  <si>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</si>
  <si>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</si>
  <si>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</si>
  <si>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</si>
  <si>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</si>
  <si>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</si>
  <si>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</si>
  <si>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</si>
  <si>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</si>
  <si>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</si>
  <si>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</si>
  <si>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</si>
  <si>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</si>
  <si>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</si>
  <si>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</si>
  <si>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</si>
  <si>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</si>
  <si>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</si>
  <si>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</si>
  <si>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</si>
  <si>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</si>
  <si>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</si>
  <si>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</si>
  <si>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</si>
  <si>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</si>
  <si>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</si>
  <si>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</si>
  <si>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</si>
  <si>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</si>
  <si>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</si>
  <si>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</si>
  <si>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</si>
  <si>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</si>
  <si>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</si>
  <si>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</si>
  <si>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</si>
  <si>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</si>
  <si>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</si>
  <si>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</si>
  <si>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</si>
  <si>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</si>
  <si>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</si>
  <si>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</si>
  <si>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</si>
  <si>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</si>
  <si>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</si>
  <si>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</si>
  <si>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</si>
  <si>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</si>
  <si>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</si>
  <si>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</si>
  <si>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</si>
  <si>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</si>
  <si>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</si>
  <si>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</si>
  <si>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</si>
  <si>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</si>
  <si>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</si>
  <si>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</si>
  <si>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</si>
  <si>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</si>
  <si>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</si>
  <si>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</si>
  <si>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</si>
  <si>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</si>
  <si>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</si>
  <si>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</si>
  <si>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</si>
  <si>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</si>
  <si>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</si>
  <si>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</si>
  <si>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</si>
  <si>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</si>
  <si>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</si>
  <si>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</si>
  <si>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</si>
  <si>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</si>
  <si>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</si>
  <si>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</si>
  <si>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</si>
  <si>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</si>
  <si>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</si>
  <si>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</si>
  <si>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</si>
  <si>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</si>
  <si>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</si>
  <si>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</si>
  <si>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</si>
  <si>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</si>
  <si>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</si>
  <si>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</si>
  <si>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</si>
  <si>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</si>
  <si>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</si>
  <si>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</si>
  <si>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</si>
  <si>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</si>
  <si>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</si>
  <si>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</si>
  <si>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</si>
  <si>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</si>
  <si>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</si>
  <si>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</si>
  <si>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</si>
  <si>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</si>
  <si>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</si>
  <si>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</si>
  <si>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</si>
  <si>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</si>
  <si>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</si>
  <si>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</si>
  <si>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</si>
  <si>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</si>
  <si>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</si>
  <si>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</si>
  <si>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</si>
  <si>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</si>
  <si>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</si>
  <si>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</si>
  <si>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</si>
  <si>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</si>
  <si>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</si>
  <si>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</si>
  <si>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</si>
  <si>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</si>
  <si>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</si>
  <si>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</si>
  <si>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</si>
  <si>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</si>
  <si>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</si>
  <si>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</si>
  <si>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</si>
  <si>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</si>
  <si>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</si>
  <si>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</si>
  <si>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</si>
  <si>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</si>
  <si>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</si>
  <si>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</si>
  <si>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</si>
  <si>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</si>
  <si>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</si>
  <si>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</si>
  <si>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</si>
  <si>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</si>
  <si>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</si>
  <si>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</si>
  <si>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</si>
  <si>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</si>
  <si>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</si>
  <si>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</si>
  <si>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</si>
  <si>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</si>
  <si>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</si>
  <si>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</si>
  <si>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</si>
  <si>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</si>
  <si>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</si>
  <si>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</si>
  <si>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</si>
  <si>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</si>
  <si>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</si>
  <si>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</si>
  <si>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</si>
  <si>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</si>
  <si>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</si>
  <si>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</si>
  <si>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</si>
  <si>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</si>
  <si>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</si>
  <si>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</si>
  <si>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</si>
  <si>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</si>
  <si>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</si>
  <si>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</si>
  <si>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</si>
  <si>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</si>
  <si>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</si>
  <si>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</si>
  <si>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</si>
  <si>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</si>
  <si>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</si>
  <si>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</si>
  <si>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</si>
  <si>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</si>
  <si>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</si>
  <si>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</si>
  <si>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</si>
  <si>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</si>
  <si>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</si>
  <si>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</si>
  <si>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</si>
  <si>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</si>
  <si>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</si>
  <si>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</si>
  <si>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</si>
  <si>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</si>
  <si>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</si>
  <si>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</si>
  <si>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</si>
  <si>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</si>
  <si>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</si>
  <si>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</si>
  <si>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</si>
  <si>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</si>
  <si>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</si>
  <si>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</si>
  <si>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</si>
  <si>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</si>
  <si>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</si>
  <si>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</si>
  <si>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</si>
  <si>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</si>
  <si>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</si>
  <si>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</si>
  <si>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</si>
  <si>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</si>
  <si>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</si>
  <si>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</si>
  <si>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</si>
  <si>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</si>
  <si>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</si>
  <si>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</si>
  <si>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</si>
  <si>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</si>
  <si>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</si>
  <si>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</si>
  <si>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</si>
  <si>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</si>
  <si>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</si>
  <si>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</si>
  <si>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</si>
  <si>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</si>
  <si>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</si>
  <si>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</si>
  <si>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</si>
  <si>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</si>
  <si>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</si>
  <si>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</si>
  <si>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</si>
  <si>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</si>
  <si>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</si>
  <si>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</si>
  <si>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</si>
  <si>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</si>
  <si>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</si>
  <si>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</si>
  <si>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</si>
  <si>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</si>
  <si>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</si>
  <si>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</si>
  <si>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</si>
  <si>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</si>
  <si>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</si>
  <si>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</si>
  <si>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</si>
  <si>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</si>
  <si>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</si>
  <si>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</si>
  <si>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</si>
  <si>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</si>
  <si>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</si>
  <si>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</si>
  <si>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</si>
  <si>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</si>
  <si>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</si>
  <si>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</si>
  <si>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</si>
  <si>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</si>
  <si>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</si>
  <si>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</si>
  <si>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</si>
  <si>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</si>
  <si>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</si>
  <si>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</si>
  <si>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</si>
  <si>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</si>
  <si>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</si>
  <si>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</si>
  <si>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</si>
  <si>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</si>
  <si>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</si>
  <si>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</si>
  <si>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</si>
  <si>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</si>
  <si>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</si>
  <si>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</si>
  <si>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</si>
  <si>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</si>
  <si>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</si>
  <si>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</si>
  <si>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</si>
  <si>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</si>
  <si>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</si>
  <si>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</si>
  <si>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</si>
  <si>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</si>
  <si>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</si>
  <si>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</si>
  <si>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</si>
  <si>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</si>
  <si>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</si>
  <si>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</si>
  <si>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</si>
  <si>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</si>
  <si>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</si>
  <si>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</si>
  <si>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</si>
  <si>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</si>
  <si>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</si>
  <si>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</si>
  <si>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</si>
  <si>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</si>
  <si>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</si>
  <si>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</si>
  <si>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</si>
  <si>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</si>
  <si>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</si>
  <si>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</si>
  <si>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</si>
  <si>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</si>
  <si>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</si>
  <si>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</si>
  <si>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</si>
  <si>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</si>
  <si>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</si>
  <si>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</si>
  <si>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</si>
  <si>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</si>
  <si>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</si>
  <si>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</si>
  <si>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</si>
  <si>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</si>
  <si>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</si>
  <si>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</si>
  <si>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</si>
  <si>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</si>
  <si>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</si>
  <si>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</si>
  <si>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</si>
  <si>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</si>
  <si>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</si>
  <si>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</si>
  <si>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</si>
  <si>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</si>
  <si>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</si>
  <si>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</si>
  <si>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</si>
  <si>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</si>
  <si>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</si>
  <si>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</si>
  <si>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</si>
  <si>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</si>
  <si>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</si>
  <si>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</si>
  <si>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</si>
  <si>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</si>
  <si>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</si>
  <si>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</si>
  <si>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</si>
  <si>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</si>
  <si>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</si>
  <si>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</si>
  <si>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</si>
  <si>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</si>
  <si>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</si>
  <si>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</si>
  <si>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</si>
  <si>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</si>
  <si>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</si>
  <si>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</si>
  <si>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</si>
  <si>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</si>
  <si>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</si>
  <si>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</si>
  <si>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</si>
  <si>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</si>
  <si>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</si>
  <si>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</si>
  <si>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</si>
  <si>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</si>
  <si>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</si>
  <si>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</si>
  <si>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</si>
  <si>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</si>
  <si>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</si>
  <si>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</si>
  <si>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</si>
  <si>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</si>
  <si>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</si>
  <si>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</si>
  <si>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</si>
  <si>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</si>
  <si>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</si>
  <si>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</si>
  <si>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</si>
  <si>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</si>
  <si>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</si>
  <si>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</si>
  <si>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</si>
  <si>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</si>
  <si>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</si>
  <si>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</si>
  <si>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</si>
  <si>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</si>
  <si>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</si>
  <si>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</si>
  <si>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</si>
  <si>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</si>
  <si>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</si>
  <si>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</si>
  <si>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</si>
  <si>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</si>
  <si>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</si>
  <si>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</si>
  <si>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</si>
  <si>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</si>
  <si>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</si>
  <si>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</si>
  <si>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</si>
  <si>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</si>
  <si>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</si>
  <si>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</si>
  <si>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</si>
  <si>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</si>
  <si>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</si>
  <si>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</si>
  <si>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</si>
  <si>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</si>
  <si>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</si>
  <si>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</si>
  <si>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</si>
  <si>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</si>
  <si>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</si>
  <si>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</si>
  <si>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</si>
  <si>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</si>
  <si>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</si>
  <si>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</si>
  <si>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</si>
  <si>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</si>
  <si>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</si>
  <si>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</si>
  <si>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</si>
  <si>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</si>
  <si>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</si>
  <si>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</si>
  <si>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</si>
  <si>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</si>
  <si>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</si>
  <si>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</si>
  <si>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</si>
  <si>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</si>
  <si>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</si>
  <si>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</si>
  <si>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</si>
  <si>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</si>
  <si>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</si>
  <si>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</si>
  <si>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</si>
  <si>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</si>
  <si>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</si>
  <si>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</si>
  <si>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</si>
  <si>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</si>
  <si>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</si>
  <si>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</si>
  <si>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</si>
  <si>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</si>
  <si>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</si>
  <si>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</si>
  <si>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</si>
  <si>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</si>
  <si>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</si>
  <si>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</si>
  <si>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</si>
  <si>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</si>
  <si>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</si>
  <si>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</si>
  <si>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</si>
  <si>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</si>
  <si>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</si>
  <si>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</si>
  <si>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</si>
  <si>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</si>
  <si>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</si>
  <si>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</si>
  <si>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</si>
  <si>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</si>
  <si>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</si>
  <si>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</si>
  <si>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</si>
  <si>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</si>
  <si>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</si>
  <si>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</si>
  <si>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</si>
  <si>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</si>
  <si>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</si>
  <si>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</si>
  <si>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</si>
  <si>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</si>
  <si>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</si>
  <si>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</si>
  <si>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</si>
  <si>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</si>
  <si>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</si>
  <si>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</si>
  <si>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</si>
  <si>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</si>
  <si>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</si>
  <si>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</si>
  <si>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</si>
  <si>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</si>
  <si>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</si>
  <si>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</si>
  <si>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</si>
  <si>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</si>
  <si>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</si>
  <si>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</si>
  <si>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</si>
  <si>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</si>
  <si>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</si>
  <si>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</si>
  <si>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</si>
  <si>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</si>
  <si>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</si>
  <si>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</si>
  <si>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</si>
  <si>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</si>
  <si>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</si>
  <si>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</si>
  <si>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</si>
  <si>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</si>
  <si>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</si>
  <si>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</si>
  <si>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</si>
  <si>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</si>
  <si>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</si>
  <si>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</si>
  <si>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</si>
  <si>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</si>
  <si>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</si>
  <si>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</si>
  <si>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</si>
  <si>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</si>
  <si>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</si>
  <si>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</si>
  <si>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</si>
  <si>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</si>
  <si>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</si>
  <si>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</si>
  <si>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</si>
  <si>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</si>
  <si>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</si>
  <si>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</si>
  <si>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</si>
  <si>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</si>
  <si>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</si>
  <si>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</si>
  <si>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</si>
  <si>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</si>
  <si>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</si>
  <si>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</si>
  <si>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</si>
  <si>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</si>
  <si>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</si>
  <si>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</si>
  <si>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</si>
  <si>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</si>
  <si>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</si>
  <si>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</si>
  <si>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</si>
  <si>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</si>
  <si>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</si>
  <si>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</si>
  <si>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</si>
  <si>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</si>
  <si>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</si>
  <si>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</si>
  <si>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</si>
  <si>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</si>
  <si>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</si>
  <si>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</si>
  <si>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</si>
  <si>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</si>
  <si>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</si>
  <si>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</si>
  <si>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</si>
  <si>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</si>
  <si>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</si>
  <si>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</si>
  <si>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</si>
  <si>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</si>
  <si>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</si>
  <si>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</si>
  <si>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</si>
  <si>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</si>
  <si>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</si>
  <si>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</si>
  <si>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</si>
  <si>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</si>
  <si>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</si>
  <si>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</si>
  <si>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</si>
  <si>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</si>
  <si>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</si>
  <si>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</si>
  <si>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</si>
  <si>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</si>
  <si>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</si>
  <si>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</si>
  <si>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</si>
  <si>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</si>
  <si>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</si>
  <si>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</si>
  <si>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</si>
  <si>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</si>
  <si>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</si>
  <si>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</si>
  <si>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</si>
  <si>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</si>
  <si>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</si>
  <si>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</si>
  <si>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</si>
  <si>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</si>
  <si>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</si>
  <si>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</si>
  <si>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</si>
  <si>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</si>
  <si>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</si>
  <si>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</si>
  <si>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</si>
  <si>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</si>
  <si>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</si>
  <si>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</si>
  <si>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</si>
  <si>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</si>
  <si>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</si>
  <si>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</si>
  <si>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</si>
  <si>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</si>
  <si>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</si>
  <si>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</si>
  <si>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</si>
  <si>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</si>
  <si>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</si>
  <si>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</si>
  <si>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</si>
  <si>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</si>
  <si>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</si>
  <si>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</si>
  <si>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</si>
  <si>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</si>
  <si>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</si>
  <si>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</si>
  <si>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</si>
  <si>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</si>
  <si>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</si>
  <si>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</si>
  <si>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</si>
  <si>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</si>
  <si>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</si>
  <si>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</si>
  <si>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</si>
  <si>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</si>
  <si>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</si>
  <si>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</si>
  <si>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</si>
  <si>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</si>
  <si>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</si>
  <si>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</si>
  <si>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</si>
  <si>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</si>
  <si>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</si>
  <si>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</si>
  <si>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</si>
  <si>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</si>
  <si>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</si>
  <si>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</si>
  <si>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</si>
  <si>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</si>
  <si>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</si>
  <si>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</si>
  <si>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</si>
  <si>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</si>
  <si>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</si>
  <si>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</si>
  <si>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</si>
  <si>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</si>
  <si>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</si>
  <si>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</si>
  <si>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</si>
  <si>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</si>
  <si>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</si>
  <si>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</si>
  <si>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</si>
  <si>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</si>
  <si>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</si>
  <si>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</si>
  <si>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</si>
  <si>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</si>
  <si>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</si>
  <si>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</si>
  <si>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</si>
  <si>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</si>
  <si>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</si>
  <si>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</si>
  <si>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</si>
  <si>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</si>
  <si>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</si>
  <si>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</si>
  <si>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</si>
  <si>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</si>
  <si>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</si>
  <si>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</si>
  <si>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</si>
  <si>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</si>
  <si>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</si>
  <si>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</si>
  <si>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</si>
  <si>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</si>
  <si>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</si>
  <si>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</si>
  <si>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</si>
  <si>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</si>
  <si>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</si>
  <si>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</si>
  <si>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</si>
  <si>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</si>
  <si>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</si>
  <si>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</si>
  <si>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</si>
  <si>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</si>
  <si>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</si>
  <si>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</si>
  <si>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</si>
  <si>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</si>
  <si>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</si>
  <si>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</si>
  <si>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</si>
  <si>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</si>
  <si>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</si>
  <si>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</si>
  <si>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</si>
  <si>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</si>
  <si>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</si>
  <si>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</si>
  <si>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</si>
  <si>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</si>
  <si>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</si>
  <si>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</si>
  <si>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</si>
  <si>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</si>
  <si>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</si>
  <si>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</si>
  <si>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</si>
  <si>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</si>
  <si>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</si>
  <si>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</si>
  <si>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</si>
  <si>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</si>
  <si>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</si>
  <si>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</si>
  <si>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</si>
  <si>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</si>
  <si>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</si>
  <si>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</si>
  <si>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</si>
  <si>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</si>
  <si>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</si>
  <si>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</si>
  <si>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</si>
  <si>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</si>
  <si>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</si>
  <si>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</si>
  <si>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</si>
  <si>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</si>
  <si>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</si>
  <si>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</si>
  <si>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</si>
  <si>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</si>
  <si>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</si>
  <si>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</si>
  <si>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</si>
  <si>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</si>
  <si>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</si>
  <si>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</si>
  <si>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</si>
  <si>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</si>
  <si>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</si>
  <si>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</si>
  <si>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</si>
  <si>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</si>
  <si>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</si>
  <si>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</si>
  <si>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</si>
  <si>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</si>
  <si>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</si>
  <si>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</si>
  <si>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</si>
  <si>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</si>
  <si>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</si>
  <si>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</si>
  <si>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</si>
  <si>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</si>
  <si>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</si>
  <si>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</si>
  <si>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</si>
  <si>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</si>
  <si>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</si>
  <si>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</si>
  <si>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</si>
  <si>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</si>
  <si>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</si>
  <si>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</si>
  <si>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</si>
  <si>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</si>
  <si>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</si>
  <si>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</si>
  <si>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</si>
  <si>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</si>
  <si>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</si>
  <si>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</si>
  <si>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</si>
  <si>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</si>
  <si>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</si>
  <si>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</si>
  <si>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</si>
  <si>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</si>
  <si>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</si>
  <si>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</si>
  <si>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</si>
  <si>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</si>
  <si>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</si>
  <si>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</si>
  <si>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</si>
  <si>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</si>
  <si>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</si>
  <si>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</si>
  <si>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</si>
  <si>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</si>
  <si>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</si>
  <si>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</si>
  <si>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</si>
  <si>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</si>
  <si>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</si>
  <si>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</si>
  <si>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</si>
  <si>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</si>
  <si>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</si>
  <si>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</si>
  <si>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</si>
  <si>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</si>
  <si>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</si>
  <si>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</si>
  <si>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</si>
  <si>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</si>
  <si>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</si>
  <si>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</si>
  <si>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</si>
  <si>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</si>
  <si>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</si>
  <si>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</si>
  <si>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</si>
  <si>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</si>
  <si>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</si>
  <si>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</si>
  <si>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</si>
  <si>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</si>
  <si>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</si>
  <si>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</si>
  <si>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</si>
  <si>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</si>
  <si>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</si>
  <si>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</si>
  <si>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</si>
  <si>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</si>
  <si>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</si>
  <si>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</si>
  <si>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</si>
  <si>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</si>
  <si>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</si>
  <si>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</si>
  <si>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</si>
  <si>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</si>
  <si>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</si>
  <si>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</si>
  <si>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</si>
  <si>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</si>
  <si>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</si>
  <si>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</si>
  <si>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</si>
  <si>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</si>
  <si>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</si>
  <si>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</si>
  <si>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</si>
  <si>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</si>
  <si>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</si>
  <si>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</si>
  <si>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</si>
  <si>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</si>
  <si>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</si>
  <si>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</si>
  <si>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</si>
  <si>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</si>
  <si>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</si>
  <si>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</si>
  <si>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</si>
  <si>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</si>
  <si>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</si>
  <si>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</si>
  <si>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</si>
  <si>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</si>
  <si>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</si>
  <si>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</si>
  <si>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</si>
  <si>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</si>
  <si>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</si>
  <si>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</si>
  <si>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</si>
  <si>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</si>
  <si>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</si>
  <si>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</si>
  <si>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</si>
  <si>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</si>
  <si>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</si>
  <si>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</si>
  <si>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</si>
  <si>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</si>
  <si>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</si>
  <si>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</si>
  <si>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</si>
  <si>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</si>
  <si>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</si>
  <si>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</si>
  <si>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</si>
  <si>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</si>
  <si>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</si>
  <si>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</si>
  <si>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</si>
  <si>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</si>
  <si>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</si>
  <si>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</si>
  <si>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</si>
  <si>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</si>
  <si>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</si>
  <si>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</si>
  <si>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</si>
  <si>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</si>
  <si>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</si>
  <si>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</si>
  <si>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</si>
  <si>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</si>
  <si>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</si>
  <si>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</si>
  <si>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</si>
  <si>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</si>
  <si>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</si>
  <si>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</si>
  <si>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</si>
  <si>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</si>
  <si>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</si>
  <si>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</si>
  <si>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</si>
  <si>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</si>
  <si>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</si>
  <si>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</si>
  <si>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</si>
  <si>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</si>
  <si>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</si>
  <si>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</si>
  <si>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</si>
  <si>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</si>
  <si>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</si>
  <si>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</si>
  <si>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</si>
  <si>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</si>
  <si>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</si>
  <si>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</si>
  <si>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</si>
  <si>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</si>
  <si>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</si>
  <si>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</si>
  <si>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</si>
  <si>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</si>
  <si>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</si>
  <si>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</si>
  <si>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</si>
  <si>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</si>
  <si>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</si>
  <si>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</si>
  <si>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</si>
  <si>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</si>
  <si>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</si>
  <si>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</si>
  <si>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</si>
  <si>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</si>
  <si>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</si>
  <si>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</si>
  <si>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</si>
  <si>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</si>
  <si>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</si>
  <si>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</si>
  <si>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</si>
  <si>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</si>
  <si>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</si>
  <si>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</si>
  <si>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</si>
  <si>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</si>
  <si>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</si>
  <si>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</si>
  <si>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</si>
  <si>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</si>
  <si>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</si>
  <si>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</si>
  <si>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</si>
  <si>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</si>
  <si>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</si>
  <si>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</si>
  <si>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</si>
  <si>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</si>
  <si>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</si>
  <si>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</si>
  <si>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</si>
  <si>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</si>
  <si>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</si>
  <si>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</si>
  <si>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</si>
  <si>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</si>
  <si>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</si>
  <si>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</si>
  <si>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</si>
  <si>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</si>
  <si>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</si>
  <si>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</si>
  <si>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</si>
  <si>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</si>
  <si>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</si>
  <si>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</si>
  <si>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</si>
  <si>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</si>
  <si>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</si>
  <si>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</si>
  <si>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</si>
  <si>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</si>
  <si>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</si>
  <si>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</si>
  <si>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</si>
  <si>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</si>
  <si>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</si>
  <si>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</si>
  <si>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</si>
  <si>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</si>
  <si>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</si>
  <si>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</si>
  <si>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</si>
  <si>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</si>
  <si>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</si>
  <si>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</si>
  <si>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</si>
  <si>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</si>
  <si>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</si>
  <si>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</si>
  <si>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</si>
  <si>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</si>
  <si>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</si>
  <si>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</si>
  <si>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</si>
  <si>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</si>
  <si>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</si>
  <si>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</si>
  <si>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</si>
  <si>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</si>
  <si>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</si>
  <si>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</si>
  <si>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</si>
  <si>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</si>
  <si>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</si>
  <si>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</si>
  <si>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</si>
  <si>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</si>
  <si>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</si>
  <si>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</si>
  <si>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</si>
  <si>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</si>
  <si>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</si>
  <si>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</si>
  <si>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</si>
  <si>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</si>
  <si>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</si>
  <si>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</si>
  <si>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</si>
  <si>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</si>
  <si>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</si>
  <si>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</si>
  <si>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</si>
  <si>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</si>
  <si>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</si>
  <si>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</si>
  <si>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</si>
  <si>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</si>
  <si>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</si>
  <si>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</si>
  <si>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</si>
  <si>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</si>
  <si>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</si>
  <si>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</si>
  <si>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</si>
  <si>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</si>
  <si>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</si>
  <si>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</si>
  <si>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</si>
  <si>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</si>
  <si>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</si>
  <si>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</si>
  <si>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</si>
  <si>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</si>
  <si>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</si>
  <si>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</si>
  <si>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</si>
  <si>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</si>
  <si>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</si>
  <si>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</si>
  <si>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</si>
  <si>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</si>
  <si>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</si>
  <si>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</si>
  <si>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</si>
  <si>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</si>
  <si>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</si>
  <si>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</si>
  <si>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</si>
  <si>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</si>
  <si>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</si>
  <si>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</si>
  <si>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</si>
  <si>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</si>
  <si>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</si>
  <si>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</si>
  <si>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</si>
  <si>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</si>
  <si>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</si>
  <si>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</si>
  <si>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</si>
  <si>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</si>
  <si>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</si>
  <si>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</si>
  <si>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</si>
  <si>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</si>
  <si>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</si>
  <si>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</si>
  <si>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</si>
  <si>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</si>
  <si>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</si>
  <si>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</si>
  <si>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</si>
  <si>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</si>
  <si>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</si>
  <si>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</si>
  <si>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</si>
  <si>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</si>
  <si>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</si>
  <si>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</si>
  <si>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</si>
  <si>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</si>
  <si>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</si>
  <si>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</si>
  <si>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</si>
  <si>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</si>
  <si>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</si>
  <si>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</si>
  <si>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</si>
  <si>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</si>
  <si>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</si>
  <si>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</si>
  <si>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</si>
  <si>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</si>
  <si>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</si>
  <si>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</si>
  <si>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</si>
  <si>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</si>
  <si>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</si>
  <si>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</si>
  <si>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</si>
  <si>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</si>
  <si>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</si>
  <si>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</si>
  <si>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</si>
  <si>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</si>
  <si>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</si>
  <si>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</si>
  <si>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</si>
  <si>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</si>
  <si>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</si>
  <si>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</si>
  <si>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</si>
  <si>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</si>
  <si>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</si>
  <si>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</si>
  <si>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</si>
  <si>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</si>
  <si>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</si>
  <si>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</si>
  <si>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</si>
  <si>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</si>
  <si>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</si>
  <si>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</si>
  <si>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</si>
  <si>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</si>
  <si>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</si>
  <si>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</si>
  <si>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</si>
  <si>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</si>
  <si>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</si>
  <si>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</si>
  <si>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</si>
  <si>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</si>
  <si>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</si>
  <si>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</si>
  <si>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</si>
  <si>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</si>
  <si>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</si>
  <si>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</si>
  <si>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</si>
  <si>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</si>
  <si>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</si>
  <si>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</si>
  <si>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</si>
  <si>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</si>
  <si>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</si>
  <si>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</si>
  <si>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</si>
  <si>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</si>
  <si>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</si>
  <si>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</si>
  <si>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</si>
  <si>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</si>
  <si>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</si>
  <si>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</si>
  <si>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</si>
  <si>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</si>
  <si>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</si>
  <si>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</si>
  <si>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</si>
  <si>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</si>
  <si>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</si>
  <si>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</si>
  <si>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</si>
  <si>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</si>
  <si>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</si>
  <si>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</si>
  <si>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</si>
  <si>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</si>
  <si>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</si>
  <si>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</si>
  <si>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</si>
  <si>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</si>
  <si>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</si>
  <si>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</si>
  <si>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</si>
  <si>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</si>
  <si>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</si>
  <si>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</si>
  <si>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</si>
  <si>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</si>
  <si>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</si>
  <si>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</si>
  <si>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</si>
  <si>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</si>
  <si>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</si>
  <si>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</si>
  <si>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</si>
  <si>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</si>
  <si>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</si>
  <si>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</si>
  <si>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</si>
  <si>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</si>
  <si>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</si>
  <si>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</si>
  <si>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</si>
  <si>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</si>
  <si>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</si>
  <si>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</si>
  <si>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</si>
  <si>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</si>
  <si>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</si>
  <si>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</si>
  <si>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</si>
  <si>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</si>
  <si>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</si>
  <si>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</si>
  <si>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</si>
  <si>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</si>
  <si>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</si>
  <si>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</si>
  <si>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</si>
  <si>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</si>
  <si>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</si>
  <si>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</si>
  <si>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</si>
  <si>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</si>
  <si>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</si>
  <si>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</si>
  <si>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</si>
  <si>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</si>
  <si>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</si>
  <si>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</si>
  <si>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</si>
  <si>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</si>
  <si>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</si>
  <si>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</si>
  <si>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</si>
  <si>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</si>
  <si>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</si>
  <si>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</si>
  <si>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</si>
  <si>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</si>
  <si>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</si>
  <si>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</si>
  <si>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</si>
  <si>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</si>
  <si>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</si>
  <si>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</si>
  <si>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</si>
  <si>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</si>
  <si>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</si>
  <si>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</si>
  <si>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</si>
  <si>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</si>
  <si>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</si>
  <si>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</si>
  <si>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</si>
  <si>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</si>
  <si>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</si>
  <si>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</si>
  <si>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</si>
  <si>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</si>
  <si>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</si>
  <si>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</si>
  <si>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</si>
  <si>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</si>
  <si>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</si>
  <si>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</si>
  <si>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</si>
  <si>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</si>
  <si>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</si>
  <si>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</si>
  <si>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</si>
  <si>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</si>
  <si>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</si>
  <si>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</si>
  <si>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</si>
  <si>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</si>
  <si>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</si>
  <si>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</si>
  <si>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</si>
  <si>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</si>
  <si>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</si>
  <si>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</si>
  <si>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</si>
  <si>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</si>
  <si>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</si>
  <si>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</si>
  <si>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</si>
  <si>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</si>
  <si>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</si>
  <si>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</si>
  <si>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</si>
  <si>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</si>
  <si>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</si>
  <si>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</si>
  <si>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</si>
  <si>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</si>
  <si>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</si>
  <si>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</si>
  <si>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</si>
  <si>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</si>
  <si>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</si>
  <si>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</si>
  <si>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</si>
  <si>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</si>
  <si>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</si>
  <si>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</si>
  <si>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</si>
  <si>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</si>
  <si>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</si>
  <si>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</si>
  <si>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</si>
  <si>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</si>
  <si>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</si>
  <si>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</si>
  <si>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</si>
  <si>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</si>
  <si>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</si>
  <si>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</si>
  <si>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</si>
  <si>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</si>
  <si>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</si>
  <si>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</si>
  <si>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</si>
  <si>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</si>
  <si>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</si>
  <si>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</si>
  <si>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</si>
  <si>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</si>
  <si>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</si>
  <si>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</si>
  <si>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</si>
  <si>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</si>
  <si>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</si>
  <si>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</si>
  <si>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</si>
  <si>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</si>
  <si>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</si>
  <si>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</si>
  <si>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</si>
  <si>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</si>
  <si>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</si>
  <si>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</si>
  <si>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</si>
  <si>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</si>
  <si>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</si>
  <si>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</si>
  <si>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</si>
  <si>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</si>
  <si>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</si>
  <si>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</si>
  <si>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</si>
  <si>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</si>
  <si>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</si>
  <si>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</si>
  <si>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</si>
  <si>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</si>
  <si>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</si>
  <si>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</si>
  <si>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</si>
  <si>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</si>
  <si>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</si>
  <si>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</si>
  <si>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</si>
  <si>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</si>
  <si>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</si>
  <si>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</si>
  <si>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</si>
  <si>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</si>
  <si>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</si>
  <si>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</si>
  <si>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</si>
  <si>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</si>
  <si>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</si>
  <si>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</si>
  <si>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</si>
  <si>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</si>
  <si>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</si>
  <si>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</si>
  <si>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</si>
  <si>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</si>
  <si>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</si>
  <si>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</si>
  <si>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</si>
  <si>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</si>
  <si>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</si>
  <si>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</si>
  <si>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</si>
  <si>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</si>
  <si>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</si>
  <si>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</si>
  <si>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</si>
  <si>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</si>
  <si>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</si>
  <si>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</si>
  <si>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</si>
  <si>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</si>
  <si>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</si>
  <si>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</si>
  <si>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</si>
  <si>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</si>
  <si>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</si>
  <si>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</si>
  <si>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</si>
  <si>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</si>
  <si>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</si>
  <si>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</si>
  <si>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</si>
  <si>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</si>
  <si>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</si>
  <si>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</si>
  <si>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</si>
  <si>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</si>
  <si>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</si>
  <si>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</si>
  <si>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</si>
  <si>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</si>
  <si>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</si>
  <si>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</si>
  <si>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</si>
  <si>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</si>
  <si>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</si>
  <si>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</si>
  <si>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</si>
  <si>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</si>
  <si>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</si>
  <si>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</si>
  <si>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</si>
  <si>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</si>
  <si>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</si>
  <si>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</si>
  <si>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</si>
  <si>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</si>
  <si>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</si>
  <si>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</si>
  <si>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</si>
  <si>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</si>
  <si>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</si>
  <si>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</si>
  <si>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</si>
  <si>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</si>
  <si>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</si>
  <si>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</si>
  <si>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</si>
  <si>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</si>
  <si>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</si>
  <si>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</si>
  <si>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</si>
  <si>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</si>
  <si>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</si>
  <si>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</si>
  <si>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</si>
  <si>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</si>
  <si>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</si>
  <si>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</si>
  <si>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</si>
  <si>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</si>
  <si>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</si>
  <si>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</si>
  <si>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</si>
  <si>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</si>
  <si>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</si>
  <si>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</si>
  <si>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</si>
  <si>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</si>
  <si>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</si>
  <si>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</si>
  <si>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</si>
  <si>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</si>
  <si>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</si>
  <si>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</si>
  <si>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</si>
  <si>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</si>
  <si>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</si>
  <si>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</si>
  <si>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</si>
  <si>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</si>
  <si>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</si>
  <si>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</si>
  <si>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</si>
  <si>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</si>
  <si>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</si>
  <si>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</si>
  <si>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</si>
  <si>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</si>
  <si>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</si>
  <si>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</si>
  <si>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</si>
  <si>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</si>
  <si>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</si>
  <si>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</si>
  <si>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</si>
  <si>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</si>
  <si>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</si>
  <si>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</si>
  <si>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</si>
  <si>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</si>
  <si>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</si>
  <si>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STOBREČ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</si>
</sst>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813318.35</v>
      </c>
      <c r="D2" s="6">
        <f>'PR-RAS'!E6</f>
        <v>995716.04</v>
      </c>
      <c r="E2" s="6">
        <v>0</v>
      </c>
      <c r="F2" s="6">
        <v>0</v>
      </c>
      <c r="G2" s="7">
        <f t="shared" ref="G2:G264" si="0">(B2/1000)*(C2*1+D2*2)</f>
        <v>2804.7504300000001</v>
      </c>
      <c r="H2" s="7">
        <f t="shared" ref="H2:H26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708654.49</v>
      </c>
      <c r="D46" s="1">
        <f>'PR-RAS'!E50</f>
        <v>882580.16</v>
      </c>
      <c r="E46" s="1">
        <v>0</v>
      </c>
      <c r="F46" s="1">
        <v>0</v>
      </c>
      <c r="G46" s="2">
        <f t="shared" si="0"/>
        <v>111321.66645</v>
      </c>
      <c r="H46" s="2">
        <f t="shared" si="1"/>
        <v>0.65000000002328306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708654.49</v>
      </c>
      <c r="D64" s="1">
        <f>'PR-RAS'!E68</f>
        <v>882580.16</v>
      </c>
      <c r="E64" s="1">
        <v>0</v>
      </c>
      <c r="F64" s="1">
        <v>0</v>
      </c>
      <c r="G64" s="2">
        <f t="shared" si="0"/>
        <v>155850.33303000001</v>
      </c>
      <c r="H64" s="2">
        <f t="shared" si="1"/>
        <v>0.65000000002328306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700112.13</v>
      </c>
      <c r="D65" s="1">
        <f>'PR-RAS'!E69</f>
        <v>876949.31</v>
      </c>
      <c r="E65" s="1">
        <v>0</v>
      </c>
      <c r="F65" s="1">
        <v>0</v>
      </c>
      <c r="G65" s="2">
        <f t="shared" si="0"/>
        <v>157056.68799999999</v>
      </c>
      <c r="H65" s="2">
        <f t="shared" si="1"/>
        <v>0.44000000006053597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8542.36</v>
      </c>
      <c r="D66" s="1">
        <f>'PR-RAS'!E70</f>
        <v>5630.85</v>
      </c>
      <c r="E66" s="1">
        <v>0</v>
      </c>
      <c r="F66" s="1">
        <v>0</v>
      </c>
      <c r="G66" s="2">
        <f t="shared" si="0"/>
        <v>1287.2639000000001</v>
      </c>
      <c r="H66" s="2">
        <f t="shared" si="1"/>
        <v>0.51000000000021828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1359.08</v>
      </c>
      <c r="D102" s="1">
        <f>'PR-RAS'!E106</f>
        <v>1464.5</v>
      </c>
      <c r="E102" s="1">
        <v>0</v>
      </c>
      <c r="F102" s="1">
        <v>0</v>
      </c>
      <c r="G102" s="2">
        <f t="shared" si="0"/>
        <v>433.09608000000003</v>
      </c>
      <c r="H102" s="2">
        <f t="shared" si="1"/>
        <v>0.57999999999992724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1359.08</v>
      </c>
      <c r="D108" s="1">
        <f>'PR-RAS'!E112</f>
        <v>1464.5</v>
      </c>
      <c r="E108" s="1">
        <v>0</v>
      </c>
      <c r="F108" s="1">
        <v>0</v>
      </c>
      <c r="G108" s="2">
        <f t="shared" si="0"/>
        <v>458.82455999999996</v>
      </c>
      <c r="H108" s="2">
        <f t="shared" si="1"/>
        <v>0.57999999999992724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1359.08</v>
      </c>
      <c r="D113" s="1">
        <f>'PR-RAS'!E117</f>
        <v>1464.5</v>
      </c>
      <c r="E113" s="1">
        <v>0</v>
      </c>
      <c r="F113" s="1">
        <v>0</v>
      </c>
      <c r="G113" s="2">
        <f t="shared" si="0"/>
        <v>480.26495999999997</v>
      </c>
      <c r="H113" s="2">
        <f t="shared" si="1"/>
        <v>0.57999999999992724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1358.42</v>
      </c>
      <c r="D120" s="1">
        <f>'PR-RAS'!E124</f>
        <v>345.1</v>
      </c>
      <c r="E120" s="1">
        <v>0</v>
      </c>
      <c r="F120" s="1">
        <v>0</v>
      </c>
      <c r="G120" s="2">
        <f t="shared" si="0"/>
        <v>243.78577999999999</v>
      </c>
      <c r="H120" s="2">
        <f t="shared" si="1"/>
        <v>0.5200000000000955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1333.2</v>
      </c>
      <c r="D121" s="1">
        <f>'PR-RAS'!E125</f>
        <v>177.1</v>
      </c>
      <c r="E121" s="1">
        <v>0</v>
      </c>
      <c r="F121" s="1">
        <v>0</v>
      </c>
      <c r="G121" s="2">
        <f t="shared" si="0"/>
        <v>202.488</v>
      </c>
      <c r="H121" s="2">
        <f t="shared" si="1"/>
        <v>0.30000000000003979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1333.2</v>
      </c>
      <c r="D122" s="1">
        <f>'PR-RAS'!E126</f>
        <v>177.1</v>
      </c>
      <c r="E122" s="1">
        <v>0</v>
      </c>
      <c r="F122" s="1">
        <v>0</v>
      </c>
      <c r="G122" s="2">
        <f t="shared" si="0"/>
        <v>204.1754</v>
      </c>
      <c r="H122" s="2">
        <f t="shared" si="1"/>
        <v>0.30000000000003979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25.22</v>
      </c>
      <c r="D124" s="1">
        <f>'PR-RAS'!E128</f>
        <v>168</v>
      </c>
      <c r="E124" s="1">
        <v>0</v>
      </c>
      <c r="F124" s="1">
        <v>0</v>
      </c>
      <c r="G124" s="2">
        <f t="shared" si="0"/>
        <v>44.430060000000005</v>
      </c>
      <c r="H124" s="2">
        <f t="shared" si="1"/>
        <v>0.21999999999999886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25.22</v>
      </c>
      <c r="D126" s="1">
        <f>'PR-RAS'!E130</f>
        <v>168</v>
      </c>
      <c r="E126" s="1">
        <v>0</v>
      </c>
      <c r="F126" s="1">
        <v>0</v>
      </c>
      <c r="G126" s="2">
        <f t="shared" si="0"/>
        <v>45.152500000000003</v>
      </c>
      <c r="H126" s="2">
        <f t="shared" si="1"/>
        <v>0.21999999999999886</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101946.36</v>
      </c>
      <c r="D129" s="1">
        <f>'PR-RAS'!E133</f>
        <v>111326.27</v>
      </c>
      <c r="E129" s="1">
        <v>0</v>
      </c>
      <c r="F129" s="1">
        <v>0</v>
      </c>
      <c r="G129" s="2">
        <f t="shared" si="0"/>
        <v>41548.659200000002</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101946.36</v>
      </c>
      <c r="D130" s="1">
        <f>'PR-RAS'!E134</f>
        <v>111326.27</v>
      </c>
      <c r="E130" s="1">
        <v>0</v>
      </c>
      <c r="F130" s="1">
        <v>0</v>
      </c>
      <c r="G130" s="2">
        <f t="shared" si="0"/>
        <v>41873.258100000006</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94382.49</v>
      </c>
      <c r="D131" s="1">
        <f>'PR-RAS'!E135</f>
        <v>104834.22</v>
      </c>
      <c r="E131" s="1">
        <v>0</v>
      </c>
      <c r="F131" s="1">
        <v>0</v>
      </c>
      <c r="G131" s="2">
        <f t="shared" si="0"/>
        <v>39526.620900000002</v>
      </c>
      <c r="H131" s="2">
        <f t="shared" si="1"/>
        <v>0.71000000000640284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7563.87</v>
      </c>
      <c r="D132" s="1">
        <f>'PR-RAS'!E136</f>
        <v>6492.05</v>
      </c>
      <c r="E132" s="1">
        <v>0</v>
      </c>
      <c r="F132" s="1">
        <v>0</v>
      </c>
      <c r="G132" s="2">
        <f t="shared" si="0"/>
        <v>2691.7840700000002</v>
      </c>
      <c r="H132" s="2">
        <f t="shared" si="1"/>
        <v>0.18000000000029104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787672.02999999991</v>
      </c>
      <c r="D147" s="1">
        <f>'PR-RAS'!E151</f>
        <v>989104.67999999993</v>
      </c>
      <c r="E147" s="1">
        <v>0</v>
      </c>
      <c r="F147" s="1">
        <v>0</v>
      </c>
      <c r="G147" s="2">
        <f t="shared" si="0"/>
        <v>403818.68293999991</v>
      </c>
      <c r="H147" s="2">
        <f t="shared" si="1"/>
        <v>0.34999999997671694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674385.1</v>
      </c>
      <c r="D148" s="1">
        <f>'PR-RAS'!E152</f>
        <v>796325.36</v>
      </c>
      <c r="E148" s="1">
        <v>0</v>
      </c>
      <c r="F148" s="1">
        <v>0</v>
      </c>
      <c r="G148" s="2">
        <f t="shared" si="0"/>
        <v>333254.26553999993</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557021.93000000005</v>
      </c>
      <c r="D149" s="1">
        <f>'PR-RAS'!E153</f>
        <v>655196.48</v>
      </c>
      <c r="E149" s="1">
        <v>0</v>
      </c>
      <c r="F149" s="1">
        <v>0</v>
      </c>
      <c r="G149" s="2">
        <f t="shared" si="0"/>
        <v>276377.40372</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557021.93000000005</v>
      </c>
      <c r="D150" s="1">
        <f>'PR-RAS'!E154</f>
        <v>655196.48</v>
      </c>
      <c r="E150" s="1">
        <v>0</v>
      </c>
      <c r="F150" s="1">
        <v>0</v>
      </c>
      <c r="G150" s="2">
        <f t="shared" si="0"/>
        <v>278244.81861000002</v>
      </c>
      <c r="H150" s="2">
        <f t="shared" si="1"/>
        <v>0.54999999993015081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25065.200000000001</v>
      </c>
      <c r="D154" s="1">
        <f>'PR-RAS'!E158</f>
        <v>32521.93</v>
      </c>
      <c r="E154" s="1">
        <v>0</v>
      </c>
      <c r="F154" s="1">
        <v>0</v>
      </c>
      <c r="G154" s="2">
        <f t="shared" si="0"/>
        <v>13786.686179999999</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92297.97</v>
      </c>
      <c r="D155" s="1">
        <f>'PR-RAS'!E159</f>
        <v>108606.95</v>
      </c>
      <c r="E155" s="1">
        <v>0</v>
      </c>
      <c r="F155" s="1">
        <v>0</v>
      </c>
      <c r="G155" s="2">
        <f t="shared" si="0"/>
        <v>47664.827980000002</v>
      </c>
      <c r="H155" s="2">
        <f t="shared" si="1"/>
        <v>8.000000000174623E-2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92241.87</v>
      </c>
      <c r="D157" s="1">
        <f>'PR-RAS'!E161</f>
        <v>108497.43</v>
      </c>
      <c r="E157" s="1">
        <v>0</v>
      </c>
      <c r="F157" s="1">
        <v>0</v>
      </c>
      <c r="G157" s="2">
        <f t="shared" si="0"/>
        <v>48240.929879999996</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56.1</v>
      </c>
      <c r="D158" s="1">
        <f>'PR-RAS'!E162</f>
        <v>109.52</v>
      </c>
      <c r="E158" s="1">
        <v>0</v>
      </c>
      <c r="F158" s="1">
        <v>0</v>
      </c>
      <c r="G158" s="2">
        <f t="shared" si="0"/>
        <v>43.196979999999996</v>
      </c>
      <c r="H158" s="2">
        <f t="shared" si="1"/>
        <v>0.5800000000000054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87148.07</v>
      </c>
      <c r="D159" s="1">
        <f>'PR-RAS'!E163</f>
        <v>159690.47999999998</v>
      </c>
      <c r="E159" s="1">
        <v>0</v>
      </c>
      <c r="F159" s="1">
        <v>0</v>
      </c>
      <c r="G159" s="2">
        <f t="shared" si="0"/>
        <v>64231.586739999999</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18852.640000000003</v>
      </c>
      <c r="D160" s="1">
        <f>'PR-RAS'!E164</f>
        <v>16270.800000000001</v>
      </c>
      <c r="E160" s="1">
        <v>0</v>
      </c>
      <c r="F160" s="1">
        <v>0</v>
      </c>
      <c r="G160" s="2">
        <f t="shared" si="0"/>
        <v>8171.6841600000007</v>
      </c>
      <c r="H160" s="2">
        <f t="shared" si="1"/>
        <v>0.5599999999958527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2969.45</v>
      </c>
      <c r="D161" s="1">
        <f>'PR-RAS'!E165</f>
        <v>3124.35</v>
      </c>
      <c r="E161" s="1">
        <v>0</v>
      </c>
      <c r="F161" s="1">
        <v>0</v>
      </c>
      <c r="G161" s="2">
        <f t="shared" si="0"/>
        <v>1474.904</v>
      </c>
      <c r="H161" s="2">
        <f t="shared" si="1"/>
        <v>0.79999999999972715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14762.48</v>
      </c>
      <c r="D162" s="1">
        <f>'PR-RAS'!E166</f>
        <v>12689.09</v>
      </c>
      <c r="E162" s="1">
        <v>0</v>
      </c>
      <c r="F162" s="1">
        <v>0</v>
      </c>
      <c r="G162" s="2">
        <f t="shared" si="0"/>
        <v>6462.6462600000004</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892.56</v>
      </c>
      <c r="D163" s="1">
        <f>'PR-RAS'!E167</f>
        <v>160</v>
      </c>
      <c r="E163" s="1">
        <v>0</v>
      </c>
      <c r="F163" s="1">
        <v>0</v>
      </c>
      <c r="G163" s="2">
        <f t="shared" si="0"/>
        <v>196.43472</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228.15</v>
      </c>
      <c r="D164" s="1">
        <f>'PR-RAS'!E168</f>
        <v>297.36</v>
      </c>
      <c r="E164" s="1">
        <v>0</v>
      </c>
      <c r="F164" s="1">
        <v>0</v>
      </c>
      <c r="G164" s="2">
        <f t="shared" si="0"/>
        <v>134.12781000000001</v>
      </c>
      <c r="H164" s="2">
        <f t="shared" si="1"/>
        <v>0.51000000000001933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28351.52</v>
      </c>
      <c r="D165" s="1">
        <f>'PR-RAS'!E169</f>
        <v>113575.93999999999</v>
      </c>
      <c r="E165" s="1">
        <v>0</v>
      </c>
      <c r="F165" s="1">
        <v>0</v>
      </c>
      <c r="G165" s="2">
        <f t="shared" si="0"/>
        <v>41902.557599999993</v>
      </c>
      <c r="H165" s="2">
        <f t="shared" si="1"/>
        <v>0.54000000001178705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6677.79</v>
      </c>
      <c r="D166" s="1">
        <f>'PR-RAS'!E170</f>
        <v>12918.05</v>
      </c>
      <c r="E166" s="1">
        <v>0</v>
      </c>
      <c r="F166" s="1">
        <v>0</v>
      </c>
      <c r="G166" s="2">
        <f t="shared" si="0"/>
        <v>5364.7918500000005</v>
      </c>
      <c r="H166" s="2">
        <f t="shared" si="1"/>
        <v>0.25999999999930878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539.30999999999995</v>
      </c>
      <c r="D167" s="1">
        <f>'PR-RAS'!E171</f>
        <v>77808.33</v>
      </c>
      <c r="E167" s="1">
        <v>0</v>
      </c>
      <c r="F167" s="1">
        <v>0</v>
      </c>
      <c r="G167" s="2">
        <f t="shared" si="0"/>
        <v>25921.891020000003</v>
      </c>
      <c r="H167" s="2">
        <f t="shared" si="1"/>
        <v>0.64000000000169166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17431.12</v>
      </c>
      <c r="D168" s="1">
        <f>'PR-RAS'!E172</f>
        <v>15578.62</v>
      </c>
      <c r="E168" s="1">
        <v>0</v>
      </c>
      <c r="F168" s="1">
        <v>0</v>
      </c>
      <c r="G168" s="2">
        <f t="shared" si="0"/>
        <v>8114.2561200000009</v>
      </c>
      <c r="H168" s="2">
        <f t="shared" si="1"/>
        <v>0.49999999999818101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2626.86</v>
      </c>
      <c r="D169" s="1">
        <f>'PR-RAS'!E173</f>
        <v>1075.04</v>
      </c>
      <c r="E169" s="1">
        <v>0</v>
      </c>
      <c r="F169" s="1">
        <v>0</v>
      </c>
      <c r="G169" s="2">
        <f t="shared" si="0"/>
        <v>802.52592000000016</v>
      </c>
      <c r="H169" s="2">
        <f t="shared" si="1"/>
        <v>0.17999999999983629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1076.44</v>
      </c>
      <c r="D170" s="1">
        <f>'PR-RAS'!E174</f>
        <v>5894.39</v>
      </c>
      <c r="E170" s="1">
        <v>0</v>
      </c>
      <c r="F170" s="1">
        <v>0</v>
      </c>
      <c r="G170" s="2">
        <f t="shared" si="0"/>
        <v>2174.2221800000002</v>
      </c>
      <c r="H170" s="2">
        <f t="shared" si="1"/>
        <v>0.83000000000038199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301.51</v>
      </c>
      <c r="E172" s="1">
        <v>0</v>
      </c>
      <c r="F172" s="1">
        <v>0</v>
      </c>
      <c r="G172" s="2">
        <f t="shared" si="0"/>
        <v>103.11642000000001</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34548.909999999996</v>
      </c>
      <c r="D173" s="1">
        <f>'PR-RAS'!E177</f>
        <v>22584.019999999997</v>
      </c>
      <c r="E173" s="1">
        <v>0</v>
      </c>
      <c r="F173" s="1">
        <v>0</v>
      </c>
      <c r="G173" s="2">
        <f t="shared" si="0"/>
        <v>13711.315399999996</v>
      </c>
      <c r="H173" s="2">
        <f t="shared" si="1"/>
        <v>0.11000000000058208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2605.08</v>
      </c>
      <c r="D174" s="1">
        <f>'PR-RAS'!E178</f>
        <v>2928.62</v>
      </c>
      <c r="E174" s="1">
        <v>0</v>
      </c>
      <c r="F174" s="1">
        <v>0</v>
      </c>
      <c r="G174" s="2">
        <f t="shared" si="0"/>
        <v>1463.9813599999998</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22703.06</v>
      </c>
      <c r="D175" s="1">
        <f>'PR-RAS'!E179</f>
        <v>5659.57</v>
      </c>
      <c r="E175" s="1">
        <v>0</v>
      </c>
      <c r="F175" s="1">
        <v>0</v>
      </c>
      <c r="G175" s="2">
        <f t="shared" si="0"/>
        <v>5919.862799999999</v>
      </c>
      <c r="H175" s="2">
        <f t="shared" si="1"/>
        <v>0.49000000000160071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2614.88</v>
      </c>
      <c r="D177" s="1">
        <f>'PR-RAS'!E181</f>
        <v>3391.71</v>
      </c>
      <c r="E177" s="1">
        <v>0</v>
      </c>
      <c r="F177" s="1">
        <v>0</v>
      </c>
      <c r="G177" s="2">
        <f t="shared" si="0"/>
        <v>1654.1007999999997</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1465.26</v>
      </c>
      <c r="D179" s="1">
        <f>'PR-RAS'!E183</f>
        <v>2388.9</v>
      </c>
      <c r="E179" s="1">
        <v>0</v>
      </c>
      <c r="F179" s="1">
        <v>0</v>
      </c>
      <c r="G179" s="2">
        <f t="shared" si="0"/>
        <v>1111.26468</v>
      </c>
      <c r="H179" s="2">
        <f t="shared" si="1"/>
        <v>0.35999999999989996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1750</v>
      </c>
      <c r="E180" s="1">
        <v>0</v>
      </c>
      <c r="F180" s="1">
        <v>0</v>
      </c>
      <c r="G180" s="2">
        <f t="shared" si="0"/>
        <v>626.5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2920.73</v>
      </c>
      <c r="D181" s="1">
        <f>'PR-RAS'!E185</f>
        <v>4875.5</v>
      </c>
      <c r="E181" s="1">
        <v>0</v>
      </c>
      <c r="F181" s="1">
        <v>0</v>
      </c>
      <c r="G181" s="2">
        <f t="shared" si="0"/>
        <v>2280.9114</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2239.9</v>
      </c>
      <c r="D182" s="1">
        <f>'PR-RAS'!E186</f>
        <v>1589.72</v>
      </c>
      <c r="E182" s="1">
        <v>0</v>
      </c>
      <c r="F182" s="1">
        <v>0</v>
      </c>
      <c r="G182" s="2">
        <f t="shared" si="0"/>
        <v>980.90053999999998</v>
      </c>
      <c r="H182" s="2">
        <f t="shared" si="1"/>
        <v>0.37999999999988177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5395</v>
      </c>
      <c r="D184" s="1">
        <f>'PR-RAS'!E188</f>
        <v>7259.72</v>
      </c>
      <c r="E184" s="1">
        <v>0</v>
      </c>
      <c r="F184" s="1">
        <v>0</v>
      </c>
      <c r="G184" s="2">
        <f t="shared" si="0"/>
        <v>3644.3425200000001</v>
      </c>
      <c r="H184" s="2">
        <f t="shared" si="1"/>
        <v>0.27999999999974534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45.13</v>
      </c>
      <c r="D185" s="1">
        <f>'PR-RAS'!E189</f>
        <v>50</v>
      </c>
      <c r="E185" s="1">
        <v>0</v>
      </c>
      <c r="F185" s="1">
        <v>0</v>
      </c>
      <c r="G185" s="2">
        <f t="shared" si="0"/>
        <v>26.70392</v>
      </c>
      <c r="H185" s="2">
        <f t="shared" si="1"/>
        <v>0.13000000000000256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172.54</v>
      </c>
      <c r="D188" s="1">
        <f>'PR-RAS'!E192</f>
        <v>231.36</v>
      </c>
      <c r="E188" s="1">
        <v>0</v>
      </c>
      <c r="F188" s="1">
        <v>0</v>
      </c>
      <c r="G188" s="2">
        <f t="shared" si="0"/>
        <v>118.79362</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2403.94</v>
      </c>
      <c r="D189" s="1">
        <f>'PR-RAS'!E193</f>
        <v>2228.42</v>
      </c>
      <c r="E189" s="1">
        <v>0</v>
      </c>
      <c r="F189" s="1">
        <v>0</v>
      </c>
      <c r="G189" s="2">
        <f t="shared" si="0"/>
        <v>1289.8266400000002</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1717.93</v>
      </c>
      <c r="D190" s="1">
        <f>'PR-RAS'!E194</f>
        <v>3695.99</v>
      </c>
      <c r="E190" s="1">
        <v>0</v>
      </c>
      <c r="F190" s="1">
        <v>0</v>
      </c>
      <c r="G190" s="2">
        <f t="shared" si="0"/>
        <v>1721.7729899999999</v>
      </c>
      <c r="H190" s="2">
        <f t="shared" si="1"/>
        <v>8.0000000000154614E-2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1055.46</v>
      </c>
      <c r="D191" s="1">
        <f>'PR-RAS'!E195</f>
        <v>1053.95</v>
      </c>
      <c r="E191" s="1">
        <v>0</v>
      </c>
      <c r="F191" s="1">
        <v>0</v>
      </c>
      <c r="G191" s="2">
        <f t="shared" si="0"/>
        <v>601.03840000000002</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1622.47</v>
      </c>
      <c r="D192" s="1">
        <f>'PR-RAS'!E196</f>
        <v>3217.48</v>
      </c>
      <c r="E192" s="1">
        <v>0</v>
      </c>
      <c r="F192" s="1">
        <v>0</v>
      </c>
      <c r="G192" s="2">
        <f t="shared" si="0"/>
        <v>1538.9691300000002</v>
      </c>
      <c r="H192" s="2">
        <f t="shared" si="1"/>
        <v>0.95000000000004547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1622.47</v>
      </c>
      <c r="D206" s="1">
        <f>'PR-RAS'!E210</f>
        <v>3217.48</v>
      </c>
      <c r="E206" s="1">
        <v>0</v>
      </c>
      <c r="F206" s="1">
        <v>0</v>
      </c>
      <c r="G206" s="2">
        <f t="shared" si="0"/>
        <v>1651.77315</v>
      </c>
      <c r="H206" s="2">
        <f t="shared" si="1"/>
        <v>0.95000000000004547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280.2</v>
      </c>
      <c r="D207" s="1">
        <f>'PR-RAS'!E211</f>
        <v>291.60000000000002</v>
      </c>
      <c r="E207" s="1">
        <v>0</v>
      </c>
      <c r="F207" s="1">
        <v>0</v>
      </c>
      <c r="G207" s="2">
        <f t="shared" si="0"/>
        <v>177.8604</v>
      </c>
      <c r="H207" s="2">
        <f t="shared" si="1"/>
        <v>0.59999999999996589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1342.27</v>
      </c>
      <c r="D209" s="1">
        <f>'PR-RAS'!E213</f>
        <v>2925.88</v>
      </c>
      <c r="E209" s="1">
        <v>0</v>
      </c>
      <c r="F209" s="1">
        <v>0</v>
      </c>
      <c r="G209" s="2">
        <f t="shared" si="0"/>
        <v>1496.35824</v>
      </c>
      <c r="H209" s="2">
        <f t="shared" si="1"/>
        <v>0.38999999999987267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24516.39</v>
      </c>
      <c r="D248" s="1">
        <f>'PR-RAS'!E252</f>
        <v>29113.16</v>
      </c>
      <c r="E248" s="1">
        <v>0</v>
      </c>
      <c r="F248" s="1">
        <v>0</v>
      </c>
      <c r="G248" s="2">
        <f t="shared" si="0"/>
        <v>20437.449369999998</v>
      </c>
      <c r="H248" s="2">
        <f t="shared" si="1"/>
        <v>0.5499999999992724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24516.39</v>
      </c>
      <c r="D255" s="1">
        <f>'PR-RAS'!E259</f>
        <v>29113.16</v>
      </c>
      <c r="E255" s="1">
        <v>0</v>
      </c>
      <c r="F255" s="1">
        <v>0</v>
      </c>
      <c r="G255" s="2">
        <f t="shared" si="0"/>
        <v>21016.64834</v>
      </c>
      <c r="H255" s="2">
        <f t="shared" si="1"/>
        <v>0.5499999999992724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24516.39</v>
      </c>
      <c r="D257" s="1">
        <f>'PR-RAS'!E261</f>
        <v>29113.16</v>
      </c>
      <c r="E257" s="1">
        <v>0</v>
      </c>
      <c r="F257" s="1">
        <v>0</v>
      </c>
      <c r="G257" s="2">
        <f t="shared" si="0"/>
        <v>21182.133759999997</v>
      </c>
      <c r="H257" s="2">
        <f t="shared" si="1"/>
        <v>0.5499999999992724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758.2</v>
      </c>
      <c r="E259" s="1">
        <v>0</v>
      </c>
      <c r="F259" s="1">
        <v>0</v>
      </c>
      <c r="G259" s="2">
        <f t="shared" si="0"/>
        <v>391.23120000000006</v>
      </c>
      <c r="H259" s="2">
        <f t="shared" si="1"/>
        <v>0.20000000000004547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758.2</v>
      </c>
      <c r="E260" s="1">
        <v>0</v>
      </c>
      <c r="F260" s="1">
        <v>0</v>
      </c>
      <c r="G260" s="2">
        <f t="shared" si="0"/>
        <v>392.74760000000003</v>
      </c>
      <c r="H260" s="2">
        <f t="shared" si="1"/>
        <v>0.20000000000004547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758.2</v>
      </c>
      <c r="E262" s="1">
        <v>0</v>
      </c>
      <c r="F262" s="1">
        <v>0</v>
      </c>
      <c r="G262" s="2">
        <f t="shared" si="0"/>
        <v>395.78040000000004</v>
      </c>
      <c r="H262" s="2">
        <f t="shared" si="1"/>
        <v>0.20000000000004547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787672.02999999991</v>
      </c>
      <c r="D285" s="1">
        <f>'PR-RAS'!E289</f>
        <v>989104.67999999993</v>
      </c>
      <c r="E285" s="1">
        <v>0</v>
      </c>
      <c r="F285" s="1">
        <v>0</v>
      </c>
      <c r="G285" s="2">
        <f t="shared" si="8"/>
        <v>785510.31475999986</v>
      </c>
      <c r="H285" s="2">
        <f t="shared" si="9"/>
        <v>0.34999999997671694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25646.320000000065</v>
      </c>
      <c r="D286" s="1">
        <f>'PR-RAS'!E290</f>
        <v>6611.3600000001024</v>
      </c>
      <c r="E286" s="1">
        <v>0</v>
      </c>
      <c r="F286" s="1">
        <v>0</v>
      </c>
      <c r="G286" s="2">
        <f t="shared" si="8"/>
        <v>11077.676400000077</v>
      </c>
      <c r="H286" s="2">
        <f t="shared" si="9"/>
        <v>0.68000000016763806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18352.53</v>
      </c>
      <c r="D289" s="1">
        <f>'PR-RAS'!E293</f>
        <v>8837.65</v>
      </c>
      <c r="E289" s="1">
        <v>0</v>
      </c>
      <c r="F289" s="1">
        <v>0</v>
      </c>
      <c r="G289" s="2">
        <f t="shared" si="8"/>
        <v>10376.01504</v>
      </c>
      <c r="H289" s="2">
        <f t="shared" si="9"/>
        <v>0.82000000000152795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12352.939999999999</v>
      </c>
      <c r="D345" s="1">
        <f>'PR-RAS'!E350</f>
        <v>9629.39</v>
      </c>
      <c r="E345" s="1">
        <v>0</v>
      </c>
      <c r="F345" s="1">
        <v>0</v>
      </c>
      <c r="G345" s="2">
        <f t="shared" si="8"/>
        <v>10874.431679999998</v>
      </c>
      <c r="H345" s="2">
        <f t="shared" si="9"/>
        <v>0.4500000000007276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12352.939999999999</v>
      </c>
      <c r="D358" s="1">
        <f>'PR-RAS'!E363</f>
        <v>9629.39</v>
      </c>
      <c r="E358" s="1">
        <v>0</v>
      </c>
      <c r="F358" s="1">
        <v>0</v>
      </c>
      <c r="G358" s="2">
        <f t="shared" si="8"/>
        <v>11285.384039999999</v>
      </c>
      <c r="H358" s="2">
        <f t="shared" si="9"/>
        <v>0.4500000000007276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3148.3</v>
      </c>
      <c r="D364" s="1">
        <f>'PR-RAS'!E369</f>
        <v>3190.54</v>
      </c>
      <c r="E364" s="1">
        <v>0</v>
      </c>
      <c r="F364" s="1">
        <v>0</v>
      </c>
      <c r="G364" s="2">
        <f t="shared" si="8"/>
        <v>3459.1649400000001</v>
      </c>
      <c r="H364" s="2">
        <f t="shared" si="9"/>
        <v>0.76000000000021828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486.79</v>
      </c>
      <c r="D365" s="1">
        <f>'PR-RAS'!E370</f>
        <v>158.93</v>
      </c>
      <c r="E365" s="1">
        <v>0</v>
      </c>
      <c r="F365" s="1">
        <v>0</v>
      </c>
      <c r="G365" s="2">
        <f t="shared" si="8"/>
        <v>292.89260000000002</v>
      </c>
      <c r="H365" s="2">
        <f t="shared" si="9"/>
        <v>0.27999999999997272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804</v>
      </c>
      <c r="E367" s="1">
        <v>0</v>
      </c>
      <c r="F367" s="1">
        <v>0</v>
      </c>
      <c r="G367" s="2">
        <f t="shared" si="8"/>
        <v>588.52800000000002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2661.51</v>
      </c>
      <c r="D371" s="1">
        <f>'PR-RAS'!E376</f>
        <v>2227.61</v>
      </c>
      <c r="E371" s="1">
        <v>0</v>
      </c>
      <c r="F371" s="1">
        <v>0</v>
      </c>
      <c r="G371" s="2">
        <f t="shared" si="8"/>
        <v>2633.1901000000003</v>
      </c>
      <c r="H371" s="2">
        <f t="shared" si="9"/>
        <v>0.87999999999965439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9204.64</v>
      </c>
      <c r="D378" s="1">
        <f>'PR-RAS'!E383</f>
        <v>6438.85</v>
      </c>
      <c r="E378" s="1">
        <v>0</v>
      </c>
      <c r="F378" s="1">
        <v>0</v>
      </c>
      <c r="G378" s="2">
        <f t="shared" si="8"/>
        <v>8325.0421800000004</v>
      </c>
      <c r="H378" s="2">
        <f t="shared" si="9"/>
        <v>0.51000000000021828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9204.64</v>
      </c>
      <c r="D379" s="1">
        <f>'PR-RAS'!E384</f>
        <v>6438.85</v>
      </c>
      <c r="E379" s="1">
        <v>0</v>
      </c>
      <c r="F379" s="1">
        <v>0</v>
      </c>
      <c r="G379" s="2">
        <f t="shared" si="8"/>
        <v>8347.1245199999994</v>
      </c>
      <c r="H379" s="2">
        <f t="shared" si="9"/>
        <v>0.51000000000021828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12352.939999999999</v>
      </c>
      <c r="D403" s="1">
        <f>'PR-RAS'!E408</f>
        <v>9629.39</v>
      </c>
      <c r="E403" s="1">
        <v>0</v>
      </c>
      <c r="F403" s="1">
        <v>0</v>
      </c>
      <c r="G403" s="2">
        <f t="shared" si="8"/>
        <v>12707.91144</v>
      </c>
      <c r="H403" s="2">
        <f t="shared" si="9"/>
        <v>0.4500000000007276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6442.94</v>
      </c>
      <c r="D405" s="1">
        <f>'PR-RAS'!E410</f>
        <v>2664.45</v>
      </c>
      <c r="E405" s="1">
        <v>0</v>
      </c>
      <c r="F405" s="1">
        <v>0</v>
      </c>
      <c r="G405" s="2">
        <f t="shared" si="8"/>
        <v>4755.8233600000003</v>
      </c>
      <c r="H405" s="2">
        <f t="shared" si="9"/>
        <v>0.51000000000021828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813318.35</v>
      </c>
      <c r="D407" s="1">
        <f>'PR-RAS'!E412</f>
        <v>995716.04</v>
      </c>
      <c r="E407" s="1">
        <v>0</v>
      </c>
      <c r="F407" s="1">
        <v>0</v>
      </c>
      <c r="G407" s="2">
        <f t="shared" si="8"/>
        <v>1138728.6745800001</v>
      </c>
      <c r="H407" s="2">
        <f t="shared" si="9"/>
        <v>0.39000000001396984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800024.96999999986</v>
      </c>
      <c r="D408" s="1">
        <f>'PR-RAS'!E413</f>
        <v>998734.07</v>
      </c>
      <c r="E408" s="1">
        <v>0</v>
      </c>
      <c r="F408" s="1">
        <v>0</v>
      </c>
      <c r="G408" s="2">
        <f t="shared" si="8"/>
        <v>1138579.6957699999</v>
      </c>
      <c r="H408" s="2">
        <f t="shared" si="9"/>
        <v>0.10000000009313226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13293.380000000121</v>
      </c>
      <c r="D409" s="1">
        <f>'PR-RAS'!E414</f>
        <v>0</v>
      </c>
      <c r="E409" s="1">
        <v>0</v>
      </c>
      <c r="F409" s="1">
        <v>0</v>
      </c>
      <c r="G409" s="2">
        <f t="shared" si="8"/>
        <v>5423.6990400000486</v>
      </c>
      <c r="H409" s="2">
        <f t="shared" si="9"/>
        <v>0.38000000012107193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3018.0299999999115</v>
      </c>
      <c r="E410" s="1">
        <v>0</v>
      </c>
      <c r="F410" s="1">
        <v>0</v>
      </c>
      <c r="G410" s="2">
        <f t="shared" si="8"/>
        <v>2468.7485399999273</v>
      </c>
      <c r="H410" s="2">
        <f t="shared" si="9"/>
        <v>2.9999999911524355E-2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24795.469999999998</v>
      </c>
      <c r="D412" s="1">
        <f>'PR-RAS'!E417</f>
        <v>11502.099999999999</v>
      </c>
      <c r="E412" s="1">
        <v>0</v>
      </c>
      <c r="F412" s="1">
        <v>0</v>
      </c>
      <c r="G412" s="2">
        <f t="shared" si="8"/>
        <v>19645.664369999999</v>
      </c>
      <c r="H412" s="2">
        <f t="shared" si="9"/>
        <v>0.56999999999607098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813318.35</v>
      </c>
      <c r="D633" s="1">
        <f>'PR-RAS'!E639</f>
        <v>995716.04</v>
      </c>
      <c r="E633" s="1">
        <v>0</v>
      </c>
      <c r="F633" s="1">
        <v>0</v>
      </c>
      <c r="G633" s="2">
        <f t="shared" si="10"/>
        <v>1772602.2717600001</v>
      </c>
      <c r="H633" s="2">
        <f t="shared" si="11"/>
        <v>0.39000000001396984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800024.96999999986</v>
      </c>
      <c r="D634" s="1">
        <f>'PR-RAS'!E640</f>
        <v>998734.07</v>
      </c>
      <c r="E634" s="1">
        <v>0</v>
      </c>
      <c r="F634" s="1">
        <v>0</v>
      </c>
      <c r="G634" s="2">
        <f t="shared" si="10"/>
        <v>1770813.1386299999</v>
      </c>
      <c r="H634" s="2">
        <f t="shared" si="11"/>
        <v>0.10000000009313226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13293.380000000121</v>
      </c>
      <c r="D635" s="1">
        <f>'PR-RAS'!E641</f>
        <v>0</v>
      </c>
      <c r="E635" s="1">
        <v>0</v>
      </c>
      <c r="F635" s="1">
        <v>0</v>
      </c>
      <c r="G635" s="2">
        <f t="shared" si="10"/>
        <v>8428.0029200000772</v>
      </c>
      <c r="H635" s="2">
        <f t="shared" si="11"/>
        <v>0.38000000012107193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3018.0299999999115</v>
      </c>
      <c r="E636" s="1">
        <v>0</v>
      </c>
      <c r="F636" s="1">
        <v>0</v>
      </c>
      <c r="G636" s="2">
        <f t="shared" si="10"/>
        <v>3832.8980999998876</v>
      </c>
      <c r="H636" s="2">
        <f t="shared" si="11"/>
        <v>2.9999999911524355E-2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24795.469999999998</v>
      </c>
      <c r="D638" s="1">
        <f>'PR-RAS'!E644</f>
        <v>11502.099999999999</v>
      </c>
      <c r="E638" s="1">
        <v>0</v>
      </c>
      <c r="F638" s="1">
        <v>0</v>
      </c>
      <c r="G638" s="2">
        <f t="shared" si="10"/>
        <v>30448.389790000001</v>
      </c>
      <c r="H638" s="2">
        <f t="shared" si="11"/>
        <v>0.56999999999607098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11502.089999999876</v>
      </c>
      <c r="D640" s="1">
        <f>'PR-RAS'!E646</f>
        <v>14520.12999999991</v>
      </c>
      <c r="E640" s="1">
        <v>0</v>
      </c>
      <c r="F640" s="1">
        <v>0</v>
      </c>
      <c r="G640" s="2">
        <f t="shared" si="10"/>
        <v>25906.56164999981</v>
      </c>
      <c r="H640" s="2">
        <f t="shared" si="11"/>
        <v>0.2199999997865234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60059.02</v>
      </c>
      <c r="D641" s="1">
        <f>'PR-RAS'!E647</f>
        <v>70429.05</v>
      </c>
      <c r="E641" s="1">
        <v>0</v>
      </c>
      <c r="F641" s="1">
        <v>0</v>
      </c>
      <c r="G641" s="2">
        <f t="shared" si="10"/>
        <v>128586.9568</v>
      </c>
      <c r="H641" s="2">
        <f t="shared" si="11"/>
        <v>6.9999999999708962E-2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2026.16</v>
      </c>
      <c r="D642" s="1">
        <f>'PR-RAS'!E649</f>
        <v>2158.46</v>
      </c>
      <c r="E642" s="1">
        <v>0</v>
      </c>
      <c r="F642" s="1">
        <v>0</v>
      </c>
      <c r="G642" s="2">
        <f t="shared" si="10"/>
        <v>4065.91428</v>
      </c>
      <c r="H642" s="2">
        <f t="shared" si="11"/>
        <v>0.62000000000011823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149598.12</v>
      </c>
      <c r="D643" s="1">
        <f>'PR-RAS'!E650</f>
        <v>240958.3</v>
      </c>
      <c r="E643" s="1">
        <v>0</v>
      </c>
      <c r="F643" s="1">
        <v>0</v>
      </c>
      <c r="G643" s="2">
        <f t="shared" si="10"/>
        <v>405432.45023999998</v>
      </c>
      <c r="H643" s="2">
        <f t="shared" si="11"/>
        <v>0.41999999998370185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149465.82999999999</v>
      </c>
      <c r="D644" s="1">
        <f>'PR-RAS'!E651</f>
        <v>232485.45</v>
      </c>
      <c r="E644" s="1">
        <v>0</v>
      </c>
      <c r="F644" s="1">
        <v>0</v>
      </c>
      <c r="G644" s="2">
        <f t="shared" si="10"/>
        <v>395082.81738999998</v>
      </c>
      <c r="H644" s="2">
        <f t="shared" si="11"/>
        <v>0.62000000002444722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2158.4500000000116</v>
      </c>
      <c r="D645" s="1">
        <f>'PR-RAS'!E652</f>
        <v>10631.309999999969</v>
      </c>
      <c r="E645" s="1">
        <v>0</v>
      </c>
      <c r="F645" s="1">
        <v>0</v>
      </c>
      <c r="G645" s="2">
        <f t="shared" si="10"/>
        <v>15083.169079999967</v>
      </c>
      <c r="H645" s="2">
        <f t="shared" si="11"/>
        <v>0.7599999999802094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699403.39</v>
      </c>
      <c r="D668" s="1">
        <f>'PR-RAS'!E675</f>
        <v>876779.31</v>
      </c>
      <c r="E668" s="1">
        <v>0</v>
      </c>
      <c r="F668" s="1">
        <v>0</v>
      </c>
      <c r="G668" s="2">
        <f t="shared" si="10"/>
        <v>1636125.6606700004</v>
      </c>
      <c r="H668" s="2">
        <f t="shared" si="11"/>
        <v>0.70000000006984919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708.74</v>
      </c>
      <c r="D669" s="1">
        <f>'PR-RAS'!E676</f>
        <v>170</v>
      </c>
      <c r="E669" s="1">
        <v>0</v>
      </c>
      <c r="F669" s="1">
        <v>0</v>
      </c>
      <c r="G669" s="2">
        <f t="shared" si="10"/>
        <v>700.55832000000009</v>
      </c>
      <c r="H669" s="2">
        <f t="shared" si="11"/>
        <v>0.25999999999999091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8542.36</v>
      </c>
      <c r="D670" s="1">
        <f>'PR-RAS'!E677</f>
        <v>5630.85</v>
      </c>
      <c r="E670" s="1">
        <v>0</v>
      </c>
      <c r="F670" s="1">
        <v>0</v>
      </c>
      <c r="G670" s="2">
        <f t="shared" si="10"/>
        <v>13248.916140000001</v>
      </c>
      <c r="H670" s="2">
        <f t="shared" si="11"/>
        <v>0.51000000000021828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987.46</v>
      </c>
      <c r="D705" s="1">
        <f>'PR-RAS'!E712</f>
        <v>780</v>
      </c>
      <c r="E705" s="1">
        <v>0</v>
      </c>
      <c r="F705" s="1">
        <v>0</v>
      </c>
      <c r="G705" s="2">
        <f t="shared" si="10"/>
        <v>1793.41184</v>
      </c>
      <c r="H705" s="2">
        <f t="shared" si="11"/>
        <v>0.46000000000003638</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1942.8</v>
      </c>
      <c r="D709" s="1">
        <f>'PR-RAS'!E716</f>
        <v>0</v>
      </c>
      <c r="E709" s="1">
        <v>0</v>
      </c>
      <c r="F709" s="1">
        <v>0</v>
      </c>
      <c r="G709" s="2">
        <f t="shared" si="10"/>
        <v>1375.5023999999999</v>
      </c>
      <c r="H709" s="2">
        <f t="shared" si="11"/>
        <v>0.20000000000004547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468.84</v>
      </c>
      <c r="D710" s="1">
        <f>'PR-RAS'!E717</f>
        <v>3352.43</v>
      </c>
      <c r="E710" s="1">
        <v>0</v>
      </c>
      <c r="F710" s="1">
        <v>0</v>
      </c>
      <c r="G710" s="2">
        <f t="shared" si="10"/>
        <v>5086.1532999999999</v>
      </c>
      <c r="H710" s="2">
        <f t="shared" si="11"/>
        <v>0.5899999999998613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14762.48</v>
      </c>
      <c r="D711" s="1">
        <f>'PR-RAS'!E718</f>
        <v>12689.09</v>
      </c>
      <c r="E711" s="1">
        <v>0</v>
      </c>
      <c r="F711" s="1">
        <v>0</v>
      </c>
      <c r="G711" s="2">
        <f t="shared" si="10"/>
        <v>28499.868600000002</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995.42</v>
      </c>
      <c r="D713" s="1">
        <f>'PR-RAS'!E720</f>
        <v>2388.9</v>
      </c>
      <c r="E713" s="1">
        <v>0</v>
      </c>
      <c r="F713" s="1">
        <v>0</v>
      </c>
      <c r="G713" s="2">
        <f t="shared" si="10"/>
        <v>4110.5326400000004</v>
      </c>
      <c r="H713" s="2">
        <f t="shared" si="11"/>
        <v>0.51999999999986812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24516.39</v>
      </c>
      <c r="D821" s="1">
        <f>'PR-RAS'!E828</f>
        <v>29113.16</v>
      </c>
      <c r="E821" s="1">
        <v>0</v>
      </c>
      <c r="F821" s="1">
        <v>0</v>
      </c>
      <c r="G821" s="2">
        <f t="shared" si="18"/>
        <v>67849.022199999992</v>
      </c>
      <c r="H821" s="2">
        <f t="shared" si="19"/>
        <v>0.5499999999992724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1291843.46</v>
      </c>
      <c r="D984" s="6">
        <f>BILANCA!E6</f>
        <v>1299318.7999999998</v>
      </c>
      <c r="E984" s="6">
        <v>0</v>
      </c>
      <c r="F984" s="6">
        <v>0</v>
      </c>
      <c r="G984" s="7">
        <f t="shared" ref="G984:G1241" si="22">B984/1000*C984+B984/500*D984</f>
        <v>3890.4810599999996</v>
      </c>
      <c r="H984" s="7">
        <f t="shared" si="19"/>
        <v>0.66000000014901161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1220371.74</v>
      </c>
      <c r="D985" s="1">
        <f>BILANCA!E7</f>
        <v>1201635.6399999999</v>
      </c>
      <c r="E985" s="1">
        <v>0</v>
      </c>
      <c r="F985" s="1">
        <v>0</v>
      </c>
      <c r="G985" s="2">
        <f t="shared" si="22"/>
        <v>7247.28604</v>
      </c>
      <c r="H985" s="2">
        <f t="shared" si="19"/>
        <v>0.62000000011175871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1217710.23</v>
      </c>
      <c r="D990" s="1">
        <f>BILANCA!E12</f>
        <v>1201635.6399999999</v>
      </c>
      <c r="E990" s="1">
        <v>0</v>
      </c>
      <c r="F990" s="1">
        <v>0</v>
      </c>
      <c r="G990" s="2">
        <f t="shared" si="22"/>
        <v>25346.870569999999</v>
      </c>
      <c r="H990" s="2">
        <f t="shared" si="19"/>
        <v>0.59000000008381903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1166464.8900000001</v>
      </c>
      <c r="D991" s="1">
        <f>BILANCA!E13</f>
        <v>1144423.8199999998</v>
      </c>
      <c r="E991" s="1">
        <v>0</v>
      </c>
      <c r="F991" s="1">
        <v>0</v>
      </c>
      <c r="G991" s="2">
        <f t="shared" si="22"/>
        <v>27642.500239999998</v>
      </c>
      <c r="H991" s="2">
        <f t="shared" si="19"/>
        <v>0.2900000000372529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1763285.23</v>
      </c>
      <c r="D993" s="1">
        <f>BILANCA!E15</f>
        <v>1763285.23</v>
      </c>
      <c r="E993" s="1">
        <v>0</v>
      </c>
      <c r="F993" s="1">
        <v>0</v>
      </c>
      <c r="G993" s="2">
        <f t="shared" si="22"/>
        <v>52898.556899999996</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596820.34</v>
      </c>
      <c r="D996" s="1">
        <f>BILANCA!E18</f>
        <v>618861.41</v>
      </c>
      <c r="E996" s="1">
        <v>0</v>
      </c>
      <c r="F996" s="1">
        <v>0</v>
      </c>
      <c r="G996" s="2">
        <f t="shared" si="22"/>
        <v>23849.061079999999</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29226.389999999985</v>
      </c>
      <c r="D997" s="1">
        <f>BILANCA!E19</f>
        <v>35236.5</v>
      </c>
      <c r="E997" s="1">
        <v>0</v>
      </c>
      <c r="F997" s="1">
        <v>0</v>
      </c>
      <c r="G997" s="2">
        <f t="shared" si="22"/>
        <v>1395.7914599999999</v>
      </c>
      <c r="H997" s="2">
        <f t="shared" si="19"/>
        <v>0.88999999998486601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79870.990000000005</v>
      </c>
      <c r="D998" s="1">
        <f>BILANCA!E20</f>
        <v>119873.88</v>
      </c>
      <c r="E998" s="1">
        <v>0</v>
      </c>
      <c r="F998" s="1">
        <v>0</v>
      </c>
      <c r="G998" s="2">
        <f t="shared" si="22"/>
        <v>4794.28125</v>
      </c>
      <c r="H998" s="2">
        <f t="shared" si="19"/>
        <v>0.1299999999901047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1992.22</v>
      </c>
      <c r="D999" s="1">
        <f>BILANCA!E21</f>
        <v>1992.22</v>
      </c>
      <c r="E999" s="1">
        <v>0</v>
      </c>
      <c r="F999" s="1">
        <v>0</v>
      </c>
      <c r="G999" s="2">
        <f t="shared" si="22"/>
        <v>95.626560000000012</v>
      </c>
      <c r="H999" s="2">
        <f t="shared" si="19"/>
        <v>0.44000000000005457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13990.07</v>
      </c>
      <c r="D1000" s="1">
        <f>BILANCA!E22</f>
        <v>14794.07</v>
      </c>
      <c r="E1000" s="1">
        <v>0</v>
      </c>
      <c r="F1000" s="1">
        <v>0</v>
      </c>
      <c r="G1000" s="2">
        <f t="shared" si="22"/>
        <v>740.8295700000001</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466.78</v>
      </c>
      <c r="D1002" s="1">
        <f>BILANCA!E24</f>
        <v>466.78</v>
      </c>
      <c r="E1002" s="1">
        <v>0</v>
      </c>
      <c r="F1002" s="1">
        <v>0</v>
      </c>
      <c r="G1002" s="2">
        <f t="shared" si="22"/>
        <v>26.606459999999998</v>
      </c>
      <c r="H1002" s="2">
        <f t="shared" si="19"/>
        <v>0.44000000000005457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2238.87</v>
      </c>
      <c r="D1003" s="1">
        <f>BILANCA!E25</f>
        <v>2238.87</v>
      </c>
      <c r="E1003" s="1">
        <v>0</v>
      </c>
      <c r="F1003" s="1">
        <v>0</v>
      </c>
      <c r="G1003" s="2">
        <f t="shared" si="22"/>
        <v>134.3322</v>
      </c>
      <c r="H1003" s="2">
        <f t="shared" si="19"/>
        <v>0.26000000000021828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30151.68</v>
      </c>
      <c r="D1004" s="1">
        <f>BILANCA!E26</f>
        <v>35040.800000000003</v>
      </c>
      <c r="E1004" s="1">
        <v>0</v>
      </c>
      <c r="F1004" s="1">
        <v>0</v>
      </c>
      <c r="G1004" s="2">
        <f t="shared" si="22"/>
        <v>2104.8988800000002</v>
      </c>
      <c r="H1004" s="2">
        <f t="shared" si="19"/>
        <v>0.51999999999679858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99484.22</v>
      </c>
      <c r="D1006" s="1">
        <f>BILANCA!E28</f>
        <v>139170.12</v>
      </c>
      <c r="E1006" s="1">
        <v>0</v>
      </c>
      <c r="F1006" s="1">
        <v>0</v>
      </c>
      <c r="G1006" s="2">
        <f t="shared" si="22"/>
        <v>8689.9625799999994</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22018.950000000004</v>
      </c>
      <c r="D1013" s="1">
        <f>BILANCA!E35</f>
        <v>21975.319999999996</v>
      </c>
      <c r="E1013" s="1">
        <v>0</v>
      </c>
      <c r="F1013" s="1">
        <v>0</v>
      </c>
      <c r="G1013" s="2">
        <f t="shared" si="22"/>
        <v>1979.0876999999998</v>
      </c>
      <c r="H1013" s="2">
        <f t="shared" si="19"/>
        <v>0.36999999999170541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56843.58</v>
      </c>
      <c r="D1014" s="1">
        <f>BILANCA!E36</f>
        <v>54655.13</v>
      </c>
      <c r="E1014" s="1">
        <v>0</v>
      </c>
      <c r="F1014" s="1">
        <v>0</v>
      </c>
      <c r="G1014" s="2">
        <f t="shared" si="22"/>
        <v>5150.7690400000001</v>
      </c>
      <c r="H1014" s="2">
        <f t="shared" si="19"/>
        <v>0.54999999999563443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34824.629999999997</v>
      </c>
      <c r="D1018" s="1">
        <f>BILANCA!E40</f>
        <v>32679.81</v>
      </c>
      <c r="E1018" s="1">
        <v>0</v>
      </c>
      <c r="F1018" s="1">
        <v>0</v>
      </c>
      <c r="G1018" s="2">
        <f t="shared" si="22"/>
        <v>3506.4487500000005</v>
      </c>
      <c r="H1018" s="2">
        <f t="shared" si="19"/>
        <v>0.56000000000130967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32577.33</v>
      </c>
      <c r="D1032" s="1">
        <f>BILANCA!E54</f>
        <v>38471.72</v>
      </c>
      <c r="E1032" s="1">
        <v>0</v>
      </c>
      <c r="F1032" s="1">
        <v>0</v>
      </c>
      <c r="G1032" s="2">
        <f t="shared" si="22"/>
        <v>5366.5177300000005</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32577.33</v>
      </c>
      <c r="D1033" s="1">
        <f>BILANCA!E55</f>
        <v>38471.72</v>
      </c>
      <c r="E1033" s="1">
        <v>0</v>
      </c>
      <c r="F1033" s="1">
        <v>0</v>
      </c>
      <c r="G1033" s="2">
        <f t="shared" si="22"/>
        <v>5476.0385000000006</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2661.51</v>
      </c>
      <c r="D1034" s="1">
        <f>BILANCA!E56</f>
        <v>0</v>
      </c>
      <c r="E1034" s="1">
        <v>0</v>
      </c>
      <c r="F1034" s="1">
        <v>0</v>
      </c>
      <c r="G1034" s="2">
        <f t="shared" si="22"/>
        <v>135.73701</v>
      </c>
      <c r="H1034" s="2">
        <f t="shared" si="19"/>
        <v>0.48999999999978172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2661.51</v>
      </c>
      <c r="D1036" s="1">
        <f>BILANCA!E58</f>
        <v>0</v>
      </c>
      <c r="E1036" s="1">
        <v>0</v>
      </c>
      <c r="F1036" s="1">
        <v>0</v>
      </c>
      <c r="G1036" s="2">
        <f t="shared" si="22"/>
        <v>141.06003000000001</v>
      </c>
      <c r="H1036" s="2">
        <f t="shared" si="19"/>
        <v>0.48999999999978172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71471.72</v>
      </c>
      <c r="D1046" s="1">
        <f>BILANCA!E68</f>
        <v>97683.16</v>
      </c>
      <c r="E1046" s="1">
        <v>0</v>
      </c>
      <c r="F1046" s="1">
        <v>0</v>
      </c>
      <c r="G1046" s="2">
        <f t="shared" si="22"/>
        <v>16810.79652</v>
      </c>
      <c r="H1046" s="2">
        <f t="shared" si="19"/>
        <v>0.44000000000232831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2158.4499999999998</v>
      </c>
      <c r="D1047" s="1">
        <f>BILANCA!E69</f>
        <v>10631.31</v>
      </c>
      <c r="E1047" s="1">
        <v>0</v>
      </c>
      <c r="F1047" s="1">
        <v>0</v>
      </c>
      <c r="G1047" s="2">
        <f t="shared" si="22"/>
        <v>1498.9484799999998</v>
      </c>
      <c r="H1047" s="2">
        <f t="shared" si="19"/>
        <v>0.75999999999930878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2158.4499999999998</v>
      </c>
      <c r="D1048" s="1">
        <f>BILANCA!E70</f>
        <v>10631.31</v>
      </c>
      <c r="E1048" s="1">
        <v>0</v>
      </c>
      <c r="F1048" s="1">
        <v>0</v>
      </c>
      <c r="G1048" s="2">
        <f t="shared" si="22"/>
        <v>1522.3695500000001</v>
      </c>
      <c r="H1048" s="2">
        <f t="shared" si="19"/>
        <v>0.75999999999930878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2158.4499999999998</v>
      </c>
      <c r="D1050" s="1">
        <f>BILANCA!E72</f>
        <v>10631.31</v>
      </c>
      <c r="E1050" s="1">
        <v>0</v>
      </c>
      <c r="F1050" s="1">
        <v>0</v>
      </c>
      <c r="G1050" s="2">
        <f t="shared" si="22"/>
        <v>1569.2116900000001</v>
      </c>
      <c r="H1050" s="2">
        <f t="shared" si="19"/>
        <v>0.75999999999930878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9254.25</v>
      </c>
      <c r="D1056" s="1">
        <f>BILANCA!E78</f>
        <v>16622.8</v>
      </c>
      <c r="E1056" s="1">
        <v>0</v>
      </c>
      <c r="F1056" s="1">
        <v>0</v>
      </c>
      <c r="G1056" s="2">
        <f t="shared" si="22"/>
        <v>3102.4890499999997</v>
      </c>
      <c r="H1056" s="2">
        <f t="shared" si="19"/>
        <v>0.4500000000007276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9254.25</v>
      </c>
      <c r="D1064" s="1">
        <f>BILANCA!E86</f>
        <v>16622.8</v>
      </c>
      <c r="E1064" s="1">
        <v>0</v>
      </c>
      <c r="F1064" s="1">
        <v>0</v>
      </c>
      <c r="G1064" s="2">
        <f t="shared" si="22"/>
        <v>3442.48785</v>
      </c>
      <c r="H1064" s="2">
        <f t="shared" si="19"/>
        <v>0.4500000000007276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60059.02</v>
      </c>
      <c r="D1148" s="1">
        <f>BILANCA!E170</f>
        <v>70429.05</v>
      </c>
      <c r="E1148" s="1">
        <v>0</v>
      </c>
      <c r="F1148" s="1">
        <v>0</v>
      </c>
      <c r="G1148" s="2">
        <f t="shared" si="22"/>
        <v>33151.324800000002</v>
      </c>
      <c r="H1148" s="2">
        <f t="shared" si="23"/>
        <v>6.9999999999708962E-2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60059.02</v>
      </c>
      <c r="D1151" s="1">
        <f>BILANCA!E173</f>
        <v>70429.05</v>
      </c>
      <c r="E1151" s="1">
        <v>0</v>
      </c>
      <c r="F1151" s="1">
        <v>0</v>
      </c>
      <c r="G1151" s="2">
        <f t="shared" si="22"/>
        <v>33754.076160000004</v>
      </c>
      <c r="H1151" s="2">
        <f t="shared" si="23"/>
        <v>6.9999999999708962E-2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1291843.46</v>
      </c>
      <c r="D1152" s="1">
        <f>BILANCA!E175</f>
        <v>1299318.8</v>
      </c>
      <c r="E1152" s="1">
        <v>0</v>
      </c>
      <c r="F1152" s="1">
        <v>0</v>
      </c>
      <c r="G1152" s="2">
        <f t="shared" si="22"/>
        <v>657491.29914000002</v>
      </c>
      <c r="H1152" s="2">
        <f t="shared" si="23"/>
        <v>0.65999999991618097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82973.81</v>
      </c>
      <c r="D1153" s="1">
        <f>BILANCA!E176</f>
        <v>112203.28000000001</v>
      </c>
      <c r="E1153" s="1">
        <v>0</v>
      </c>
      <c r="F1153" s="1">
        <v>0</v>
      </c>
      <c r="G1153" s="2">
        <f t="shared" si="22"/>
        <v>52254.66290000001</v>
      </c>
      <c r="H1153" s="2">
        <f t="shared" si="23"/>
        <v>0.47000000001571607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80312.3</v>
      </c>
      <c r="D1154" s="1">
        <f>BILANCA!E177</f>
        <v>112203.28000000001</v>
      </c>
      <c r="E1154" s="1">
        <v>0</v>
      </c>
      <c r="F1154" s="1">
        <v>0</v>
      </c>
      <c r="G1154" s="2">
        <f t="shared" si="22"/>
        <v>52106.925060000009</v>
      </c>
      <c r="H1154" s="2">
        <f t="shared" si="23"/>
        <v>0.58000000001629815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61265.62</v>
      </c>
      <c r="D1155" s="1">
        <f>BILANCA!E178</f>
        <v>73484.570000000007</v>
      </c>
      <c r="E1155" s="1">
        <v>0</v>
      </c>
      <c r="F1155" s="1">
        <v>0</v>
      </c>
      <c r="G1155" s="2">
        <f t="shared" si="22"/>
        <v>35816.378720000001</v>
      </c>
      <c r="H1155" s="2">
        <f t="shared" si="23"/>
        <v>0.80999999999039574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9749.9</v>
      </c>
      <c r="D1156" s="1">
        <f>BILANCA!E179</f>
        <v>23145.85</v>
      </c>
      <c r="E1156" s="1">
        <v>0</v>
      </c>
      <c r="F1156" s="1">
        <v>0</v>
      </c>
      <c r="G1156" s="2">
        <f t="shared" si="22"/>
        <v>9695.1967999999997</v>
      </c>
      <c r="H1156" s="2">
        <f t="shared" si="23"/>
        <v>0.25000000000181899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26.66</v>
      </c>
      <c r="D1157" s="1">
        <f>BILANCA!E180</f>
        <v>0</v>
      </c>
      <c r="E1157" s="1">
        <v>0</v>
      </c>
      <c r="F1157" s="1">
        <v>0</v>
      </c>
      <c r="G1157" s="2">
        <f t="shared" si="22"/>
        <v>4.6388400000000001</v>
      </c>
      <c r="H1157" s="2">
        <f t="shared" si="23"/>
        <v>0.33999999999999986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26.66</v>
      </c>
      <c r="D1160" s="1">
        <f>BILANCA!E183</f>
        <v>0</v>
      </c>
      <c r="E1160" s="1">
        <v>0</v>
      </c>
      <c r="F1160" s="1">
        <v>0</v>
      </c>
      <c r="G1160" s="2">
        <f t="shared" si="22"/>
        <v>4.71882</v>
      </c>
      <c r="H1160" s="2">
        <f t="shared" si="23"/>
        <v>0.33999999999999986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61.21</v>
      </c>
      <c r="D1163" s="1">
        <f>BILANCA!E186</f>
        <v>0</v>
      </c>
      <c r="E1163" s="1">
        <v>0</v>
      </c>
      <c r="F1163" s="1">
        <v>0</v>
      </c>
      <c r="G1163" s="2">
        <f t="shared" si="22"/>
        <v>11.017799999999999</v>
      </c>
      <c r="H1163" s="2">
        <f t="shared" si="23"/>
        <v>0.21000000000000085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9208.91</v>
      </c>
      <c r="D1165" s="1">
        <f>BILANCA!E188</f>
        <v>15572.86</v>
      </c>
      <c r="E1165" s="1">
        <v>0</v>
      </c>
      <c r="F1165" s="1">
        <v>0</v>
      </c>
      <c r="G1165" s="2">
        <f t="shared" si="22"/>
        <v>7344.5426599999992</v>
      </c>
      <c r="H1165" s="2">
        <f t="shared" si="23"/>
        <v>0.22999999999956344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2661.51</v>
      </c>
      <c r="D1166" s="1">
        <f>BILANCA!E189</f>
        <v>0</v>
      </c>
      <c r="E1166" s="1">
        <v>0</v>
      </c>
      <c r="F1166" s="1">
        <v>0</v>
      </c>
      <c r="G1166" s="2">
        <f t="shared" si="22"/>
        <v>487.05633</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1208869.6499999999</v>
      </c>
      <c r="D1214" s="1">
        <f>BILANCA!E237</f>
        <v>1187115.52</v>
      </c>
      <c r="E1214" s="1">
        <v>0</v>
      </c>
      <c r="F1214" s="1">
        <v>0</v>
      </c>
      <c r="G1214" s="2">
        <f t="shared" si="22"/>
        <v>827696.25939000002</v>
      </c>
      <c r="H1214" s="2">
        <f t="shared" si="23"/>
        <v>0.83000000007450581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1220371.74</v>
      </c>
      <c r="D1215" s="1">
        <f>BILANCA!E238</f>
        <v>1201635.6499999999</v>
      </c>
      <c r="E1215" s="1">
        <v>0</v>
      </c>
      <c r="F1215" s="1">
        <v>0</v>
      </c>
      <c r="G1215" s="2">
        <f t="shared" si="22"/>
        <v>840685.18528000009</v>
      </c>
      <c r="H1215" s="2">
        <f t="shared" si="23"/>
        <v>0.61000000010244548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1220371.74</v>
      </c>
      <c r="D1216" s="1">
        <f>BILANCA!E239</f>
        <v>1201635.6499999999</v>
      </c>
      <c r="E1216" s="1">
        <v>0</v>
      </c>
      <c r="F1216" s="1">
        <v>0</v>
      </c>
      <c r="G1216" s="2">
        <f t="shared" si="22"/>
        <v>844308.82832000009</v>
      </c>
      <c r="H1216" s="2">
        <f t="shared" si="23"/>
        <v>0.61000000010244548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1220371.74</v>
      </c>
      <c r="D1217" s="1">
        <f>BILANCA!E240</f>
        <v>1201635.6499999999</v>
      </c>
      <c r="E1217" s="1">
        <v>0</v>
      </c>
      <c r="F1217" s="1">
        <v>0</v>
      </c>
      <c r="G1217" s="2">
        <f t="shared" si="22"/>
        <v>847932.47135999997</v>
      </c>
      <c r="H1217" s="2">
        <f t="shared" si="23"/>
        <v>0.61000000010244548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-11502.09</v>
      </c>
      <c r="D1222" s="1">
        <f>BILANCA!E245</f>
        <v>-14520.130000000001</v>
      </c>
      <c r="E1222" s="1">
        <v>0</v>
      </c>
      <c r="F1222" s="1">
        <v>0</v>
      </c>
      <c r="G1222" s="2">
        <f t="shared" si="22"/>
        <v>-9689.621650000001</v>
      </c>
      <c r="H1222" s="2">
        <f t="shared" si="23"/>
        <v>0.22000000000116415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11502.09</v>
      </c>
      <c r="D1227" s="1">
        <f>BILANCA!E250</f>
        <v>14520.130000000001</v>
      </c>
      <c r="E1227" s="1">
        <v>0</v>
      </c>
      <c r="F1227" s="1">
        <v>0</v>
      </c>
      <c r="G1227" s="2">
        <f t="shared" si="22"/>
        <v>9892.3333999999995</v>
      </c>
      <c r="H1227" s="2">
        <f t="shared" si="23"/>
        <v>0.22000000000116415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8837.65</v>
      </c>
      <c r="D1228" s="1">
        <f>BILANCA!E251</f>
        <v>14517.19</v>
      </c>
      <c r="E1228" s="1">
        <v>0</v>
      </c>
      <c r="F1228" s="1">
        <v>0</v>
      </c>
      <c r="G1228" s="2">
        <f t="shared" si="22"/>
        <v>9278.6473499999993</v>
      </c>
      <c r="H1228" s="2">
        <f t="shared" si="23"/>
        <v>0.54000000000087311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2664.44</v>
      </c>
      <c r="D1229" s="1">
        <f>BILANCA!E252</f>
        <v>2.94</v>
      </c>
      <c r="E1229" s="1">
        <v>0</v>
      </c>
      <c r="F1229" s="1">
        <v>0</v>
      </c>
      <c r="G1229" s="2">
        <f t="shared" si="22"/>
        <v>656.89871999999991</v>
      </c>
      <c r="H1229" s="2">
        <f t="shared" si="23"/>
        <v>0.50000000000005462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58535.95</v>
      </c>
      <c r="D1236" s="1">
        <f>BILANCA!E259</f>
        <v>21802</v>
      </c>
      <c r="E1236" s="1">
        <v>0</v>
      </c>
      <c r="F1236" s="1">
        <v>0</v>
      </c>
      <c r="G1236" s="2">
        <f t="shared" si="22"/>
        <v>25841.407350000001</v>
      </c>
      <c r="H1236" s="2">
        <f t="shared" si="23"/>
        <v>5.0000000002910383E-2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58535.95</v>
      </c>
      <c r="D1237" s="1">
        <f>BILANCA!E260</f>
        <v>21802</v>
      </c>
      <c r="E1237" s="1">
        <v>0</v>
      </c>
      <c r="F1237" s="1">
        <v>0</v>
      </c>
      <c r="G1237" s="2">
        <f t="shared" si="22"/>
        <v>25943.547299999998</v>
      </c>
      <c r="H1237" s="2">
        <f t="shared" si="23"/>
        <v>5.0000000002910383E-2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9254.25</v>
      </c>
      <c r="D1244" s="1">
        <f>BILANCA!E268</f>
        <v>15581.79</v>
      </c>
      <c r="E1244" s="1">
        <v>0</v>
      </c>
      <c r="F1244" s="1">
        <v>0</v>
      </c>
      <c r="G1244" s="2">
        <f t="shared" si="24"/>
        <v>10549.05363</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1041.01</v>
      </c>
      <c r="E1245" s="1">
        <v>0</v>
      </c>
      <c r="F1245" s="1">
        <v>0</v>
      </c>
      <c r="G1245" s="2">
        <f t="shared" si="24"/>
        <v>545.48924</v>
      </c>
      <c r="H1245" s="2">
        <f t="shared" si="23"/>
        <v>9.9999999999909051E-3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80312.3</v>
      </c>
      <c r="D1264" s="1">
        <f>BILANCA!E288</f>
        <v>112203.28</v>
      </c>
      <c r="E1264" s="1">
        <v>0</v>
      </c>
      <c r="F1264" s="1">
        <v>0</v>
      </c>
      <c r="G1264" s="2">
        <f t="shared" si="24"/>
        <v>85625.999660000016</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2661.51</v>
      </c>
      <c r="D1266" s="1">
        <f>BILANCA!E290</f>
        <v>0</v>
      </c>
      <c r="E1266" s="1">
        <v>0</v>
      </c>
      <c r="F1266" s="1">
        <v>0</v>
      </c>
      <c r="G1266" s="2">
        <f t="shared" si="24"/>
        <v>753.20732999999996</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9208.91</v>
      </c>
      <c r="D1278" s="1">
        <f>BILANCA!E302</f>
        <v>15572.86</v>
      </c>
      <c r="E1278" s="1">
        <v>0</v>
      </c>
      <c r="F1278" s="1">
        <v>0</v>
      </c>
      <c r="G1278" s="2">
        <f t="shared" si="24"/>
        <v>11904.61585</v>
      </c>
      <c r="H1278" s="2">
        <f t="shared" si="23"/>
        <v>0.22999999999956344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800024.97</v>
      </c>
      <c r="D1408" s="1">
        <f>'RAS-funkcijski'!E114</f>
        <v>998734.07</v>
      </c>
      <c r="E1408" s="1">
        <v>0</v>
      </c>
      <c r="F1408" s="1">
        <v>0</v>
      </c>
      <c r="G1408" s="2">
        <f t="shared" si="24"/>
        <v>307724.24209999997</v>
      </c>
      <c r="H1408" s="2">
        <f t="shared" si="27"/>
        <v>9.9999999976716936E-2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800024.97</v>
      </c>
      <c r="D1409" s="1">
        <f>'RAS-funkcijski'!E115</f>
        <v>998734.07</v>
      </c>
      <c r="E1409" s="1">
        <v>0</v>
      </c>
      <c r="F1409" s="1">
        <v>0</v>
      </c>
      <c r="G1409" s="2">
        <f t="shared" si="24"/>
        <v>310521.73521000001</v>
      </c>
      <c r="H1409" s="2">
        <f t="shared" si="27"/>
        <v>9.9999999976716936E-2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800024.97</v>
      </c>
      <c r="D1411" s="1">
        <f>'RAS-funkcijski'!E117</f>
        <v>998734.07</v>
      </c>
      <c r="E1411" s="1">
        <v>0</v>
      </c>
      <c r="F1411" s="1">
        <v>0</v>
      </c>
      <c r="G1411" s="2">
        <f t="shared" si="24"/>
        <v>316116.72142999998</v>
      </c>
      <c r="H1411" s="2">
        <f t="shared" si="27"/>
        <v>9.9999999976716936E-2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800024.97</v>
      </c>
      <c r="D1435" s="13">
        <f>'RAS-funkcijski'!E141</f>
        <v>998734.07</v>
      </c>
      <c r="E1435" s="13">
        <v>0</v>
      </c>
      <c r="F1435" s="13">
        <v>0</v>
      </c>
      <c r="G1435" s="14">
        <f t="shared" si="24"/>
        <v>383256.55606999999</v>
      </c>
      <c r="H1435" s="14">
        <f t="shared" si="27"/>
        <v>9.9999999976716936E-2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12285.26</v>
      </c>
      <c r="D1436" s="6">
        <f>'P-VRIO'!E5</f>
        <v>0</v>
      </c>
      <c r="E1436" s="6">
        <v>0</v>
      </c>
      <c r="F1436" s="6">
        <v>0</v>
      </c>
      <c r="G1436" s="7">
        <f t="shared" si="24"/>
        <v>12.285260000000001</v>
      </c>
      <c r="H1436" s="7">
        <f t="shared" si="27"/>
        <v>0.26000000000021828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12285.26</v>
      </c>
      <c r="D1453" s="1">
        <f>'P-VRIO'!E22</f>
        <v>0</v>
      </c>
      <c r="E1453" s="1">
        <v>0</v>
      </c>
      <c r="F1453" s="1">
        <v>0</v>
      </c>
      <c r="G1453" s="2">
        <f t="shared" si="24"/>
        <v>221.13467999999997</v>
      </c>
      <c r="H1453" s="2">
        <f t="shared" si="27"/>
        <v>0.26000000000021828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12285.26</v>
      </c>
      <c r="D1454" s="1">
        <f>'P-VRIO'!E23</f>
        <v>0</v>
      </c>
      <c r="E1454" s="1">
        <v>0</v>
      </c>
      <c r="F1454" s="1">
        <v>0</v>
      </c>
      <c r="G1454" s="2">
        <f t="shared" si="24"/>
        <v>233.41994</v>
      </c>
      <c r="H1454" s="2">
        <f t="shared" si="27"/>
        <v>0.26000000000021828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12285.26</v>
      </c>
      <c r="D1456" s="1">
        <f>'P-VRIO'!E25</f>
        <v>0</v>
      </c>
      <c r="E1456" s="1">
        <v>0</v>
      </c>
      <c r="F1456" s="1">
        <v>0</v>
      </c>
      <c r="G1456" s="2">
        <f t="shared" si="24"/>
        <v>257.99046000000004</v>
      </c>
      <c r="H1456" s="2">
        <f t="shared" si="27"/>
        <v>0.26000000000021828</v>
      </c>
      <c r="I1456" s="10">
        <f t="shared" si="30"/>
        <v>67.07751960005632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82973.8</v>
      </c>
      <c r="D1480" s="6"/>
      <c r="E1480" s="6">
        <v>0</v>
      </c>
      <c r="F1480" s="6">
        <v>0</v>
      </c>
      <c r="G1480" s="7">
        <f t="shared" ref="G1480:G1580" si="34">B1480/1000*C1480</f>
        <v>82.973800000000011</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1027179.2</v>
      </c>
      <c r="D1481" s="1">
        <v>0</v>
      </c>
      <c r="E1481" s="1">
        <v>0</v>
      </c>
      <c r="F1481" s="1">
        <v>0</v>
      </c>
      <c r="G1481" s="2">
        <f t="shared" si="34"/>
        <v>2054.3584000000001</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1017717.8099999999</v>
      </c>
      <c r="D1483" s="1">
        <v>0</v>
      </c>
      <c r="E1483" s="1">
        <v>0</v>
      </c>
      <c r="F1483" s="1">
        <v>0</v>
      </c>
      <c r="G1483" s="2">
        <f t="shared" si="34"/>
        <v>4070.8712399999999</v>
      </c>
      <c r="H1483" s="2">
        <f t="shared" si="35"/>
        <v>0.19000000006053597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817891.95</v>
      </c>
      <c r="D1484" s="1">
        <v>0</v>
      </c>
      <c r="E1484" s="1">
        <v>0</v>
      </c>
      <c r="F1484" s="1">
        <v>0</v>
      </c>
      <c r="G1484" s="2">
        <f t="shared" si="34"/>
        <v>4089.45975</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156907.85999999999</v>
      </c>
      <c r="D1485" s="1">
        <v>0</v>
      </c>
      <c r="E1485" s="1">
        <v>0</v>
      </c>
      <c r="F1485" s="1">
        <v>0</v>
      </c>
      <c r="G1485" s="2">
        <f t="shared" si="34"/>
        <v>941.44715999999994</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3217.11</v>
      </c>
      <c r="D1486" s="1">
        <v>0</v>
      </c>
      <c r="E1486" s="1">
        <v>0</v>
      </c>
      <c r="F1486" s="1">
        <v>0</v>
      </c>
      <c r="G1486" s="2">
        <f t="shared" si="34"/>
        <v>22.519770000000001</v>
      </c>
      <c r="H1486" s="2">
        <f t="shared" si="35"/>
        <v>0.11000000000012733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29113.16</v>
      </c>
      <c r="D1489" s="1">
        <v>0</v>
      </c>
      <c r="E1489" s="1">
        <v>0</v>
      </c>
      <c r="F1489" s="1">
        <v>0</v>
      </c>
      <c r="G1489" s="2">
        <f t="shared" si="34"/>
        <v>291.13159999999999</v>
      </c>
      <c r="H1489" s="2">
        <f t="shared" si="35"/>
        <v>0.15999999999985448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10587.73</v>
      </c>
      <c r="D1491" s="1">
        <v>0</v>
      </c>
      <c r="E1491" s="1">
        <v>0</v>
      </c>
      <c r="F1491" s="1">
        <v>0</v>
      </c>
      <c r="G1491" s="2">
        <f t="shared" si="34"/>
        <v>127.05275999999999</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9461.39</v>
      </c>
      <c r="D1492" s="1">
        <v>0</v>
      </c>
      <c r="E1492" s="1">
        <v>0</v>
      </c>
      <c r="F1492" s="1">
        <v>0</v>
      </c>
      <c r="G1492" s="2">
        <f t="shared" si="34"/>
        <v>122.99806999999998</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997949.72000000009</v>
      </c>
      <c r="D1499" s="1">
        <v>0</v>
      </c>
      <c r="E1499" s="1">
        <v>0</v>
      </c>
      <c r="F1499" s="1">
        <v>0</v>
      </c>
      <c r="G1499" s="2">
        <f t="shared" si="34"/>
        <v>19958.994400000003</v>
      </c>
      <c r="H1499" s="2">
        <f t="shared" si="35"/>
        <v>0.27999999991152436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985826.82000000007</v>
      </c>
      <c r="D1501" s="1">
        <v>0</v>
      </c>
      <c r="E1501" s="1">
        <v>0</v>
      </c>
      <c r="F1501" s="1">
        <v>0</v>
      </c>
      <c r="G1501" s="2">
        <f t="shared" si="34"/>
        <v>21688.190040000001</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805672.99</v>
      </c>
      <c r="D1502" s="1">
        <v>0</v>
      </c>
      <c r="E1502" s="1">
        <v>0</v>
      </c>
      <c r="F1502" s="1">
        <v>0</v>
      </c>
      <c r="G1502" s="2">
        <f t="shared" si="34"/>
        <v>18530.478769999998</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143511.91</v>
      </c>
      <c r="D1503" s="1">
        <v>0</v>
      </c>
      <c r="E1503" s="1">
        <v>0</v>
      </c>
      <c r="F1503" s="1">
        <v>0</v>
      </c>
      <c r="G1503" s="2">
        <f t="shared" si="34"/>
        <v>3444.28584</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3243.77</v>
      </c>
      <c r="D1504" s="1">
        <v>0</v>
      </c>
      <c r="E1504" s="1">
        <v>0</v>
      </c>
      <c r="F1504" s="1">
        <v>0</v>
      </c>
      <c r="G1504" s="2">
        <f t="shared" si="34"/>
        <v>81.094250000000002</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29174.37</v>
      </c>
      <c r="D1507" s="1">
        <v>0</v>
      </c>
      <c r="E1507" s="1">
        <v>0</v>
      </c>
      <c r="F1507" s="1">
        <v>0</v>
      </c>
      <c r="G1507" s="2">
        <f t="shared" si="34"/>
        <v>816.88235999999995</v>
      </c>
      <c r="H1507" s="2">
        <f t="shared" si="35"/>
        <v>0.36999999999898137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4223.78</v>
      </c>
      <c r="D1509" s="1">
        <v>0</v>
      </c>
      <c r="E1509" s="1">
        <v>0</v>
      </c>
      <c r="F1509" s="1">
        <v>0</v>
      </c>
      <c r="G1509" s="2">
        <f t="shared" si="34"/>
        <v>126.71339999999999</v>
      </c>
      <c r="H1509" s="2">
        <f t="shared" si="35"/>
        <v>0.22000000000025466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12122.9</v>
      </c>
      <c r="D1510" s="1">
        <v>0</v>
      </c>
      <c r="E1510" s="1">
        <v>0</v>
      </c>
      <c r="F1510" s="1">
        <v>0</v>
      </c>
      <c r="G1510" s="2">
        <f t="shared" si="34"/>
        <v>375.80989999999997</v>
      </c>
      <c r="H1510" s="2">
        <f t="shared" si="35"/>
        <v>0.1000000000003638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112203.27999999991</v>
      </c>
      <c r="D1517" s="1">
        <v>0</v>
      </c>
      <c r="E1517" s="1">
        <v>0</v>
      </c>
      <c r="F1517" s="1">
        <v>0</v>
      </c>
      <c r="G1517" s="2">
        <f t="shared" si="34"/>
        <v>4263.7246399999967</v>
      </c>
      <c r="H1517" s="2">
        <f t="shared" si="35"/>
        <v>0.27999999991152436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112203.28</v>
      </c>
      <c r="D1576" s="1">
        <v>0</v>
      </c>
      <c r="E1576" s="1">
        <v>0</v>
      </c>
      <c r="F1576" s="1">
        <v>0</v>
      </c>
      <c r="G1576" s="2">
        <f t="shared" si="34"/>
        <v>10883.71816</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15572.86</v>
      </c>
      <c r="D1577" s="1">
        <v>0</v>
      </c>
      <c r="E1577" s="1">
        <v>0</v>
      </c>
      <c r="F1577" s="1">
        <v>0</v>
      </c>
      <c r="G1577" s="2">
        <f t="shared" si="34"/>
        <v>1526.1402800000001</v>
      </c>
      <c r="H1577" s="2">
        <f t="shared" si="35"/>
        <v>0.13999999999941792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96630.42</v>
      </c>
      <c r="D1578" s="1">
        <v>0</v>
      </c>
      <c r="E1578" s="1">
        <v>0</v>
      </c>
      <c r="F1578" s="1">
        <v>0</v>
      </c>
      <c r="G1578" s="2">
        <f t="shared" si="34"/>
        <v>9566.41158</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16213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813318.35</v>
      </c>
      <c r="I16" s="170">
        <f>'PR-RAS'!E6</f>
        <v>995716.04</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787672.02999999991</v>
      </c>
      <c r="I17" s="170">
        <f>'PR-RAS'!E151</f>
        <v>989104.67999999993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11502.089999999876</v>
      </c>
      <c r="I19" s="171">
        <f>'PR-RAS'!E646</f>
        <v>14520.12999999991</v>
      </c>
      <c r="J19" s="4"/>
      <c r="K19" s="4"/>
      <c r="L19" s="4"/>
      <c r="M19" s="4"/>
      <c r="N19" s="4"/>
      <c r="O19" s="4"/>
      <c r="P19" s="4"/>
      <c r="Q19" s="4"/>
      <c r="R19" s="4"/>
      <c r="S19" s="4"/>
      <c r="T19" s="4"/>
      <c r="U19" s="4"/>
      <c r="V19" s="4"/>
      <c r="W19" s="4"/>
      <c r="X19" s="4"/>
    </row>
    <row r="20" spans="1:24" ht="12.75" customHeight="1" x14ac:dyDescent="0.25">
      <c r="A20" s="325" t="s">
        <v>31</v>
      </c>
      <c r="B20" s="331" t="str">
        <f>BILANCA!B7</f>
        <v>Nefinancijska imovina (šifre 01+02+03+04+05+06)</v>
      </c>
      <c r="C20" s="332"/>
      <c r="D20" s="332"/>
      <c r="E20" s="332"/>
      <c r="F20" s="333"/>
      <c r="G20" s="157" t="str">
        <f>BILANCA!C7</f>
        <v>B002</v>
      </c>
      <c r="H20" s="172">
        <f>BILANCA!D7</f>
        <v>1220371.74</v>
      </c>
      <c r="I20" s="173">
        <f>BILANCA!E7</f>
        <v>1201635.6399999999</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71471.72</v>
      </c>
      <c r="I21" s="175">
        <f>BILANCA!E68</f>
        <v>97683.16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82973.81</v>
      </c>
      <c r="I22" s="175">
        <f>BILANCA!E176</f>
        <v>112203.28000000001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1208869.6499999999</v>
      </c>
      <c r="I23" s="177">
        <f>BILANCA!E237</f>
        <v>1187115.52</v>
      </c>
      <c r="J23" s="4"/>
      <c r="K23" s="4"/>
      <c r="L23" s="4"/>
      <c r="M23" s="4"/>
      <c r="N23" s="4"/>
      <c r="O23" s="4"/>
      <c r="P23" s="4"/>
      <c r="Q23" s="4"/>
      <c r="R23" s="4"/>
      <c r="S23" s="4"/>
      <c r="T23" s="4"/>
      <c r="U23" s="4"/>
      <c r="V23" s="4"/>
      <c r="W23" s="4"/>
      <c r="X23" s="4"/>
    </row>
    <row r="24" spans="1:24" ht="12.75" customHeight="1" x14ac:dyDescent="0.25">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800024.97</v>
      </c>
      <c r="I27" s="175">
        <f>'RAS-funkcijski'!E114</f>
        <v>998734.07</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800024.97</v>
      </c>
      <c r="I28" s="179">
        <f>'RAS-funkcijski'!E141</f>
        <v>998734.07</v>
      </c>
      <c r="J28" s="4"/>
      <c r="K28" s="4"/>
      <c r="L28" s="4"/>
      <c r="M28" s="4"/>
      <c r="N28" s="4"/>
      <c r="O28" s="4"/>
      <c r="P28" s="4"/>
      <c r="Q28" s="4"/>
      <c r="R28" s="4"/>
      <c r="S28" s="4"/>
      <c r="T28" s="4"/>
      <c r="U28" s="4"/>
      <c r="V28" s="4"/>
      <c r="W28" s="4"/>
      <c r="X28" s="4"/>
    </row>
    <row r="29" spans="1:24" ht="12.75" customHeight="1" x14ac:dyDescent="0.25">
      <c r="A29" s="325" t="s">
        <v>35</v>
      </c>
      <c r="B29" s="341" t="str">
        <f>'P-VRIO'!B5</f>
        <v>Promjene u vrijednosti i obujmu imovine (šifre 91511+91512)</v>
      </c>
      <c r="C29" s="332"/>
      <c r="D29" s="332"/>
      <c r="E29" s="332"/>
      <c r="F29" s="333"/>
      <c r="G29" s="157" t="str">
        <f>'P-VRIO'!C5</f>
        <v>9151</v>
      </c>
      <c r="H29" s="172">
        <f>'P-VRIO'!D5</f>
        <v>12285.26</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12285.26</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82973.8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45</v>
      </c>
      <c r="I34" s="175">
        <f>OBVEZE!D42</f>
        <v>112203.27999999991</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45</v>
      </c>
      <c r="I36" s="179">
        <f>OBVEZE!D101</f>
        <v>112203.28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B78" zoomScale="170" zoomScaleNormal="170" workbookViewId="0">
      <selection activeCell="D86" sqref="D8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813318.35</v>
      </c>
      <c r="E6" s="51">
        <f>E7+E44+E50+E82+E106+E124+E133+E139</f>
        <v>995716.04</v>
      </c>
      <c r="F6" s="52">
        <f t="shared" ref="F6:F131" si="0">IF(D6&lt;&gt;0,IF(E6/D6&gt;=100,"&gt;&gt;100",E6/D6*100),"-")</f>
        <v>122.42635863312319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708654.49</v>
      </c>
      <c r="E50" s="51">
        <f>E51+E54+E59+E62+E65+E68+E71+E74+E77</f>
        <v>882580.16</v>
      </c>
      <c r="F50" s="52">
        <f t="shared" si="0"/>
        <v>124.54308445854905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708654.49</v>
      </c>
      <c r="E68" s="51">
        <f t="shared" si="15"/>
        <v>882580.16</v>
      </c>
      <c r="F68" s="52">
        <f t="shared" si="0"/>
        <v>124.54308445854905</v>
      </c>
    </row>
    <row r="69" spans="1:6" ht="12.75" customHeight="1" x14ac:dyDescent="0.2">
      <c r="A69" s="53" t="s">
        <v>183</v>
      </c>
      <c r="B69" s="85" t="s">
        <v>184</v>
      </c>
      <c r="C69" s="50" t="s">
        <v>183</v>
      </c>
      <c r="D69" s="242">
        <v>700112.13</v>
      </c>
      <c r="E69" s="242">
        <v>876949.31</v>
      </c>
      <c r="F69" s="52">
        <f t="shared" si="0"/>
        <v>125.25840824954713</v>
      </c>
    </row>
    <row r="70" spans="1:6" ht="12" x14ac:dyDescent="0.2">
      <c r="A70" s="53" t="s">
        <v>185</v>
      </c>
      <c r="B70" s="85" t="s">
        <v>186</v>
      </c>
      <c r="C70" s="50" t="s">
        <v>185</v>
      </c>
      <c r="D70" s="242">
        <v>8542.36</v>
      </c>
      <c r="E70" s="242">
        <v>5630.85</v>
      </c>
      <c r="F70" s="52">
        <f t="shared" si="0"/>
        <v>65.916795826914338</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0.01</v>
      </c>
      <c r="F82" s="52" t="str">
        <f t="shared" si="0"/>
        <v>-</v>
      </c>
    </row>
    <row r="83" spans="1:6" ht="12.75" customHeight="1" x14ac:dyDescent="0.2">
      <c r="A83" s="53">
        <v>641</v>
      </c>
      <c r="B83" s="85" t="s">
        <v>211</v>
      </c>
      <c r="C83" s="50" t="s">
        <v>212</v>
      </c>
      <c r="D83" s="51">
        <f t="shared" ref="D83:E83" si="20">SUM(D84:D90)</f>
        <v>0</v>
      </c>
      <c r="E83" s="51">
        <f t="shared" si="20"/>
        <v>0.01</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0.01</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1359.08</v>
      </c>
      <c r="E106" s="51">
        <f t="shared" si="23"/>
        <v>1464.5</v>
      </c>
      <c r="F106" s="52">
        <f t="shared" si="0"/>
        <v>107.75671777967449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1359.08</v>
      </c>
      <c r="E112" s="51">
        <f t="shared" si="25"/>
        <v>1464.5</v>
      </c>
      <c r="F112" s="52">
        <f t="shared" si="0"/>
        <v>107.75671777967449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1359.08</v>
      </c>
      <c r="E117" s="242">
        <v>1464.5</v>
      </c>
      <c r="F117" s="52">
        <f t="shared" si="0"/>
        <v>107.75671777967449</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1358.42</v>
      </c>
      <c r="E124" s="51">
        <f t="shared" si="27"/>
        <v>345.1</v>
      </c>
      <c r="F124" s="52">
        <f t="shared" si="0"/>
        <v>25.404514067814077</v>
      </c>
    </row>
    <row r="125" spans="1:6" ht="12.75" customHeight="1" x14ac:dyDescent="0.2">
      <c r="A125" s="53">
        <v>661</v>
      </c>
      <c r="B125" s="86" t="s">
        <v>295</v>
      </c>
      <c r="C125" s="50" t="s">
        <v>296</v>
      </c>
      <c r="D125" s="51">
        <f t="shared" ref="D125:E125" si="28">SUM(D126:D127)</f>
        <v>1333.2</v>
      </c>
      <c r="E125" s="51">
        <f t="shared" si="28"/>
        <v>177.1</v>
      </c>
      <c r="F125" s="52">
        <f t="shared" si="0"/>
        <v>13.283828382838283</v>
      </c>
    </row>
    <row r="126" spans="1:6" ht="12.75" customHeight="1" x14ac:dyDescent="0.2">
      <c r="A126" s="53">
        <v>6614</v>
      </c>
      <c r="B126" s="86" t="s">
        <v>297</v>
      </c>
      <c r="C126" s="50" t="s">
        <v>298</v>
      </c>
      <c r="D126" s="242">
        <v>1333.2</v>
      </c>
      <c r="E126" s="242">
        <v>177.1</v>
      </c>
      <c r="F126" s="52">
        <f t="shared" si="0"/>
        <v>13.283828382838283</v>
      </c>
    </row>
    <row r="127" spans="1:6" ht="12.75" customHeight="1" x14ac:dyDescent="0.2">
      <c r="A127" s="53">
        <v>6615</v>
      </c>
      <c r="B127" s="86" t="s">
        <v>299</v>
      </c>
      <c r="C127" s="50" t="s">
        <v>300</v>
      </c>
      <c r="D127" s="242">
        <v>0</v>
      </c>
      <c r="E127" s="242"/>
      <c r="F127" s="52" t="str">
        <f t="shared" si="0"/>
        <v>-</v>
      </c>
    </row>
    <row r="128" spans="1:6" ht="22.8" x14ac:dyDescent="0.2">
      <c r="A128" s="53">
        <v>663</v>
      </c>
      <c r="B128" s="231" t="s">
        <v>301</v>
      </c>
      <c r="C128" s="50" t="s">
        <v>302</v>
      </c>
      <c r="D128" s="51">
        <f t="shared" ref="D128:E128" si="29">SUM(D129:D132)</f>
        <v>25.22</v>
      </c>
      <c r="E128" s="51">
        <f t="shared" si="29"/>
        <v>168</v>
      </c>
      <c r="F128" s="52">
        <f t="shared" si="0"/>
        <v>666.13798572561461</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25.22</v>
      </c>
      <c r="E130" s="242">
        <v>168</v>
      </c>
      <c r="F130" s="52">
        <f t="shared" si="0"/>
        <v>666.13798572561461</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101946.36</v>
      </c>
      <c r="E133" s="51">
        <f t="shared" si="30"/>
        <v>111326.27</v>
      </c>
      <c r="F133" s="52">
        <f t="shared" ref="F133:F223" si="31">IF(D133&lt;&gt;0,IF(E133/D133&gt;=100,"&gt;&gt;100",E133/D133*100),"-")</f>
        <v>109.20082874955025</v>
      </c>
    </row>
    <row r="134" spans="1:6" ht="22.8" x14ac:dyDescent="0.2">
      <c r="A134" s="53">
        <v>671</v>
      </c>
      <c r="B134" s="232" t="s">
        <v>313</v>
      </c>
      <c r="C134" s="50" t="s">
        <v>314</v>
      </c>
      <c r="D134" s="51">
        <f t="shared" ref="D134:E134" si="32">SUM(D135:D137)</f>
        <v>101946.36</v>
      </c>
      <c r="E134" s="51">
        <f t="shared" si="32"/>
        <v>111326.27</v>
      </c>
      <c r="F134" s="52">
        <f t="shared" si="31"/>
        <v>109.20082874955025</v>
      </c>
    </row>
    <row r="135" spans="1:6" ht="12.75" customHeight="1" x14ac:dyDescent="0.2">
      <c r="A135" s="53">
        <v>6711</v>
      </c>
      <c r="B135" s="85" t="s">
        <v>315</v>
      </c>
      <c r="C135" s="50" t="s">
        <v>316</v>
      </c>
      <c r="D135" s="242">
        <v>94382.49</v>
      </c>
      <c r="E135" s="242">
        <v>104834.22</v>
      </c>
      <c r="F135" s="52">
        <f t="shared" si="31"/>
        <v>111.07380193084543</v>
      </c>
    </row>
    <row r="136" spans="1:6" ht="22.8" x14ac:dyDescent="0.2">
      <c r="A136" s="53">
        <v>6712</v>
      </c>
      <c r="B136" s="232" t="s">
        <v>317</v>
      </c>
      <c r="C136" s="50" t="s">
        <v>318</v>
      </c>
      <c r="D136" s="242">
        <v>7563.87</v>
      </c>
      <c r="E136" s="242">
        <v>6492.05</v>
      </c>
      <c r="F136" s="52">
        <f t="shared" si="31"/>
        <v>85.829740595753236</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787672.02999999991</v>
      </c>
      <c r="E151" s="51">
        <f t="shared" si="35"/>
        <v>989104.67999999993</v>
      </c>
      <c r="F151" s="52">
        <f t="shared" si="31"/>
        <v>125.57316272865498</v>
      </c>
    </row>
    <row r="152" spans="1:6" ht="12.75" customHeight="1" x14ac:dyDescent="0.2">
      <c r="A152" s="53">
        <v>31</v>
      </c>
      <c r="B152" s="85" t="s">
        <v>348</v>
      </c>
      <c r="C152" s="50" t="s">
        <v>34</v>
      </c>
      <c r="D152" s="51">
        <f t="shared" ref="D152:E152" si="36">D153+D158+D159</f>
        <v>674385.1</v>
      </c>
      <c r="E152" s="51">
        <f t="shared" si="36"/>
        <v>796325.36</v>
      </c>
      <c r="F152" s="52">
        <f t="shared" si="31"/>
        <v>118.08169545857403</v>
      </c>
    </row>
    <row r="153" spans="1:6" ht="12.75" customHeight="1" x14ac:dyDescent="0.2">
      <c r="A153" s="53">
        <v>311</v>
      </c>
      <c r="B153" s="85" t="s">
        <v>349</v>
      </c>
      <c r="C153" s="50" t="s">
        <v>350</v>
      </c>
      <c r="D153" s="51">
        <f t="shared" ref="D153:E153" si="37">SUM(D154:D157)</f>
        <v>557021.93000000005</v>
      </c>
      <c r="E153" s="51">
        <f t="shared" si="37"/>
        <v>655196.48</v>
      </c>
      <c r="F153" s="52">
        <f t="shared" si="31"/>
        <v>117.62489853855482</v>
      </c>
    </row>
    <row r="154" spans="1:6" ht="12.75" customHeight="1" x14ac:dyDescent="0.2">
      <c r="A154" s="53">
        <v>3111</v>
      </c>
      <c r="B154" s="85" t="s">
        <v>351</v>
      </c>
      <c r="C154" s="50" t="s">
        <v>352</v>
      </c>
      <c r="D154" s="242">
        <v>557021.93000000005</v>
      </c>
      <c r="E154" s="242">
        <v>655196.48</v>
      </c>
      <c r="F154" s="52">
        <f t="shared" si="31"/>
        <v>117.62489853855482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25065.200000000001</v>
      </c>
      <c r="E158" s="242">
        <v>32521.93</v>
      </c>
      <c r="F158" s="52">
        <f t="shared" si="31"/>
        <v>129.74933373761232</v>
      </c>
    </row>
    <row r="159" spans="1:6" ht="12.75" customHeight="1" x14ac:dyDescent="0.2">
      <c r="A159" s="53">
        <v>313</v>
      </c>
      <c r="B159" s="85" t="s">
        <v>361</v>
      </c>
      <c r="C159" s="50" t="s">
        <v>362</v>
      </c>
      <c r="D159" s="51">
        <f t="shared" ref="D159:E159" si="38">SUM(D160:D162)</f>
        <v>92297.97</v>
      </c>
      <c r="E159" s="51">
        <f t="shared" si="38"/>
        <v>108606.95</v>
      </c>
      <c r="F159" s="52">
        <f t="shared" si="31"/>
        <v>117.66992275128044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92241.87</v>
      </c>
      <c r="E161" s="242">
        <v>108497.43</v>
      </c>
      <c r="F161" s="52">
        <f t="shared" si="31"/>
        <v>117.62275634698211</v>
      </c>
    </row>
    <row r="162" spans="1:6" ht="12.75" customHeight="1" x14ac:dyDescent="0.2">
      <c r="A162" s="53">
        <v>3133</v>
      </c>
      <c r="B162" s="85" t="s">
        <v>366</v>
      </c>
      <c r="C162" s="50" t="s">
        <v>367</v>
      </c>
      <c r="D162" s="242">
        <v>56.1</v>
      </c>
      <c r="E162" s="242">
        <v>109.52</v>
      </c>
      <c r="F162" s="52">
        <f t="shared" si="31"/>
        <v>195.22281639928698</v>
      </c>
    </row>
    <row r="163" spans="1:6" ht="12.75" customHeight="1" x14ac:dyDescent="0.2">
      <c r="A163" s="53">
        <v>32</v>
      </c>
      <c r="B163" s="85" t="s">
        <v>368</v>
      </c>
      <c r="C163" s="50" t="s">
        <v>369</v>
      </c>
      <c r="D163" s="51">
        <f t="shared" ref="D163:E163" si="39">D164+D169+D177+D187+D188</f>
        <v>87148.07</v>
      </c>
      <c r="E163" s="51">
        <f t="shared" si="39"/>
        <v>159690.47999999998</v>
      </c>
      <c r="F163" s="52">
        <f t="shared" si="31"/>
        <v>183.24040911060905</v>
      </c>
    </row>
    <row r="164" spans="1:6" ht="12.75" customHeight="1" x14ac:dyDescent="0.2">
      <c r="A164" s="53">
        <v>321</v>
      </c>
      <c r="B164" s="85" t="s">
        <v>370</v>
      </c>
      <c r="C164" s="50" t="s">
        <v>371</v>
      </c>
      <c r="D164" s="51">
        <f t="shared" ref="D164:E164" si="40">SUM(D165:D168)</f>
        <v>18852.640000000003</v>
      </c>
      <c r="E164" s="51">
        <f t="shared" si="40"/>
        <v>16270.800000000001</v>
      </c>
      <c r="F164" s="52">
        <f t="shared" si="31"/>
        <v>86.305154079216479</v>
      </c>
    </row>
    <row r="165" spans="1:6" ht="12.75" customHeight="1" x14ac:dyDescent="0.2">
      <c r="A165" s="53">
        <v>3211</v>
      </c>
      <c r="B165" s="85" t="s">
        <v>372</v>
      </c>
      <c r="C165" s="50" t="s">
        <v>373</v>
      </c>
      <c r="D165" s="242">
        <v>2969.45</v>
      </c>
      <c r="E165" s="242">
        <v>3124.35</v>
      </c>
      <c r="F165" s="52">
        <f t="shared" si="31"/>
        <v>105.21645422552999</v>
      </c>
    </row>
    <row r="166" spans="1:6" ht="12.75" customHeight="1" x14ac:dyDescent="0.2">
      <c r="A166" s="53">
        <v>3212</v>
      </c>
      <c r="B166" s="85" t="s">
        <v>374</v>
      </c>
      <c r="C166" s="50" t="s">
        <v>375</v>
      </c>
      <c r="D166" s="242">
        <v>14762.48</v>
      </c>
      <c r="E166" s="242">
        <v>12689.09</v>
      </c>
      <c r="F166" s="52">
        <f t="shared" si="31"/>
        <v>85.95500214056176</v>
      </c>
    </row>
    <row r="167" spans="1:6" ht="12.75" customHeight="1" x14ac:dyDescent="0.2">
      <c r="A167" s="53">
        <v>3213</v>
      </c>
      <c r="B167" s="85" t="s">
        <v>376</v>
      </c>
      <c r="C167" s="50" t="s">
        <v>377</v>
      </c>
      <c r="D167" s="242">
        <v>892.56</v>
      </c>
      <c r="E167" s="242">
        <v>160</v>
      </c>
      <c r="F167" s="52">
        <f t="shared" si="31"/>
        <v>17.925965761405397</v>
      </c>
    </row>
    <row r="168" spans="1:6" ht="12.75" customHeight="1" x14ac:dyDescent="0.2">
      <c r="A168" s="53">
        <v>3214</v>
      </c>
      <c r="B168" s="85" t="s">
        <v>378</v>
      </c>
      <c r="C168" s="50" t="s">
        <v>379</v>
      </c>
      <c r="D168" s="242">
        <v>228.15</v>
      </c>
      <c r="E168" s="242">
        <v>297.36</v>
      </c>
      <c r="F168" s="52">
        <f t="shared" si="31"/>
        <v>130.33530571992111</v>
      </c>
    </row>
    <row r="169" spans="1:6" ht="12.75" customHeight="1" x14ac:dyDescent="0.2">
      <c r="A169" s="53">
        <v>322</v>
      </c>
      <c r="B169" s="85" t="s">
        <v>380</v>
      </c>
      <c r="C169" s="50" t="s">
        <v>381</v>
      </c>
      <c r="D169" s="51">
        <f t="shared" ref="D169:E169" si="41">SUM(D170:D176)</f>
        <v>28351.52</v>
      </c>
      <c r="E169" s="51">
        <f t="shared" si="41"/>
        <v>113575.93999999999</v>
      </c>
      <c r="F169" s="52">
        <f t="shared" si="31"/>
        <v>400.59912131695228</v>
      </c>
    </row>
    <row r="170" spans="1:6" ht="12.75" customHeight="1" x14ac:dyDescent="0.2">
      <c r="A170" s="53">
        <v>3221</v>
      </c>
      <c r="B170" s="85" t="s">
        <v>382</v>
      </c>
      <c r="C170" s="50" t="s">
        <v>383</v>
      </c>
      <c r="D170" s="242">
        <v>6677.79</v>
      </c>
      <c r="E170" s="242">
        <v>12918.05</v>
      </c>
      <c r="F170" s="52">
        <f t="shared" si="31"/>
        <v>193.44798204196297</v>
      </c>
    </row>
    <row r="171" spans="1:6" ht="12.75" customHeight="1" x14ac:dyDescent="0.2">
      <c r="A171" s="53">
        <v>3222</v>
      </c>
      <c r="B171" s="85" t="s">
        <v>384</v>
      </c>
      <c r="C171" s="50" t="s">
        <v>385</v>
      </c>
      <c r="D171" s="242">
        <v>539.30999999999995</v>
      </c>
      <c r="E171" s="242">
        <v>77808.33</v>
      </c>
      <c r="F171" s="52" t="str">
        <f t="shared" si="31"/>
        <v>&gt;&gt;100</v>
      </c>
    </row>
    <row r="172" spans="1:6" ht="12.75" customHeight="1" x14ac:dyDescent="0.2">
      <c r="A172" s="53">
        <v>3223</v>
      </c>
      <c r="B172" s="85" t="s">
        <v>386</v>
      </c>
      <c r="C172" s="50" t="s">
        <v>387</v>
      </c>
      <c r="D172" s="242">
        <v>17431.12</v>
      </c>
      <c r="E172" s="242">
        <v>15578.62</v>
      </c>
      <c r="F172" s="52">
        <f t="shared" si="31"/>
        <v>89.372455699920621</v>
      </c>
    </row>
    <row r="173" spans="1:6" ht="12.75" customHeight="1" x14ac:dyDescent="0.2">
      <c r="A173" s="53">
        <v>3224</v>
      </c>
      <c r="B173" s="85" t="s">
        <v>388</v>
      </c>
      <c r="C173" s="50" t="s">
        <v>389</v>
      </c>
      <c r="D173" s="242">
        <v>2626.86</v>
      </c>
      <c r="E173" s="242">
        <v>1075.04</v>
      </c>
      <c r="F173" s="52">
        <f t="shared" si="31"/>
        <v>40.924906542411847</v>
      </c>
    </row>
    <row r="174" spans="1:6" ht="12.75" customHeight="1" x14ac:dyDescent="0.2">
      <c r="A174" s="53">
        <v>3225</v>
      </c>
      <c r="B174" s="85" t="s">
        <v>390</v>
      </c>
      <c r="C174" s="50" t="s">
        <v>391</v>
      </c>
      <c r="D174" s="242">
        <v>1076.44</v>
      </c>
      <c r="E174" s="242">
        <v>5894.39</v>
      </c>
      <c r="F174" s="52">
        <f t="shared" si="31"/>
        <v>547.58184385567233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301.51</v>
      </c>
      <c r="F176" s="52" t="str">
        <f t="shared" si="31"/>
        <v>-</v>
      </c>
    </row>
    <row r="177" spans="1:6" ht="12.75" customHeight="1" x14ac:dyDescent="0.2">
      <c r="A177" s="53">
        <v>323</v>
      </c>
      <c r="B177" s="85" t="s">
        <v>396</v>
      </c>
      <c r="C177" s="50" t="s">
        <v>397</v>
      </c>
      <c r="D177" s="51">
        <f t="shared" ref="D177:E177" si="42">SUM(D178:D186)</f>
        <v>34548.909999999996</v>
      </c>
      <c r="E177" s="51">
        <f t="shared" si="42"/>
        <v>22584.019999999997</v>
      </c>
      <c r="F177" s="52">
        <f t="shared" si="31"/>
        <v>65.368256191005742</v>
      </c>
    </row>
    <row r="178" spans="1:6" ht="12.75" customHeight="1" x14ac:dyDescent="0.2">
      <c r="A178" s="53">
        <v>3231</v>
      </c>
      <c r="B178" s="85" t="s">
        <v>398</v>
      </c>
      <c r="C178" s="50" t="s">
        <v>399</v>
      </c>
      <c r="D178" s="242">
        <v>2605.08</v>
      </c>
      <c r="E178" s="242">
        <v>2928.62</v>
      </c>
      <c r="F178" s="52">
        <f t="shared" si="31"/>
        <v>112.41958020483057</v>
      </c>
    </row>
    <row r="179" spans="1:6" ht="12.75" customHeight="1" x14ac:dyDescent="0.2">
      <c r="A179" s="53">
        <v>3232</v>
      </c>
      <c r="B179" s="85" t="s">
        <v>400</v>
      </c>
      <c r="C179" s="50" t="s">
        <v>401</v>
      </c>
      <c r="D179" s="242">
        <v>22703.06</v>
      </c>
      <c r="E179" s="242">
        <v>5659.57</v>
      </c>
      <c r="F179" s="52">
        <f t="shared" si="31"/>
        <v>24.928666003613607</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2614.88</v>
      </c>
      <c r="E181" s="242">
        <v>3391.71</v>
      </c>
      <c r="F181" s="52">
        <f t="shared" si="31"/>
        <v>129.70805543657835</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1465.26</v>
      </c>
      <c r="E183" s="242">
        <v>2388.9</v>
      </c>
      <c r="F183" s="52">
        <f t="shared" si="31"/>
        <v>163.03591171532699</v>
      </c>
    </row>
    <row r="184" spans="1:6" ht="12.75" customHeight="1" x14ac:dyDescent="0.2">
      <c r="A184" s="53">
        <v>3237</v>
      </c>
      <c r="B184" s="85" t="s">
        <v>410</v>
      </c>
      <c r="C184" s="50" t="s">
        <v>411</v>
      </c>
      <c r="D184" s="242">
        <v>0</v>
      </c>
      <c r="E184" s="242">
        <v>1750</v>
      </c>
      <c r="F184" s="52" t="str">
        <f t="shared" si="31"/>
        <v>-</v>
      </c>
    </row>
    <row r="185" spans="1:6" ht="12.75" customHeight="1" x14ac:dyDescent="0.2">
      <c r="A185" s="53">
        <v>3238</v>
      </c>
      <c r="B185" s="85" t="s">
        <v>412</v>
      </c>
      <c r="C185" s="50" t="s">
        <v>413</v>
      </c>
      <c r="D185" s="242">
        <v>2920.73</v>
      </c>
      <c r="E185" s="242">
        <v>4875.5</v>
      </c>
      <c r="F185" s="52">
        <f t="shared" si="31"/>
        <v>166.92744622063663</v>
      </c>
    </row>
    <row r="186" spans="1:6" ht="12.75" customHeight="1" x14ac:dyDescent="0.2">
      <c r="A186" s="53">
        <v>3239</v>
      </c>
      <c r="B186" s="85" t="s">
        <v>414</v>
      </c>
      <c r="C186" s="50" t="s">
        <v>415</v>
      </c>
      <c r="D186" s="242">
        <v>2239.9</v>
      </c>
      <c r="E186" s="242">
        <v>1589.72</v>
      </c>
      <c r="F186" s="52">
        <f t="shared" si="31"/>
        <v>70.972811286218132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5395</v>
      </c>
      <c r="E188" s="51">
        <f t="shared" si="43"/>
        <v>7259.72</v>
      </c>
      <c r="F188" s="52">
        <f t="shared" si="31"/>
        <v>134.56385542168675</v>
      </c>
    </row>
    <row r="189" spans="1:6" ht="12.75" customHeight="1" x14ac:dyDescent="0.2">
      <c r="A189" s="53">
        <v>3291</v>
      </c>
      <c r="B189" s="232" t="s">
        <v>420</v>
      </c>
      <c r="C189" s="50" t="s">
        <v>421</v>
      </c>
      <c r="D189" s="242">
        <v>45.13</v>
      </c>
      <c r="E189" s="242">
        <v>50</v>
      </c>
      <c r="F189" s="52">
        <f t="shared" si="31"/>
        <v>110.79104808331486</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172.54</v>
      </c>
      <c r="E192" s="242">
        <v>231.36</v>
      </c>
      <c r="F192" s="52">
        <f t="shared" si="31"/>
        <v>134.09064564738614</v>
      </c>
    </row>
    <row r="193" spans="1:6" ht="12.75" customHeight="1" x14ac:dyDescent="0.2">
      <c r="A193" s="53">
        <v>3295</v>
      </c>
      <c r="B193" s="85" t="s">
        <v>428</v>
      </c>
      <c r="C193" s="50" t="s">
        <v>429</v>
      </c>
      <c r="D193" s="242">
        <v>2403.94</v>
      </c>
      <c r="E193" s="242">
        <v>2228.42</v>
      </c>
      <c r="F193" s="52">
        <f t="shared" si="31"/>
        <v>92.698653044585143</v>
      </c>
    </row>
    <row r="194" spans="1:6" ht="12.75" customHeight="1" x14ac:dyDescent="0.2">
      <c r="A194" s="53" t="s">
        <v>430</v>
      </c>
      <c r="B194" s="85" t="s">
        <v>431</v>
      </c>
      <c r="C194" s="50" t="s">
        <v>430</v>
      </c>
      <c r="D194" s="242">
        <v>1717.93</v>
      </c>
      <c r="E194" s="242">
        <v>3695.99</v>
      </c>
      <c r="F194" s="52">
        <f t="shared" si="31"/>
        <v>215.14206050304728</v>
      </c>
    </row>
    <row r="195" spans="1:6" ht="12.75" customHeight="1" x14ac:dyDescent="0.2">
      <c r="A195" s="53">
        <v>3299</v>
      </c>
      <c r="B195" s="85" t="s">
        <v>432</v>
      </c>
      <c r="C195" s="50" t="s">
        <v>433</v>
      </c>
      <c r="D195" s="242">
        <v>1055.46</v>
      </c>
      <c r="E195" s="242">
        <v>1053.95</v>
      </c>
      <c r="F195" s="52">
        <f t="shared" si="31"/>
        <v>99.856934417220927</v>
      </c>
    </row>
    <row r="196" spans="1:6" ht="12.75" customHeight="1" x14ac:dyDescent="0.2">
      <c r="A196" s="53">
        <v>34</v>
      </c>
      <c r="B196" s="232" t="s">
        <v>434</v>
      </c>
      <c r="C196" s="50" t="s">
        <v>435</v>
      </c>
      <c r="D196" s="51">
        <f t="shared" ref="D196:E196" si="44">D197+D202+D210</f>
        <v>1622.47</v>
      </c>
      <c r="E196" s="51">
        <f t="shared" si="44"/>
        <v>3217.48</v>
      </c>
      <c r="F196" s="52">
        <f t="shared" si="31"/>
        <v>198.30751878308999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1622.47</v>
      </c>
      <c r="E210" s="51">
        <f t="shared" si="47"/>
        <v>3217.48</v>
      </c>
      <c r="F210" s="52">
        <f t="shared" si="31"/>
        <v>198.30751878308999</v>
      </c>
    </row>
    <row r="211" spans="1:6" ht="12.75" customHeight="1" x14ac:dyDescent="0.2">
      <c r="A211" s="53">
        <v>3431</v>
      </c>
      <c r="B211" s="232" t="s">
        <v>464</v>
      </c>
      <c r="C211" s="50" t="s">
        <v>465</v>
      </c>
      <c r="D211" s="242">
        <v>280.2</v>
      </c>
      <c r="E211" s="242">
        <v>291.60000000000002</v>
      </c>
      <c r="F211" s="52">
        <f t="shared" si="31"/>
        <v>104.06852248394006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1342.27</v>
      </c>
      <c r="E213" s="242">
        <v>2925.88</v>
      </c>
      <c r="F213" s="52">
        <f t="shared" si="31"/>
        <v>217.97998912290373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24516.39</v>
      </c>
      <c r="E252" s="51">
        <f t="shared" si="63"/>
        <v>29113.16</v>
      </c>
      <c r="F252" s="52">
        <f t="shared" ref="F252:F258" si="64">IF(D252&lt;&gt;0,IF(E252/D252&gt;=100,"&gt;&gt;100",E252/D252*100),"-")</f>
        <v>118.74978330822768</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24516.39</v>
      </c>
      <c r="E259" s="51">
        <f t="shared" si="66"/>
        <v>29113.16</v>
      </c>
      <c r="F259" s="52">
        <f t="shared" ref="F259:F262" si="67">IF(D259&lt;&gt;0,IF(E259/D259&gt;=100,"&gt;&gt;100",E259/D259*100),"-")</f>
        <v>118.74978330822768</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24516.39</v>
      </c>
      <c r="E261" s="242">
        <v>29113.16</v>
      </c>
      <c r="F261" s="52">
        <f t="shared" si="67"/>
        <v>118.74978330822768</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758.2</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758.2</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758.2</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787672.02999999991</v>
      </c>
      <c r="E289" s="51">
        <f t="shared" si="79"/>
        <v>989104.67999999993</v>
      </c>
      <c r="F289" s="52">
        <f t="shared" si="76"/>
        <v>125.57316272865498</v>
      </c>
    </row>
    <row r="290" spans="1:6" ht="12.75" customHeight="1" x14ac:dyDescent="0.2">
      <c r="A290" s="53" t="s">
        <v>607</v>
      </c>
      <c r="B290" s="85" t="s">
        <v>618</v>
      </c>
      <c r="C290" s="50" t="s">
        <v>619</v>
      </c>
      <c r="D290" s="51">
        <f>IF(D6&gt;=D289,D6-D289,0)</f>
        <v>25646.320000000065</v>
      </c>
      <c r="E290" s="51">
        <f>IF(E6&gt;=E289,E6-E289,0)</f>
        <v>6611.3600000001024</v>
      </c>
      <c r="F290" s="52">
        <f t="shared" si="76"/>
        <v>25.778981155971248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18352.53</v>
      </c>
      <c r="E293" s="242">
        <v>8837.65</v>
      </c>
      <c r="F293" s="52">
        <f t="shared" si="76"/>
        <v>48.154941035377682</v>
      </c>
    </row>
    <row r="294" spans="1:6" ht="12.75" customHeight="1" x14ac:dyDescent="0.2">
      <c r="A294" s="53">
        <v>96</v>
      </c>
      <c r="B294" s="85" t="s">
        <v>626</v>
      </c>
      <c r="C294" s="50" t="s">
        <v>627</v>
      </c>
      <c r="D294" s="242">
        <v>0</v>
      </c>
      <c r="E294" s="242">
        <v>0</v>
      </c>
      <c r="F294" s="52" t="str">
        <f t="shared" si="76"/>
        <v>-</v>
      </c>
    </row>
    <row r="295" spans="1:6" ht="12"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12352.939999999999</v>
      </c>
      <c r="E350" s="51">
        <f t="shared" si="95"/>
        <v>9629.39</v>
      </c>
      <c r="F350" s="52">
        <f t="shared" si="81"/>
        <v>77.952212185924978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12352.939999999999</v>
      </c>
      <c r="E363" s="51">
        <f t="shared" si="99"/>
        <v>9629.39</v>
      </c>
      <c r="F363" s="52">
        <f t="shared" si="81"/>
        <v>77.952212185924978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3148.3</v>
      </c>
      <c r="E369" s="51">
        <f t="shared" si="101"/>
        <v>3190.54</v>
      </c>
      <c r="F369" s="52">
        <f t="shared" si="81"/>
        <v>101.34167646031192</v>
      </c>
    </row>
    <row r="370" spans="1:6" ht="12.75" customHeight="1" x14ac:dyDescent="0.2">
      <c r="A370" s="53">
        <v>4221</v>
      </c>
      <c r="B370" s="85" t="s">
        <v>673</v>
      </c>
      <c r="C370" s="50" t="s">
        <v>765</v>
      </c>
      <c r="D370" s="242">
        <v>486.79</v>
      </c>
      <c r="E370" s="242">
        <v>158.93</v>
      </c>
      <c r="F370" s="52">
        <f t="shared" si="81"/>
        <v>32.648575361038638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804</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2661.51</v>
      </c>
      <c r="E376" s="242">
        <v>2227.61</v>
      </c>
      <c r="F376" s="52">
        <f t="shared" si="81"/>
        <v>83.69722450789213</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9204.64</v>
      </c>
      <c r="E383" s="51">
        <f t="shared" si="103"/>
        <v>6438.85</v>
      </c>
      <c r="F383" s="52">
        <f t="shared" si="81"/>
        <v>69.95221975003912</v>
      </c>
    </row>
    <row r="384" spans="1:6" ht="12.75" customHeight="1" x14ac:dyDescent="0.2">
      <c r="A384" s="53">
        <v>4241</v>
      </c>
      <c r="B384" s="85" t="s">
        <v>782</v>
      </c>
      <c r="C384" s="50" t="s">
        <v>783</v>
      </c>
      <c r="D384" s="242">
        <v>9204.64</v>
      </c>
      <c r="E384" s="242">
        <v>6438.85</v>
      </c>
      <c r="F384" s="52">
        <f t="shared" si="81"/>
        <v>69.95221975003912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12352.939999999999</v>
      </c>
      <c r="E408" s="51">
        <f t="shared" si="111"/>
        <v>9629.39</v>
      </c>
      <c r="F408" s="52">
        <f t="shared" si="81"/>
        <v>77.952212185924978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6442.94</v>
      </c>
      <c r="E410" s="242">
        <v>2664.45</v>
      </c>
      <c r="F410" s="52">
        <f t="shared" si="81"/>
        <v>41.354567945689389</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813318.35</v>
      </c>
      <c r="E412" s="51">
        <f>E6+E298</f>
        <v>995716.04</v>
      </c>
      <c r="F412" s="52">
        <f t="shared" si="81"/>
        <v>122.42635863312319</v>
      </c>
    </row>
    <row r="413" spans="1:6" ht="12.75" customHeight="1" x14ac:dyDescent="0.2">
      <c r="A413" s="53" t="s">
        <v>607</v>
      </c>
      <c r="B413" s="85" t="s">
        <v>830</v>
      </c>
      <c r="C413" s="50" t="s">
        <v>831</v>
      </c>
      <c r="D413" s="51">
        <f t="shared" ref="D413:E413" si="112">D289+D350</f>
        <v>800024.96999999986</v>
      </c>
      <c r="E413" s="51">
        <f t="shared" si="112"/>
        <v>998734.07</v>
      </c>
      <c r="F413" s="52">
        <f t="shared" si="81"/>
        <v>124.8378622482246</v>
      </c>
    </row>
    <row r="414" spans="1:6" ht="12.75" customHeight="1" x14ac:dyDescent="0.2">
      <c r="A414" s="53" t="s">
        <v>607</v>
      </c>
      <c r="B414" s="85" t="s">
        <v>832</v>
      </c>
      <c r="C414" s="50" t="s">
        <v>833</v>
      </c>
      <c r="D414" s="51">
        <f t="shared" ref="D414:E414" si="113">IF(D412&gt;=D413,D412-D413,0)</f>
        <v>13293.380000000121</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3018.0299999999115</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24795.469999999998</v>
      </c>
      <c r="E417" s="51">
        <f t="shared" si="116"/>
        <v>11502.099999999999</v>
      </c>
      <c r="F417" s="52">
        <f t="shared" si="81"/>
        <v>46.387908759140281</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12"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813318.35</v>
      </c>
      <c r="E639" s="51">
        <f t="shared" si="180"/>
        <v>995716.04</v>
      </c>
      <c r="F639" s="52">
        <f t="shared" si="119"/>
        <v>122.42635863312319</v>
      </c>
    </row>
    <row r="640" spans="1:6" ht="12.75" customHeight="1" x14ac:dyDescent="0.2">
      <c r="A640" s="53" t="s">
        <v>607</v>
      </c>
      <c r="B640" s="85" t="s">
        <v>1276</v>
      </c>
      <c r="C640" s="50" t="s">
        <v>1277</v>
      </c>
      <c r="D640" s="51">
        <f t="shared" ref="D640:E640" si="181">D413+D528</f>
        <v>800024.96999999986</v>
      </c>
      <c r="E640" s="51">
        <f t="shared" si="181"/>
        <v>998734.07</v>
      </c>
      <c r="F640" s="52">
        <f t="shared" si="119"/>
        <v>124.8378622482246</v>
      </c>
    </row>
    <row r="641" spans="1:6" ht="12.75" customHeight="1" x14ac:dyDescent="0.2">
      <c r="A641" s="53" t="s">
        <v>607</v>
      </c>
      <c r="B641" s="85" t="s">
        <v>1278</v>
      </c>
      <c r="C641" s="50" t="s">
        <v>1279</v>
      </c>
      <c r="D641" s="51">
        <f t="shared" ref="D641:E641" si="182">IF(D639&gt;=D640,D639-D640,0)</f>
        <v>13293.380000000121</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3018.0299999999115</v>
      </c>
      <c r="F642" s="52" t="str">
        <f t="shared" si="119"/>
        <v>-</v>
      </c>
    </row>
    <row r="643" spans="1:6" ht="22.8" x14ac:dyDescent="0.2">
      <c r="A643" s="60" t="s">
        <v>1282</v>
      </c>
      <c r="B643" s="85" t="s">
        <v>1283</v>
      </c>
      <c r="C643" s="61" t="s">
        <v>1282</v>
      </c>
      <c r="D643" s="51">
        <f t="shared" ref="D643:E643" si="184">IF(D416-D417+D637-D638&gt;=0,D416-D417+D637-D638,0)</f>
        <v>0</v>
      </c>
      <c r="E643" s="51">
        <f t="shared" si="184"/>
        <v>0</v>
      </c>
      <c r="F643" s="52" t="str">
        <f t="shared" si="119"/>
        <v>-</v>
      </c>
    </row>
    <row r="644" spans="1:6" ht="22.8" x14ac:dyDescent="0.2">
      <c r="A644" s="60" t="s">
        <v>1284</v>
      </c>
      <c r="B644" s="85" t="s">
        <v>1285</v>
      </c>
      <c r="C644" s="61" t="s">
        <v>1284</v>
      </c>
      <c r="D644" s="51">
        <f t="shared" ref="D644:E644" si="185">IF(D417-D416+D638-D637&gt;=0,D417-D416+D638-D637,0)</f>
        <v>24795.469999999998</v>
      </c>
      <c r="E644" s="51">
        <f t="shared" si="185"/>
        <v>11502.099999999999</v>
      </c>
      <c r="F644" s="52">
        <f t="shared" si="119"/>
        <v>46.387908759140281</v>
      </c>
    </row>
    <row r="645" spans="1:6" ht="22.8" x14ac:dyDescent="0.2">
      <c r="A645" s="53" t="s">
        <v>607</v>
      </c>
      <c r="B645" s="85" t="s">
        <v>1286</v>
      </c>
      <c r="C645" s="50" t="s">
        <v>1287</v>
      </c>
      <c r="D645" s="51">
        <f t="shared" ref="D645:E645" si="186">IF(D641+D643-D642-D644&gt;=0,D641+D643-D642-D644,0)</f>
        <v>0</v>
      </c>
      <c r="E645" s="51">
        <f t="shared" si="186"/>
        <v>0</v>
      </c>
      <c r="F645" s="52" t="str">
        <f t="shared" si="119"/>
        <v>-</v>
      </c>
    </row>
    <row r="646" spans="1:6" ht="22.8" x14ac:dyDescent="0.2">
      <c r="A646" s="53" t="s">
        <v>607</v>
      </c>
      <c r="B646" s="85" t="s">
        <v>1288</v>
      </c>
      <c r="C646" s="50" t="s">
        <v>1289</v>
      </c>
      <c r="D646" s="51">
        <f t="shared" ref="D646:E646" si="187">IF(D642+D644-D641-D643&gt;=0,D642+D644-D641-D643,0)</f>
        <v>11502.089999999876</v>
      </c>
      <c r="E646" s="51">
        <f t="shared" si="187"/>
        <v>14520.12999999991</v>
      </c>
      <c r="F646" s="52">
        <f t="shared" si="119"/>
        <v>126.23905742347752</v>
      </c>
    </row>
    <row r="647" spans="1:6" ht="22.8" x14ac:dyDescent="0.2">
      <c r="A647" s="55" t="s">
        <v>1290</v>
      </c>
      <c r="B647" s="233" t="s">
        <v>1291</v>
      </c>
      <c r="C647" s="56" t="s">
        <v>1290</v>
      </c>
      <c r="D647" s="243">
        <v>60059.02</v>
      </c>
      <c r="E647" s="243">
        <v>70429.05</v>
      </c>
      <c r="F647" s="57">
        <f t="shared" si="119"/>
        <v>117.26639895223067</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2026.16</v>
      </c>
      <c r="E649" s="242">
        <v>2158.46</v>
      </c>
      <c r="F649" s="52">
        <f t="shared" ref="F649:F724" si="188">IF(D649&lt;&gt;0,IF(E649/D649&gt;=100,"&gt;&gt;100",E649/D649*100),"-")</f>
        <v>106.52959292454693</v>
      </c>
    </row>
    <row r="650" spans="1:6" ht="12.75" customHeight="1" x14ac:dyDescent="0.2">
      <c r="A650" s="53" t="s">
        <v>1295</v>
      </c>
      <c r="B650" s="85" t="s">
        <v>1296</v>
      </c>
      <c r="C650" s="50" t="s">
        <v>1295</v>
      </c>
      <c r="D650" s="242">
        <v>149598.12</v>
      </c>
      <c r="E650" s="242">
        <v>240958.3</v>
      </c>
      <c r="F650" s="52">
        <f t="shared" si="188"/>
        <v>161.07040649976082</v>
      </c>
    </row>
    <row r="651" spans="1:6" ht="12.75" customHeight="1" x14ac:dyDescent="0.2">
      <c r="A651" s="53" t="s">
        <v>1297</v>
      </c>
      <c r="B651" s="85" t="s">
        <v>1298</v>
      </c>
      <c r="C651" s="50" t="s">
        <v>1297</v>
      </c>
      <c r="D651" s="242">
        <v>149465.82999999999</v>
      </c>
      <c r="E651" s="242">
        <v>232485.45</v>
      </c>
      <c r="F651" s="52">
        <f t="shared" si="188"/>
        <v>155.5442136841578</v>
      </c>
    </row>
    <row r="652" spans="1:6" ht="22.8" x14ac:dyDescent="0.2">
      <c r="A652" s="53">
        <v>11</v>
      </c>
      <c r="B652" s="85" t="s">
        <v>1299</v>
      </c>
      <c r="C652" s="50" t="s">
        <v>1300</v>
      </c>
      <c r="D652" s="51">
        <f t="shared" ref="D652:E652" si="189">+D649+D650-D651</f>
        <v>2158.4500000000116</v>
      </c>
      <c r="E652" s="51">
        <f t="shared" si="189"/>
        <v>10631.309999999969</v>
      </c>
      <c r="F652" s="52">
        <f t="shared" si="188"/>
        <v>492.54372350528905</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45</v>
      </c>
      <c r="E654" s="262">
        <v>45</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34</v>
      </c>
      <c r="E656" s="262">
        <v>34</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699403.39</v>
      </c>
      <c r="E675" s="242">
        <v>876779.31</v>
      </c>
      <c r="F675" s="52">
        <f t="shared" si="188"/>
        <v>125.36103235072969</v>
      </c>
    </row>
    <row r="676" spans="1:6" ht="22.8" x14ac:dyDescent="0.2">
      <c r="A676" s="53">
        <v>63613</v>
      </c>
      <c r="B676" s="232" t="s">
        <v>1348</v>
      </c>
      <c r="C676" s="50" t="s">
        <v>1349</v>
      </c>
      <c r="D676" s="242">
        <v>708.74</v>
      </c>
      <c r="E676" s="242">
        <v>170</v>
      </c>
      <c r="F676" s="52">
        <f t="shared" si="188"/>
        <v>23.986229082597283</v>
      </c>
    </row>
    <row r="677" spans="1:6" ht="22.8" x14ac:dyDescent="0.2">
      <c r="A677" s="53">
        <v>63622</v>
      </c>
      <c r="B677" s="232" t="s">
        <v>1350</v>
      </c>
      <c r="C677" s="50" t="s">
        <v>1351</v>
      </c>
      <c r="D677" s="242">
        <v>8542.36</v>
      </c>
      <c r="E677" s="242">
        <v>5630.85</v>
      </c>
      <c r="F677" s="52">
        <f t="shared" si="188"/>
        <v>65.916795826914338</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987.46</v>
      </c>
      <c r="E712" s="242">
        <v>780</v>
      </c>
      <c r="F712" s="52">
        <f t="shared" si="188"/>
        <v>78.99054138901829</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1942.8</v>
      </c>
      <c r="E716" s="242"/>
      <c r="F716" s="52">
        <f t="shared" si="188"/>
        <v>0</v>
      </c>
    </row>
    <row r="717" spans="1:6" ht="12.75" customHeight="1" x14ac:dyDescent="0.2">
      <c r="A717" s="53">
        <v>31215</v>
      </c>
      <c r="B717" s="85" t="s">
        <v>1412</v>
      </c>
      <c r="C717" s="50" t="s">
        <v>1413</v>
      </c>
      <c r="D717" s="242">
        <v>468.84</v>
      </c>
      <c r="E717" s="242">
        <v>3352.43</v>
      </c>
      <c r="F717" s="52">
        <f t="shared" si="188"/>
        <v>715.04777749338791</v>
      </c>
    </row>
    <row r="718" spans="1:6" ht="12.75" customHeight="1" x14ac:dyDescent="0.2">
      <c r="A718" s="53">
        <v>32121</v>
      </c>
      <c r="B718" s="85" t="s">
        <v>1414</v>
      </c>
      <c r="C718" s="50" t="s">
        <v>1415</v>
      </c>
      <c r="D718" s="242">
        <v>14762.48</v>
      </c>
      <c r="E718" s="242">
        <v>12689.09</v>
      </c>
      <c r="F718" s="52">
        <f t="shared" si="188"/>
        <v>85.95500214056176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995.42</v>
      </c>
      <c r="E720" s="242">
        <v>2388.9</v>
      </c>
      <c r="F720" s="52">
        <f t="shared" si="188"/>
        <v>239.98915030841258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24516.39</v>
      </c>
      <c r="E828" s="242">
        <v>29113.16</v>
      </c>
      <c r="F828" s="52">
        <f t="shared" si="190"/>
        <v>118.74978330822768</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fitToHeight="0" orientation="portrait" horizontalDpi="360" verticalDpi="36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zoomScale="160" zoomScaleNormal="160" workbookViewId="0">
      <selection activeCell="D252" sqref="D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1291843.46</v>
      </c>
      <c r="E6" s="229">
        <f t="shared" si="0"/>
        <v>1299318.7999999998</v>
      </c>
      <c r="F6" s="230">
        <f t="shared" ref="F6:F260" si="1">IF(D6&gt;0,IF(E6/D6&gt;=100,"&gt;&gt;100",E6/D6*100),"-")</f>
        <v>100.5786567979374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1220371.74</v>
      </c>
      <c r="E7" s="104">
        <f t="shared" si="2"/>
        <v>1201635.6399999999</v>
      </c>
      <c r="F7" s="93">
        <f t="shared" si="1"/>
        <v>98.464721905146703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1217710.23</v>
      </c>
      <c r="E12" s="104">
        <f t="shared" si="3"/>
        <v>1201635.6399999999</v>
      </c>
      <c r="F12" s="93">
        <f t="shared" si="1"/>
        <v>98.679933074061466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1166464.8900000001</v>
      </c>
      <c r="E13" s="104">
        <f t="shared" si="4"/>
        <v>1144423.8199999998</v>
      </c>
      <c r="F13" s="93">
        <f t="shared" si="1"/>
        <v>98.110438626232437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1763285.23</v>
      </c>
      <c r="E15" s="247">
        <v>1763285.23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596820.34</v>
      </c>
      <c r="E18" s="247">
        <v>618861.41</v>
      </c>
      <c r="F18" s="93">
        <f t="shared" si="1"/>
        <v>103.6930829133605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29226.389999999985</v>
      </c>
      <c r="E19" s="104">
        <f t="shared" si="5"/>
        <v>35236.5</v>
      </c>
      <c r="F19" s="93">
        <f t="shared" si="1"/>
        <v>120.56398344099296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79870.990000000005</v>
      </c>
      <c r="E20" s="247">
        <v>119873.88</v>
      </c>
      <c r="F20" s="93">
        <f t="shared" si="1"/>
        <v>150.08437982301209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1992.22</v>
      </c>
      <c r="E21" s="247">
        <v>1992.22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13990.07</v>
      </c>
      <c r="E22" s="247">
        <v>14794.07</v>
      </c>
      <c r="F22" s="93">
        <f t="shared" si="1"/>
        <v>105.74693336059076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466.78</v>
      </c>
      <c r="E24" s="247">
        <v>466.78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2238.87</v>
      </c>
      <c r="E25" s="247">
        <v>2238.87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30151.68</v>
      </c>
      <c r="E26" s="247">
        <v>35040.800000000003</v>
      </c>
      <c r="F26" s="93">
        <f t="shared" si="1"/>
        <v>116.21508320597724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99484.22</v>
      </c>
      <c r="E28" s="247">
        <v>139170.12</v>
      </c>
      <c r="F28" s="93">
        <f t="shared" si="1"/>
        <v>139.89165316871359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22018.950000000004</v>
      </c>
      <c r="E35" s="104">
        <f t="shared" si="7"/>
        <v>21975.319999999996</v>
      </c>
      <c r="F35" s="93">
        <f t="shared" si="1"/>
        <v>99.801852495237014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56843.58</v>
      </c>
      <c r="E36" s="247">
        <v>54655.13</v>
      </c>
      <c r="F36" s="93">
        <f t="shared" si="1"/>
        <v>96.150048958914965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34824.629999999997</v>
      </c>
      <c r="E40" s="247">
        <v>32679.81</v>
      </c>
      <c r="F40" s="93">
        <f t="shared" si="1"/>
        <v>93.841083164415537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32577.33</v>
      </c>
      <c r="E54" s="247">
        <v>38471.72</v>
      </c>
      <c r="F54" s="93">
        <f t="shared" si="1"/>
        <v>118.09353314099098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32577.33</v>
      </c>
      <c r="E55" s="247">
        <v>38471.72</v>
      </c>
      <c r="F55" s="93">
        <f t="shared" si="1"/>
        <v>118.09353314099098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2661.51</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2661.51</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71471.72</v>
      </c>
      <c r="E68" s="104">
        <f t="shared" si="13"/>
        <v>97683.16</v>
      </c>
      <c r="F68" s="93">
        <f t="shared" si="1"/>
        <v>136.6738620534108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2158.4499999999998</v>
      </c>
      <c r="E69" s="104">
        <f t="shared" si="14"/>
        <v>10631.31</v>
      </c>
      <c r="F69" s="93">
        <f t="shared" si="1"/>
        <v>492.54372350529314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2158.4499999999998</v>
      </c>
      <c r="E70" s="104">
        <f t="shared" si="15"/>
        <v>10631.31</v>
      </c>
      <c r="F70" s="93">
        <f t="shared" si="1"/>
        <v>492.54372350529314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2158.4499999999998</v>
      </c>
      <c r="E72" s="247">
        <v>10631.31</v>
      </c>
      <c r="F72" s="93">
        <f t="shared" si="1"/>
        <v>492.54372350529314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9254.25</v>
      </c>
      <c r="E78" s="104">
        <f>E79+SUM(E82:E84)-E85+E86</f>
        <v>16622.8</v>
      </c>
      <c r="F78" s="93">
        <f t="shared" si="1"/>
        <v>179.62341626820108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9254.25</v>
      </c>
      <c r="E86" s="247">
        <v>16622.8</v>
      </c>
      <c r="F86" s="93">
        <f t="shared" si="1"/>
        <v>179.62341626820108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60059.02</v>
      </c>
      <c r="E170" s="104">
        <f t="shared" si="29"/>
        <v>70429.05</v>
      </c>
      <c r="F170" s="93">
        <f t="shared" si="1"/>
        <v>117.26639895223067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60059.02</v>
      </c>
      <c r="E173" s="247">
        <v>70429.05</v>
      </c>
      <c r="F173" s="93">
        <f t="shared" si="1"/>
        <v>117.26639895223067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1291843.46</v>
      </c>
      <c r="E175" s="104">
        <f t="shared" si="30"/>
        <v>1299318.8</v>
      </c>
      <c r="F175" s="93">
        <f t="shared" si="1"/>
        <v>100.57865679793743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82973.81</v>
      </c>
      <c r="E176" s="104">
        <f t="shared" si="31"/>
        <v>112203.28000000001</v>
      </c>
      <c r="F176" s="93">
        <f t="shared" si="1"/>
        <v>135.22734462838338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80312.3</v>
      </c>
      <c r="E177" s="104">
        <f t="shared" si="32"/>
        <v>112203.28000000001</v>
      </c>
      <c r="F177" s="93">
        <f t="shared" si="1"/>
        <v>139.70871211508074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61265.62</v>
      </c>
      <c r="E178" s="247">
        <v>73484.570000000007</v>
      </c>
      <c r="F178" s="93">
        <f t="shared" si="1"/>
        <v>119.94421993933955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9749.9</v>
      </c>
      <c r="E179" s="247">
        <v>23145.85</v>
      </c>
      <c r="F179" s="93">
        <f t="shared" si="1"/>
        <v>237.39576816172473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26.66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26.66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61.21</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9208.91</v>
      </c>
      <c r="E188" s="247">
        <v>15572.86</v>
      </c>
      <c r="F188" s="93">
        <f t="shared" si="1"/>
        <v>169.10644147895897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2661.51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1208869.6499999999</v>
      </c>
      <c r="E237" s="104">
        <f t="shared" si="41"/>
        <v>1187115.52</v>
      </c>
      <c r="F237" s="93">
        <f t="shared" si="1"/>
        <v>98.200456930985084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1220371.74</v>
      </c>
      <c r="E238" s="104">
        <f t="shared" si="42"/>
        <v>1201635.6499999999</v>
      </c>
      <c r="F238" s="93">
        <f t="shared" si="1"/>
        <v>98.464722724569143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1220371.74</v>
      </c>
      <c r="E239" s="104">
        <f t="shared" si="43"/>
        <v>1201635.6499999999</v>
      </c>
      <c r="F239" s="93">
        <f t="shared" si="1"/>
        <v>98.464722724569143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1220371.74</v>
      </c>
      <c r="E240" s="247">
        <v>1201635.6499999999</v>
      </c>
      <c r="F240" s="93">
        <f t="shared" si="1"/>
        <v>98.464722724569143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-11502.09</v>
      </c>
      <c r="E245" s="104">
        <f t="shared" si="45"/>
        <v>-14520.130000000001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11502.09</v>
      </c>
      <c r="E250" s="104">
        <f t="shared" si="47"/>
        <v>14520.130000000001</v>
      </c>
      <c r="F250" s="93">
        <f t="shared" si="1"/>
        <v>126.23905742347696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8837.65</v>
      </c>
      <c r="E251" s="247">
        <v>14517.19</v>
      </c>
      <c r="F251" s="93">
        <f t="shared" si="1"/>
        <v>164.26527413961858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2664.44</v>
      </c>
      <c r="E252" s="247">
        <v>2.94</v>
      </c>
      <c r="F252" s="93">
        <f t="shared" si="1"/>
        <v>0.11034213568329554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58535.95</v>
      </c>
      <c r="E259" s="104">
        <f t="shared" si="49"/>
        <v>21802</v>
      </c>
      <c r="F259" s="93">
        <f t="shared" si="1"/>
        <v>37.245487602063349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58535.95</v>
      </c>
      <c r="E260" s="248">
        <v>21802</v>
      </c>
      <c r="F260" s="97">
        <f t="shared" si="1"/>
        <v>37.245487602063349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9254.25</v>
      </c>
      <c r="E268" s="247">
        <v>15581.79</v>
      </c>
      <c r="F268" s="93">
        <f t="shared" si="50"/>
        <v>168.37442256260638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1041.01</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80312.3</v>
      </c>
      <c r="E288" s="247">
        <v>112203.28</v>
      </c>
      <c r="F288" s="93">
        <f t="shared" si="50"/>
        <v>139.70871211508074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2661.51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9208.91</v>
      </c>
      <c r="E302" s="247">
        <v>15572.86</v>
      </c>
      <c r="F302" s="93">
        <f t="shared" si="50"/>
        <v>169.10644147895897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horizontalDpi="360" verticalDpi="36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D118" sqref="D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800024.97</v>
      </c>
      <c r="E114" s="81">
        <f t="shared" si="22"/>
        <v>998734.07</v>
      </c>
      <c r="F114" s="63">
        <f t="shared" si="1"/>
        <v>124.83786224822457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800024.97</v>
      </c>
      <c r="E115" s="81">
        <f t="shared" si="23"/>
        <v>998734.07</v>
      </c>
      <c r="F115" s="63">
        <f t="shared" si="1"/>
        <v>124.83786224822457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800024.97</v>
      </c>
      <c r="E117" s="249">
        <v>998734.07</v>
      </c>
      <c r="F117" s="63">
        <f t="shared" si="1"/>
        <v>124.83786224822457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800024.97</v>
      </c>
      <c r="E141" s="106">
        <f t="shared" si="28"/>
        <v>998734.07</v>
      </c>
      <c r="F141" s="82">
        <f t="shared" si="1"/>
        <v>124.83786224822457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12285.26</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12285.26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12285.26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12285.26</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6" sqref="D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82973.8</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1027179.2</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1017717.8099999999</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817891.95</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156907.85999999999</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3217.11</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29113.16</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10587.73</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9461.39</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997949.72000000009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985826.82000000007</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805672.99</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143511.91</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3243.77</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29174.37</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4223.78</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12122.9</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112203.27999999991</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112203.28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v>15572.86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96630.42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0"/>
  <sheetViews>
    <sheetView showGridLines="0" topLeftCell="A26"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16213</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3316</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scale="88" fitToHeight="0" orientation="landscape" horizontalDpi="360" verticalDpi="360"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3317</v>
      </c>
      <c r="B1" s="378"/>
      <c r="C1" s="378"/>
    </row>
    <row r="2" spans="1:17" ht="33" customHeight="1" x14ac:dyDescent="0.25">
      <c r="A2" s="379" t="s">
        <v>3318</v>
      </c>
      <c r="B2" s="380"/>
      <c r="C2" s="377"/>
      <c r="D2" s="4"/>
      <c r="E2" s="4"/>
      <c r="F2" s="4"/>
      <c r="G2" s="4"/>
      <c r="H2" s="4"/>
      <c r="I2" s="4"/>
      <c r="J2" s="4"/>
      <c r="K2" s="4"/>
      <c r="L2" s="4"/>
      <c r="M2" s="4"/>
      <c r="N2" s="4"/>
      <c r="O2" s="4"/>
      <c r="P2" s="4"/>
      <c r="Q2" s="4"/>
    </row>
    <row r="3" spans="1:17" ht="18.75" customHeight="1" x14ac:dyDescent="0.25">
      <c r="A3" s="304" t="s">
        <v>3319</v>
      </c>
      <c r="B3" s="381" t="s">
        <v>3320</v>
      </c>
      <c r="C3" s="377"/>
      <c r="D3" s="4"/>
      <c r="E3" s="4"/>
      <c r="F3" s="4"/>
      <c r="G3" s="4"/>
      <c r="H3" s="4"/>
      <c r="I3" s="4"/>
      <c r="J3" s="4"/>
      <c r="K3" s="4"/>
      <c r="L3" s="4"/>
      <c r="M3" s="4"/>
      <c r="N3" s="4"/>
      <c r="O3" s="4"/>
      <c r="P3" s="4"/>
      <c r="Q3" s="4"/>
    </row>
    <row r="4" spans="1:17" ht="37.5" hidden="1" customHeight="1" x14ac:dyDescent="0.25">
      <c r="A4" s="305" t="s">
        <v>3321</v>
      </c>
      <c r="B4" s="376" t="s">
        <v>3322</v>
      </c>
      <c r="C4" s="377"/>
      <c r="D4" s="4"/>
      <c r="E4" s="4"/>
      <c r="F4" s="4"/>
      <c r="G4" s="4"/>
      <c r="H4" s="4"/>
      <c r="I4" s="4"/>
      <c r="J4" s="4"/>
      <c r="K4" s="4"/>
      <c r="L4" s="4"/>
      <c r="M4" s="4"/>
      <c r="N4" s="4"/>
      <c r="O4" s="4"/>
      <c r="P4" s="4"/>
      <c r="Q4" s="4"/>
    </row>
    <row r="5" spans="1:17" ht="48" hidden="1" customHeight="1" x14ac:dyDescent="0.25">
      <c r="A5" s="305" t="s">
        <v>3321</v>
      </c>
      <c r="B5" s="376" t="s">
        <v>3323</v>
      </c>
      <c r="C5" s="377"/>
      <c r="D5" s="4"/>
      <c r="E5" s="4"/>
      <c r="F5" s="4"/>
      <c r="G5" s="4"/>
      <c r="H5" s="4"/>
      <c r="I5" s="4"/>
      <c r="J5" s="4"/>
      <c r="K5" s="4"/>
      <c r="L5" s="4"/>
      <c r="M5" s="4"/>
      <c r="N5" s="4"/>
      <c r="O5" s="4"/>
      <c r="P5" s="4"/>
      <c r="Q5" s="4"/>
    </row>
    <row r="6" spans="1:17" ht="59.25" hidden="1" customHeight="1" x14ac:dyDescent="0.25">
      <c r="A6" s="305" t="s">
        <v>3321</v>
      </c>
      <c r="B6" s="376" t="s">
        <v>3324</v>
      </c>
      <c r="C6" s="377"/>
      <c r="D6" s="4"/>
      <c r="E6" s="4"/>
      <c r="F6" s="4"/>
      <c r="G6" s="4"/>
      <c r="H6" s="4"/>
      <c r="I6" s="4"/>
      <c r="J6" s="4"/>
      <c r="K6" s="4"/>
      <c r="L6" s="4"/>
      <c r="M6" s="4"/>
      <c r="N6" s="4"/>
      <c r="O6" s="4"/>
      <c r="P6" s="4"/>
      <c r="Q6" s="4"/>
    </row>
    <row r="7" spans="1:17" ht="48" hidden="1" customHeight="1" x14ac:dyDescent="0.25">
      <c r="A7" s="305" t="s">
        <v>3325</v>
      </c>
      <c r="B7" s="376" t="s">
        <v>3326</v>
      </c>
      <c r="C7" s="377"/>
      <c r="D7" s="4"/>
      <c r="E7" s="4"/>
      <c r="F7" s="4"/>
      <c r="G7" s="4"/>
      <c r="H7" s="4"/>
      <c r="I7" s="4"/>
      <c r="J7" s="4"/>
      <c r="K7" s="4"/>
      <c r="L7" s="4"/>
      <c r="M7" s="4"/>
      <c r="N7" s="4"/>
      <c r="O7" s="4"/>
      <c r="P7" s="4"/>
      <c r="Q7" s="4"/>
    </row>
    <row r="8" spans="1:17" ht="41.25" hidden="1" customHeight="1" x14ac:dyDescent="0.25">
      <c r="A8" s="305" t="s">
        <v>3327</v>
      </c>
      <c r="B8" s="376" t="s">
        <v>3328</v>
      </c>
      <c r="C8" s="377"/>
      <c r="D8" s="4"/>
      <c r="E8" s="4"/>
      <c r="F8" s="4"/>
      <c r="G8" s="4"/>
      <c r="H8" s="4"/>
      <c r="I8" s="4"/>
      <c r="J8" s="4"/>
      <c r="K8" s="4"/>
      <c r="L8" s="4"/>
      <c r="M8" s="4"/>
      <c r="N8" s="4"/>
      <c r="O8" s="4"/>
      <c r="P8" s="4"/>
      <c r="Q8" s="4"/>
    </row>
    <row r="9" spans="1:17" ht="59.25" hidden="1" customHeight="1" x14ac:dyDescent="0.25">
      <c r="A9" s="305" t="s">
        <v>3329</v>
      </c>
      <c r="B9" s="376" t="s">
        <v>3330</v>
      </c>
      <c r="C9" s="377"/>
      <c r="D9" s="4"/>
      <c r="E9" s="4"/>
      <c r="F9" s="4"/>
      <c r="G9" s="4"/>
      <c r="H9" s="4"/>
      <c r="I9" s="4"/>
      <c r="J9" s="4"/>
      <c r="K9" s="4"/>
      <c r="L9" s="4"/>
      <c r="M9" s="4"/>
      <c r="N9" s="4"/>
      <c r="O9" s="4"/>
      <c r="P9" s="4"/>
      <c r="Q9" s="4"/>
    </row>
    <row r="10" spans="1:17" ht="61.5" hidden="1" customHeight="1" x14ac:dyDescent="0.25">
      <c r="A10" s="305" t="s">
        <v>3329</v>
      </c>
      <c r="B10" s="376" t="s">
        <v>3331</v>
      </c>
      <c r="C10" s="377"/>
      <c r="D10" s="4"/>
      <c r="E10" s="4"/>
      <c r="F10" s="4"/>
      <c r="G10" s="4"/>
      <c r="H10" s="4"/>
      <c r="I10" s="4"/>
      <c r="J10" s="4"/>
      <c r="K10" s="4"/>
      <c r="L10" s="4"/>
      <c r="M10" s="4"/>
      <c r="N10" s="4"/>
      <c r="O10" s="4"/>
      <c r="P10" s="4"/>
      <c r="Q10" s="4"/>
    </row>
    <row r="11" spans="1:17" ht="43.5" hidden="1" customHeight="1" x14ac:dyDescent="0.25">
      <c r="A11" s="305" t="s">
        <v>3329</v>
      </c>
      <c r="B11" s="376" t="s">
        <v>3332</v>
      </c>
      <c r="C11" s="377"/>
      <c r="D11" s="4"/>
      <c r="E11" s="4"/>
      <c r="F11" s="4"/>
      <c r="G11" s="4"/>
      <c r="H11" s="4"/>
      <c r="I11" s="4"/>
      <c r="J11" s="4"/>
      <c r="K11" s="4"/>
      <c r="L11" s="4"/>
      <c r="M11" s="4"/>
      <c r="N11" s="4"/>
      <c r="O11" s="4"/>
      <c r="P11" s="4"/>
      <c r="Q11" s="4"/>
    </row>
    <row r="12" spans="1:17" ht="27.75" hidden="1" customHeight="1" x14ac:dyDescent="0.25">
      <c r="A12" s="305" t="s">
        <v>3333</v>
      </c>
      <c r="B12" s="376" t="s">
        <v>3334</v>
      </c>
      <c r="C12" s="377"/>
      <c r="D12" s="4"/>
      <c r="E12" s="4"/>
      <c r="F12" s="4"/>
      <c r="G12" s="4"/>
      <c r="H12" s="4"/>
      <c r="I12" s="4"/>
      <c r="J12" s="4"/>
      <c r="K12" s="4"/>
      <c r="L12" s="4"/>
      <c r="M12" s="4"/>
      <c r="N12" s="4"/>
      <c r="O12" s="4"/>
      <c r="P12" s="4"/>
      <c r="Q12" s="4"/>
    </row>
    <row r="13" spans="1:17" ht="27.75" hidden="1" customHeight="1" x14ac:dyDescent="0.25">
      <c r="A13" s="305" t="s">
        <v>3335</v>
      </c>
      <c r="B13" s="376" t="s">
        <v>3336</v>
      </c>
      <c r="C13" s="377"/>
      <c r="D13" s="4"/>
      <c r="E13" s="4"/>
      <c r="F13" s="4"/>
      <c r="G13" s="4"/>
      <c r="H13" s="4"/>
      <c r="I13" s="4"/>
      <c r="J13" s="4"/>
      <c r="K13" s="4"/>
      <c r="L13" s="4"/>
      <c r="M13" s="4"/>
      <c r="N13" s="4"/>
      <c r="O13" s="4"/>
      <c r="P13" s="4"/>
      <c r="Q13" s="4"/>
    </row>
    <row r="14" spans="1:17" ht="45.75" hidden="1" customHeight="1" x14ac:dyDescent="0.25">
      <c r="A14" s="305" t="s">
        <v>3337</v>
      </c>
      <c r="B14" s="376" t="s">
        <v>3338</v>
      </c>
      <c r="C14" s="377"/>
      <c r="D14" s="4"/>
      <c r="E14" s="4"/>
      <c r="F14" s="4"/>
      <c r="G14" s="4"/>
      <c r="H14" s="4"/>
      <c r="I14" s="4"/>
      <c r="J14" s="4"/>
      <c r="K14" s="4"/>
      <c r="L14" s="4"/>
      <c r="M14" s="4"/>
      <c r="N14" s="4"/>
      <c r="O14" s="4"/>
      <c r="P14" s="4"/>
      <c r="Q14" s="4"/>
    </row>
    <row r="15" spans="1:17" ht="45.75" hidden="1" customHeight="1" x14ac:dyDescent="0.25">
      <c r="A15" s="305" t="s">
        <v>3339</v>
      </c>
      <c r="B15" s="376" t="s">
        <v>3340</v>
      </c>
      <c r="C15" s="377"/>
      <c r="D15" s="4"/>
      <c r="E15" s="4"/>
      <c r="F15" s="4"/>
      <c r="G15" s="4"/>
      <c r="H15" s="4"/>
      <c r="I15" s="4"/>
      <c r="J15" s="4"/>
      <c r="K15" s="4"/>
      <c r="L15" s="4"/>
      <c r="M15" s="4"/>
      <c r="N15" s="4"/>
      <c r="O15" s="4"/>
      <c r="P15" s="4"/>
      <c r="Q15" s="4"/>
    </row>
    <row r="16" spans="1:17" ht="51" hidden="1" customHeight="1" x14ac:dyDescent="0.25">
      <c r="A16" s="305" t="s">
        <v>3341</v>
      </c>
      <c r="B16" s="376" t="s">
        <v>3342</v>
      </c>
      <c r="C16" s="377"/>
      <c r="D16" s="4"/>
      <c r="E16" s="4"/>
      <c r="F16" s="4"/>
      <c r="G16" s="4"/>
      <c r="H16" s="4"/>
      <c r="I16" s="4"/>
      <c r="J16" s="4"/>
      <c r="K16" s="4"/>
      <c r="L16" s="4"/>
      <c r="M16" s="4"/>
      <c r="N16" s="4"/>
      <c r="O16" s="4"/>
      <c r="P16" s="4"/>
      <c r="Q16" s="4"/>
    </row>
    <row r="17" spans="1:17" ht="27.75" hidden="1" customHeight="1" x14ac:dyDescent="0.25">
      <c r="A17" s="305" t="s">
        <v>3343</v>
      </c>
      <c r="B17" s="376" t="s">
        <v>3344</v>
      </c>
      <c r="C17" s="377"/>
      <c r="D17" s="4"/>
      <c r="E17" s="4"/>
      <c r="F17" s="4"/>
      <c r="G17" s="4"/>
      <c r="H17" s="4"/>
      <c r="I17" s="4"/>
      <c r="J17" s="4"/>
      <c r="K17" s="4"/>
      <c r="L17" s="4"/>
      <c r="M17" s="4"/>
      <c r="N17" s="4"/>
      <c r="O17" s="4"/>
      <c r="P17" s="4"/>
      <c r="Q17" s="4"/>
    </row>
    <row r="18" spans="1:17" ht="27.75" hidden="1" customHeight="1" x14ac:dyDescent="0.25">
      <c r="A18" s="305" t="s">
        <v>3345</v>
      </c>
      <c r="B18" s="376" t="s">
        <v>3346</v>
      </c>
      <c r="C18" s="377"/>
      <c r="D18" s="4"/>
      <c r="E18" s="4"/>
      <c r="F18" s="4"/>
      <c r="G18" s="4"/>
      <c r="H18" s="4"/>
      <c r="I18" s="4"/>
      <c r="J18" s="4"/>
      <c r="K18" s="4"/>
      <c r="L18" s="4"/>
      <c r="M18" s="4"/>
      <c r="N18" s="4"/>
      <c r="O18" s="4"/>
      <c r="P18" s="4"/>
      <c r="Q18" s="4"/>
    </row>
    <row r="19" spans="1:17" ht="45" hidden="1" customHeight="1" x14ac:dyDescent="0.25">
      <c r="A19" s="305" t="s">
        <v>3345</v>
      </c>
      <c r="B19" s="376" t="s">
        <v>3347</v>
      </c>
      <c r="C19" s="377"/>
      <c r="D19" s="4"/>
      <c r="E19" s="4"/>
      <c r="F19" s="4"/>
      <c r="G19" s="4"/>
      <c r="H19" s="4"/>
      <c r="I19" s="4"/>
      <c r="J19" s="4"/>
      <c r="K19" s="4"/>
      <c r="L19" s="4"/>
      <c r="M19" s="4"/>
      <c r="N19" s="4"/>
      <c r="O19" s="4"/>
      <c r="P19" s="4"/>
      <c r="Q19" s="4"/>
    </row>
    <row r="20" spans="1:17" ht="45" hidden="1" customHeight="1" x14ac:dyDescent="0.25">
      <c r="A20" s="305" t="s">
        <v>3348</v>
      </c>
      <c r="B20" s="376" t="s">
        <v>3349</v>
      </c>
      <c r="C20" s="377"/>
      <c r="D20" s="4"/>
      <c r="E20" s="4"/>
      <c r="F20" s="4"/>
      <c r="G20" s="4"/>
      <c r="H20" s="4"/>
      <c r="I20" s="4"/>
      <c r="J20" s="4"/>
      <c r="K20" s="4"/>
      <c r="L20" s="4"/>
      <c r="M20" s="4"/>
      <c r="N20" s="4"/>
      <c r="O20" s="4"/>
      <c r="P20" s="4"/>
      <c r="Q20" s="4"/>
    </row>
    <row r="21" spans="1:17" ht="30" hidden="1" customHeight="1" x14ac:dyDescent="0.25">
      <c r="A21" s="305" t="s">
        <v>3350</v>
      </c>
      <c r="B21" s="376" t="s">
        <v>3351</v>
      </c>
      <c r="C21" s="377"/>
      <c r="D21" s="4"/>
      <c r="E21" s="4"/>
      <c r="F21" s="4"/>
      <c r="G21" s="4"/>
      <c r="H21" s="4"/>
      <c r="I21" s="4"/>
      <c r="J21" s="4"/>
      <c r="K21" s="4"/>
      <c r="L21" s="4"/>
      <c r="M21" s="4"/>
      <c r="N21" s="4"/>
      <c r="O21" s="4"/>
      <c r="P21" s="4"/>
      <c r="Q21" s="4"/>
    </row>
    <row r="22" spans="1:17" ht="30" hidden="1" customHeight="1" x14ac:dyDescent="0.25">
      <c r="A22" s="305" t="s">
        <v>3352</v>
      </c>
      <c r="B22" s="376" t="s">
        <v>3353</v>
      </c>
      <c r="C22" s="377"/>
      <c r="D22" s="4"/>
      <c r="E22" s="4"/>
      <c r="F22" s="4"/>
      <c r="G22" s="4"/>
      <c r="H22" s="4"/>
      <c r="I22" s="4"/>
      <c r="J22" s="4"/>
      <c r="K22" s="4"/>
      <c r="L22" s="4"/>
      <c r="M22" s="4"/>
      <c r="N22" s="4"/>
      <c r="O22" s="4"/>
      <c r="P22" s="4"/>
      <c r="Q22" s="4"/>
    </row>
    <row r="23" spans="1:17" ht="30" hidden="1" customHeight="1" x14ac:dyDescent="0.25">
      <c r="A23" s="305" t="s">
        <v>3354</v>
      </c>
      <c r="B23" s="376" t="s">
        <v>3355</v>
      </c>
      <c r="C23" s="377"/>
      <c r="D23" s="4"/>
      <c r="E23" s="4"/>
      <c r="F23" s="4"/>
      <c r="G23" s="4"/>
      <c r="H23" s="4"/>
      <c r="I23" s="4"/>
      <c r="J23" s="4"/>
      <c r="K23" s="4"/>
      <c r="L23" s="4"/>
      <c r="M23" s="4"/>
      <c r="N23" s="4"/>
      <c r="O23" s="4"/>
      <c r="P23" s="4"/>
      <c r="Q23" s="4"/>
    </row>
    <row r="24" spans="1:17" ht="30" hidden="1" customHeight="1" x14ac:dyDescent="0.25">
      <c r="A24" s="305" t="s">
        <v>3356</v>
      </c>
      <c r="B24" s="376" t="s">
        <v>3357</v>
      </c>
      <c r="C24" s="377"/>
      <c r="D24" s="4"/>
      <c r="E24" s="4"/>
      <c r="F24" s="4"/>
      <c r="G24" s="4"/>
      <c r="H24" s="4"/>
      <c r="I24" s="4"/>
      <c r="J24" s="4"/>
      <c r="K24" s="4"/>
      <c r="L24" s="4"/>
      <c r="M24" s="4"/>
      <c r="N24" s="4"/>
      <c r="O24" s="4"/>
      <c r="P24" s="4"/>
      <c r="Q24" s="4"/>
    </row>
    <row r="25" spans="1:17" ht="30" hidden="1" customHeight="1" x14ac:dyDescent="0.25">
      <c r="A25" s="305" t="s">
        <v>3358</v>
      </c>
      <c r="B25" s="376" t="s">
        <v>3359</v>
      </c>
      <c r="C25" s="377"/>
      <c r="D25" s="4"/>
      <c r="E25" s="4"/>
      <c r="F25" s="4"/>
      <c r="G25" s="4"/>
      <c r="H25" s="4"/>
      <c r="I25" s="4"/>
      <c r="J25" s="4"/>
      <c r="K25" s="4"/>
      <c r="L25" s="4"/>
      <c r="M25" s="4"/>
      <c r="N25" s="4"/>
      <c r="O25" s="4"/>
      <c r="P25" s="4"/>
      <c r="Q25" s="4"/>
    </row>
    <row r="26" spans="1:17" ht="30" hidden="1" customHeight="1" x14ac:dyDescent="0.25">
      <c r="A26" s="305" t="s">
        <v>3360</v>
      </c>
      <c r="B26" s="376" t="s">
        <v>3361</v>
      </c>
      <c r="C26" s="377"/>
      <c r="D26" s="4"/>
      <c r="E26" s="4"/>
      <c r="F26" s="4"/>
      <c r="G26" s="4"/>
      <c r="H26" s="4"/>
      <c r="I26" s="4"/>
      <c r="J26" s="4"/>
      <c r="K26" s="4"/>
      <c r="L26" s="4"/>
      <c r="M26" s="4"/>
      <c r="N26" s="4"/>
      <c r="O26" s="4"/>
      <c r="P26" s="4"/>
      <c r="Q26" s="4"/>
    </row>
    <row r="27" spans="1:17" ht="70.5" hidden="1" customHeight="1" x14ac:dyDescent="0.25">
      <c r="A27" s="305" t="s">
        <v>3362</v>
      </c>
      <c r="B27" s="376" t="s">
        <v>3363</v>
      </c>
      <c r="C27" s="377"/>
      <c r="D27" s="4"/>
      <c r="E27" s="4"/>
      <c r="F27" s="4"/>
      <c r="G27" s="4"/>
      <c r="H27" s="4"/>
      <c r="I27" s="4"/>
      <c r="J27" s="4"/>
      <c r="K27" s="4"/>
      <c r="L27" s="4"/>
      <c r="M27" s="4"/>
      <c r="N27" s="4"/>
      <c r="O27" s="4"/>
      <c r="P27" s="4"/>
      <c r="Q27" s="4"/>
    </row>
    <row r="28" spans="1:17" ht="48" hidden="1" customHeight="1" x14ac:dyDescent="0.25">
      <c r="A28" s="305" t="s">
        <v>3364</v>
      </c>
      <c r="B28" s="376" t="s">
        <v>3365</v>
      </c>
      <c r="C28" s="377"/>
      <c r="D28" s="4"/>
      <c r="E28" s="4"/>
      <c r="F28" s="4"/>
      <c r="G28" s="4"/>
      <c r="H28" s="4"/>
      <c r="I28" s="4"/>
      <c r="J28" s="4"/>
      <c r="K28" s="4"/>
      <c r="L28" s="4"/>
      <c r="M28" s="4"/>
      <c r="N28" s="4"/>
      <c r="O28" s="4"/>
      <c r="P28" s="4"/>
      <c r="Q28" s="4"/>
    </row>
    <row r="29" spans="1:17" ht="100.5" hidden="1" customHeight="1" x14ac:dyDescent="0.25">
      <c r="A29" s="305" t="s">
        <v>3366</v>
      </c>
      <c r="B29" s="376" t="s">
        <v>3367</v>
      </c>
      <c r="C29" s="377"/>
      <c r="D29" s="4"/>
      <c r="E29" s="4"/>
      <c r="F29" s="4"/>
      <c r="G29" s="4"/>
      <c r="H29" s="4"/>
      <c r="I29" s="4"/>
      <c r="J29" s="4"/>
      <c r="K29" s="4"/>
      <c r="L29" s="4"/>
      <c r="M29" s="4"/>
      <c r="N29" s="4"/>
      <c r="O29" s="4"/>
      <c r="P29" s="4"/>
      <c r="Q29" s="4"/>
    </row>
    <row r="30" spans="1:17" ht="45" hidden="1" customHeight="1" x14ac:dyDescent="0.25">
      <c r="A30" s="305" t="s">
        <v>3368</v>
      </c>
      <c r="B30" s="376" t="s">
        <v>3369</v>
      </c>
      <c r="C30" s="377"/>
      <c r="D30" s="4"/>
      <c r="E30" s="4"/>
      <c r="F30" s="4"/>
      <c r="G30" s="4"/>
      <c r="H30" s="4"/>
      <c r="I30" s="4"/>
      <c r="J30" s="4"/>
      <c r="K30" s="4"/>
      <c r="L30" s="4"/>
      <c r="M30" s="4"/>
      <c r="N30" s="4"/>
      <c r="O30" s="4"/>
      <c r="P30" s="4"/>
      <c r="Q30" s="4"/>
    </row>
    <row r="31" spans="1:17" ht="45" hidden="1" customHeight="1" x14ac:dyDescent="0.25">
      <c r="A31" s="305" t="s">
        <v>3370</v>
      </c>
      <c r="B31" s="376" t="s">
        <v>3371</v>
      </c>
      <c r="C31" s="377"/>
      <c r="D31" s="4"/>
      <c r="E31" s="4"/>
      <c r="F31" s="4"/>
      <c r="G31" s="4"/>
      <c r="H31" s="4"/>
      <c r="I31" s="4"/>
      <c r="J31" s="4"/>
      <c r="K31" s="4"/>
      <c r="L31" s="4"/>
      <c r="M31" s="4"/>
      <c r="N31" s="4"/>
      <c r="O31" s="4"/>
      <c r="P31" s="4"/>
      <c r="Q31" s="4"/>
    </row>
    <row r="32" spans="1:17" ht="45" hidden="1" customHeight="1" x14ac:dyDescent="0.25">
      <c r="A32" s="305" t="s">
        <v>3372</v>
      </c>
      <c r="B32" s="376" t="s">
        <v>3373</v>
      </c>
      <c r="C32" s="377"/>
      <c r="D32" s="4"/>
      <c r="E32" s="4"/>
      <c r="F32" s="4"/>
      <c r="G32" s="4"/>
      <c r="H32" s="4"/>
      <c r="I32" s="4"/>
      <c r="J32" s="4"/>
      <c r="K32" s="4"/>
      <c r="L32" s="4"/>
      <c r="M32" s="4"/>
      <c r="N32" s="4"/>
      <c r="O32" s="4"/>
      <c r="P32" s="4"/>
      <c r="Q32" s="4"/>
    </row>
    <row r="33" spans="1:17" ht="72" hidden="1" customHeight="1" x14ac:dyDescent="0.25">
      <c r="A33" s="305" t="s">
        <v>3374</v>
      </c>
      <c r="B33" s="376" t="s">
        <v>3375</v>
      </c>
      <c r="C33" s="377"/>
      <c r="D33" s="4"/>
      <c r="E33" s="4"/>
      <c r="F33" s="4"/>
      <c r="G33" s="4"/>
      <c r="H33" s="4"/>
      <c r="I33" s="4"/>
      <c r="J33" s="4"/>
      <c r="K33" s="4"/>
      <c r="L33" s="4"/>
      <c r="M33" s="4"/>
      <c r="N33" s="4"/>
      <c r="O33" s="4"/>
      <c r="P33" s="4"/>
      <c r="Q33" s="4"/>
    </row>
    <row r="34" spans="1:17" ht="79.5" hidden="1" customHeight="1" x14ac:dyDescent="0.25">
      <c r="A34" s="305" t="s">
        <v>3376</v>
      </c>
      <c r="B34" s="376" t="s">
        <v>3377</v>
      </c>
      <c r="C34" s="377"/>
      <c r="D34" s="4"/>
      <c r="E34" s="4"/>
      <c r="F34" s="4"/>
      <c r="G34" s="4"/>
      <c r="H34" s="4"/>
      <c r="I34" s="4"/>
      <c r="J34" s="4"/>
      <c r="K34" s="4"/>
      <c r="L34" s="4"/>
      <c r="M34" s="4"/>
      <c r="N34" s="4"/>
      <c r="O34" s="4"/>
      <c r="P34" s="4"/>
      <c r="Q34" s="4"/>
    </row>
    <row r="35" spans="1:17" ht="70.5" hidden="1" customHeight="1" x14ac:dyDescent="0.25">
      <c r="A35" s="305" t="s">
        <v>3378</v>
      </c>
      <c r="B35" s="376" t="s">
        <v>3379</v>
      </c>
      <c r="C35" s="377"/>
      <c r="D35" s="4"/>
      <c r="E35" s="4"/>
      <c r="F35" s="4"/>
      <c r="G35" s="4"/>
      <c r="H35" s="4"/>
      <c r="I35" s="4"/>
      <c r="J35" s="4"/>
      <c r="K35" s="4"/>
      <c r="L35" s="4"/>
      <c r="M35" s="4"/>
      <c r="N35" s="4"/>
      <c r="O35" s="4"/>
      <c r="P35" s="4"/>
      <c r="Q35" s="4"/>
    </row>
    <row r="36" spans="1:17" ht="45.75" hidden="1" customHeight="1" x14ac:dyDescent="0.25">
      <c r="A36" s="305" t="s">
        <v>3380</v>
      </c>
      <c r="B36" s="376" t="s">
        <v>3381</v>
      </c>
      <c r="C36" s="377"/>
      <c r="D36" s="4"/>
      <c r="E36" s="4"/>
      <c r="F36" s="4"/>
      <c r="G36" s="4"/>
      <c r="H36" s="4"/>
      <c r="I36" s="4"/>
      <c r="J36" s="4"/>
      <c r="K36" s="4"/>
      <c r="L36" s="4"/>
      <c r="M36" s="4"/>
      <c r="N36" s="4"/>
      <c r="O36" s="4"/>
      <c r="P36" s="4"/>
      <c r="Q36" s="4"/>
    </row>
    <row r="37" spans="1:17" ht="54.75" hidden="1" customHeight="1" x14ac:dyDescent="0.25">
      <c r="A37" s="305" t="s">
        <v>3382</v>
      </c>
      <c r="B37" s="376" t="s">
        <v>3383</v>
      </c>
      <c r="C37" s="377"/>
      <c r="D37" s="4"/>
      <c r="E37" s="4"/>
      <c r="F37" s="4"/>
      <c r="G37" s="4"/>
      <c r="H37" s="4"/>
      <c r="I37" s="4"/>
      <c r="J37" s="4"/>
      <c r="K37" s="4"/>
      <c r="L37" s="4"/>
      <c r="M37" s="4"/>
      <c r="N37" s="4"/>
      <c r="O37" s="4"/>
      <c r="P37" s="4"/>
      <c r="Q37" s="4"/>
    </row>
    <row r="38" spans="1:17" ht="37.5" hidden="1" customHeight="1" x14ac:dyDescent="0.25">
      <c r="A38" s="305" t="s">
        <v>3384</v>
      </c>
      <c r="B38" s="376" t="s">
        <v>3385</v>
      </c>
      <c r="C38" s="377"/>
      <c r="D38" s="4"/>
      <c r="E38" s="4"/>
      <c r="F38" s="4"/>
      <c r="G38" s="4"/>
      <c r="H38" s="4"/>
      <c r="I38" s="4"/>
      <c r="J38" s="4"/>
      <c r="K38" s="4"/>
      <c r="L38" s="4"/>
      <c r="M38" s="4"/>
      <c r="N38" s="4"/>
      <c r="O38" s="4"/>
      <c r="P38" s="4"/>
      <c r="Q38" s="4"/>
    </row>
    <row r="39" spans="1:17" ht="61.5" hidden="1" customHeight="1" x14ac:dyDescent="0.25">
      <c r="A39" s="305" t="s">
        <v>3386</v>
      </c>
      <c r="B39" s="376" t="s">
        <v>3387</v>
      </c>
      <c r="C39" s="377"/>
      <c r="D39" s="4"/>
      <c r="E39" s="4"/>
      <c r="F39" s="4"/>
      <c r="G39" s="4"/>
      <c r="H39" s="4"/>
      <c r="I39" s="4"/>
      <c r="J39" s="4"/>
      <c r="K39" s="4"/>
      <c r="L39" s="4"/>
      <c r="M39" s="4"/>
      <c r="N39" s="4"/>
      <c r="O39" s="4"/>
      <c r="P39" s="4"/>
      <c r="Q39" s="4"/>
    </row>
    <row r="40" spans="1:17" ht="53.25" hidden="1" customHeight="1" x14ac:dyDescent="0.25">
      <c r="A40" s="305" t="s">
        <v>3388</v>
      </c>
      <c r="B40" s="376" t="s">
        <v>3389</v>
      </c>
      <c r="C40" s="377"/>
      <c r="D40" s="4"/>
      <c r="E40" s="4"/>
      <c r="F40" s="4"/>
      <c r="G40" s="4"/>
      <c r="H40" s="4"/>
      <c r="I40" s="4"/>
      <c r="J40" s="4"/>
      <c r="K40" s="4"/>
      <c r="L40" s="4"/>
      <c r="M40" s="4"/>
      <c r="N40" s="4"/>
      <c r="O40" s="4"/>
      <c r="P40" s="4"/>
      <c r="Q40" s="4"/>
    </row>
    <row r="41" spans="1:17" ht="73.5" hidden="1" customHeight="1" x14ac:dyDescent="0.25">
      <c r="A41" s="305" t="s">
        <v>3390</v>
      </c>
      <c r="B41" s="376" t="s">
        <v>3391</v>
      </c>
      <c r="C41" s="377"/>
      <c r="D41" s="4"/>
      <c r="E41" s="4"/>
      <c r="F41" s="4"/>
      <c r="G41" s="4"/>
      <c r="H41" s="4"/>
      <c r="I41" s="4"/>
      <c r="J41" s="4"/>
      <c r="K41" s="4"/>
      <c r="L41" s="4"/>
      <c r="M41" s="4"/>
      <c r="N41" s="4"/>
      <c r="O41" s="4"/>
      <c r="P41" s="4"/>
      <c r="Q41" s="4"/>
    </row>
    <row r="42" spans="1:17" ht="57.75" hidden="1" customHeight="1" x14ac:dyDescent="0.25">
      <c r="A42" s="305" t="s">
        <v>3392</v>
      </c>
      <c r="B42" s="376" t="s">
        <v>3393</v>
      </c>
      <c r="C42" s="377"/>
      <c r="D42" s="4"/>
      <c r="E42" s="4"/>
      <c r="F42" s="4"/>
      <c r="G42" s="4"/>
      <c r="H42" s="4"/>
      <c r="I42" s="4"/>
      <c r="J42" s="4"/>
      <c r="K42" s="4"/>
      <c r="L42" s="4"/>
      <c r="M42" s="4"/>
      <c r="N42" s="4"/>
      <c r="O42" s="4"/>
      <c r="P42" s="4"/>
      <c r="Q42" s="4"/>
    </row>
    <row r="43" spans="1:17" ht="84" hidden="1" customHeight="1" x14ac:dyDescent="0.25">
      <c r="A43" s="305" t="s">
        <v>3394</v>
      </c>
      <c r="B43" s="376" t="s">
        <v>3395</v>
      </c>
      <c r="C43" s="377"/>
      <c r="D43" s="4"/>
      <c r="E43" s="4"/>
      <c r="F43" s="4"/>
      <c r="G43" s="4"/>
      <c r="H43" s="4"/>
      <c r="I43" s="4"/>
      <c r="J43" s="4"/>
      <c r="K43" s="4"/>
      <c r="L43" s="4"/>
      <c r="M43" s="4"/>
      <c r="N43" s="4"/>
      <c r="O43" s="4"/>
      <c r="P43" s="4"/>
      <c r="Q43" s="4"/>
    </row>
    <row r="44" spans="1:17" ht="48" hidden="1" customHeight="1" x14ac:dyDescent="0.25">
      <c r="A44" s="305" t="s">
        <v>3396</v>
      </c>
      <c r="B44" s="376" t="s">
        <v>3397</v>
      </c>
      <c r="C44" s="377"/>
      <c r="D44" s="4"/>
      <c r="E44" s="4"/>
      <c r="F44" s="4"/>
      <c r="G44" s="4"/>
      <c r="H44" s="4"/>
      <c r="I44" s="4"/>
      <c r="J44" s="4"/>
      <c r="K44" s="4"/>
      <c r="L44" s="4"/>
      <c r="M44" s="4"/>
      <c r="N44" s="4"/>
      <c r="O44" s="4"/>
      <c r="P44" s="4"/>
      <c r="Q44" s="4"/>
    </row>
    <row r="45" spans="1:17" ht="57" hidden="1" customHeight="1" x14ac:dyDescent="0.25">
      <c r="A45" s="305" t="s">
        <v>3398</v>
      </c>
      <c r="B45" s="376" t="s">
        <v>3399</v>
      </c>
      <c r="C45" s="377"/>
      <c r="D45" s="4"/>
      <c r="E45" s="4"/>
      <c r="F45" s="4"/>
      <c r="G45" s="4"/>
      <c r="H45" s="4"/>
      <c r="I45" s="4"/>
      <c r="J45" s="4"/>
      <c r="K45" s="4"/>
      <c r="L45" s="4"/>
      <c r="M45" s="4"/>
      <c r="N45" s="4"/>
      <c r="O45" s="4"/>
      <c r="P45" s="4"/>
      <c r="Q45" s="4"/>
    </row>
    <row r="46" spans="1:17" ht="73.5" hidden="1" customHeight="1" x14ac:dyDescent="0.25">
      <c r="A46" s="305" t="s">
        <v>3400</v>
      </c>
      <c r="B46" s="385" t="s">
        <v>3401</v>
      </c>
      <c r="C46" s="377"/>
      <c r="D46" s="41"/>
      <c r="E46" s="4"/>
      <c r="F46" s="4"/>
      <c r="G46" s="4"/>
      <c r="H46" s="4"/>
      <c r="I46" s="4"/>
      <c r="J46" s="4"/>
      <c r="K46" s="4"/>
      <c r="L46" s="4"/>
      <c r="M46" s="4"/>
      <c r="N46" s="4"/>
      <c r="O46" s="4"/>
      <c r="P46" s="4"/>
      <c r="Q46" s="4"/>
    </row>
    <row r="47" spans="1:17" ht="66" hidden="1" customHeight="1" x14ac:dyDescent="0.25">
      <c r="A47" s="46" t="s">
        <v>3402</v>
      </c>
      <c r="B47" s="386" t="s">
        <v>3403</v>
      </c>
      <c r="C47" s="386"/>
      <c r="D47" s="4"/>
      <c r="E47" s="4"/>
      <c r="F47" s="4"/>
      <c r="G47" s="4"/>
      <c r="H47" s="4"/>
      <c r="I47" s="4"/>
      <c r="J47" s="4"/>
      <c r="K47" s="4"/>
      <c r="L47" s="4"/>
      <c r="M47" s="4"/>
      <c r="N47" s="4"/>
      <c r="O47" s="4"/>
      <c r="P47" s="4"/>
      <c r="Q47" s="4"/>
    </row>
    <row r="48" spans="1:17" ht="123.75" customHeight="1" x14ac:dyDescent="0.25">
      <c r="A48" s="267" t="s">
        <v>3404</v>
      </c>
      <c r="B48" s="384" t="s">
        <v>3405</v>
      </c>
      <c r="C48" s="383"/>
      <c r="D48" s="4"/>
      <c r="E48" s="4"/>
      <c r="F48" s="4"/>
      <c r="G48" s="4"/>
      <c r="H48" s="4"/>
      <c r="I48" s="4"/>
      <c r="J48" s="4"/>
      <c r="K48" s="4"/>
      <c r="L48" s="4"/>
      <c r="M48" s="4"/>
      <c r="N48" s="4"/>
      <c r="O48" s="4"/>
      <c r="P48" s="4"/>
      <c r="Q48" s="4"/>
    </row>
    <row r="49" spans="1:17" ht="34.5" customHeight="1" x14ac:dyDescent="0.25">
      <c r="A49" s="267" t="s">
        <v>3406</v>
      </c>
      <c r="B49" s="382" t="s">
        <v>3407</v>
      </c>
      <c r="C49" s="383"/>
      <c r="D49" s="4"/>
      <c r="E49" s="4"/>
      <c r="F49" s="4"/>
      <c r="G49" s="4"/>
      <c r="H49" s="4"/>
      <c r="I49" s="4"/>
      <c r="J49" s="4"/>
      <c r="K49" s="4"/>
      <c r="L49" s="4"/>
      <c r="M49" s="4"/>
      <c r="N49" s="4"/>
      <c r="O49" s="4"/>
      <c r="P49" s="4"/>
      <c r="Q49" s="4"/>
    </row>
    <row r="50" spans="1:17" ht="34.5" customHeight="1" x14ac:dyDescent="0.25">
      <c r="A50" s="267" t="s">
        <v>3408</v>
      </c>
      <c r="B50" s="382" t="s">
        <v>3409</v>
      </c>
      <c r="C50" s="383"/>
      <c r="D50" s="4"/>
      <c r="E50" s="4"/>
      <c r="F50" s="4"/>
      <c r="G50" s="4"/>
      <c r="H50" s="4"/>
      <c r="I50" s="4"/>
      <c r="J50" s="4"/>
      <c r="K50" s="4"/>
      <c r="L50" s="4"/>
      <c r="M50" s="4"/>
      <c r="N50" s="4"/>
      <c r="O50" s="4"/>
      <c r="P50" s="4"/>
      <c r="Q50" s="4"/>
    </row>
    <row r="51" spans="1:17" ht="31.5" customHeight="1" x14ac:dyDescent="0.25">
      <c r="A51" s="306" t="s">
        <v>3410</v>
      </c>
      <c r="B51" s="376" t="s">
        <v>3411</v>
      </c>
      <c r="C51" s="377"/>
      <c r="D51" s="4"/>
      <c r="E51" s="4"/>
      <c r="F51" s="4"/>
      <c r="G51" s="4"/>
      <c r="H51" s="4"/>
      <c r="I51" s="4"/>
      <c r="J51" s="4"/>
      <c r="K51" s="4"/>
      <c r="L51" s="4"/>
      <c r="M51" s="4"/>
      <c r="N51" s="4"/>
      <c r="O51" s="4"/>
      <c r="P51" s="4"/>
      <c r="Q51" s="4"/>
    </row>
    <row r="52" spans="1:17" ht="31.5" customHeight="1" x14ac:dyDescent="0.25">
      <c r="A52" s="306" t="s">
        <v>3412</v>
      </c>
      <c r="B52" s="376" t="s">
        <v>3413</v>
      </c>
      <c r="C52" s="377"/>
      <c r="D52" s="4"/>
      <c r="E52" s="4"/>
      <c r="F52" s="4"/>
      <c r="G52" s="4"/>
      <c r="H52" s="4"/>
      <c r="I52" s="4"/>
      <c r="J52" s="4"/>
      <c r="K52" s="4"/>
      <c r="L52" s="4"/>
      <c r="M52" s="4"/>
      <c r="N52" s="4"/>
      <c r="O52" s="4"/>
      <c r="P52" s="4"/>
      <c r="Q52" s="4"/>
    </row>
    <row r="53" spans="1:17" ht="31.5" customHeight="1" x14ac:dyDescent="0.25">
      <c r="A53" s="306" t="s">
        <v>3414</v>
      </c>
      <c r="B53" s="374" t="s">
        <v>3415</v>
      </c>
      <c r="C53" s="375"/>
      <c r="D53" s="4"/>
      <c r="E53" s="4"/>
      <c r="F53" s="4"/>
      <c r="G53" s="4"/>
      <c r="H53" s="4"/>
      <c r="I53" s="4"/>
      <c r="J53" s="4"/>
      <c r="K53" s="4"/>
      <c r="L53" s="4"/>
      <c r="M53" s="4"/>
      <c r="N53" s="4"/>
      <c r="O53" s="4"/>
      <c r="P53" s="4"/>
      <c r="Q53" s="4"/>
    </row>
    <row r="54" spans="1:17" ht="31.5" customHeight="1" x14ac:dyDescent="0.25">
      <c r="A54" s="306" t="s">
        <v>3416</v>
      </c>
      <c r="B54" s="374" t="s">
        <v>3417</v>
      </c>
      <c r="C54" s="375"/>
      <c r="D54" s="4"/>
      <c r="E54" s="4"/>
      <c r="F54" s="4"/>
      <c r="G54" s="4"/>
      <c r="H54" s="4"/>
      <c r="I54" s="4"/>
      <c r="J54" s="4"/>
      <c r="K54" s="4"/>
      <c r="L54" s="4"/>
      <c r="M54" s="4"/>
      <c r="N54" s="4"/>
      <c r="O54" s="4"/>
      <c r="P54" s="4"/>
      <c r="Q54" s="4"/>
    </row>
    <row r="55" spans="1:17" ht="54.6" customHeight="1" x14ac:dyDescent="0.25">
      <c r="A55" s="306" t="s">
        <v>3418</v>
      </c>
      <c r="B55" s="374" t="s">
        <v>3419</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2024-01-30T21:14:36Z</cp:lastPrinted>
  <dcterms:created xsi:type="dcterms:W3CDTF">2022-04-01T05:14:30Z</dcterms:created>
  <dcterms:modified xsi:type="dcterms:W3CDTF">2024-01-30T21:19:36Z</dcterms:modified>
</cp:coreProperties>
</file>