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10890" activeTab="2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25725"/>
</workbook>
</file>

<file path=xl/calcChain.xml><?xml version="1.0" encoding="utf-8"?>
<calcChain xmlns="http://schemas.openxmlformats.org/spreadsheetml/2006/main">
  <c r="I84" i="19"/>
  <c r="K84"/>
  <c r="L84"/>
  <c r="M84"/>
  <c r="N84"/>
  <c r="O84"/>
  <c r="G87"/>
  <c r="G86" s="1"/>
  <c r="G85" s="1"/>
  <c r="E86"/>
  <c r="E85" s="1"/>
  <c r="F86"/>
  <c r="F85" s="1"/>
  <c r="H86"/>
  <c r="H85" s="1"/>
  <c r="I86"/>
  <c r="J86"/>
  <c r="K86"/>
  <c r="L86"/>
  <c r="M86"/>
  <c r="N86"/>
  <c r="O86"/>
  <c r="D87"/>
  <c r="D86" s="1"/>
  <c r="D85" s="1"/>
  <c r="I85"/>
  <c r="J85"/>
  <c r="K85"/>
  <c r="L85"/>
  <c r="M85"/>
  <c r="N85"/>
  <c r="O85"/>
  <c r="I17" i="17" l="1"/>
  <c r="D10" i="15"/>
  <c r="E10"/>
  <c r="H10"/>
  <c r="J10"/>
  <c r="L10"/>
  <c r="M10"/>
  <c r="N10"/>
  <c r="D11"/>
  <c r="E11"/>
  <c r="F11"/>
  <c r="G11"/>
  <c r="H11"/>
  <c r="I11"/>
  <c r="J11"/>
  <c r="K11"/>
  <c r="L11"/>
  <c r="M11"/>
  <c r="N11"/>
  <c r="F37"/>
  <c r="F36"/>
  <c r="C36" s="1"/>
  <c r="C34" s="1"/>
  <c r="F35"/>
  <c r="C37"/>
  <c r="C35"/>
  <c r="D34"/>
  <c r="E34"/>
  <c r="G34"/>
  <c r="G10" s="1"/>
  <c r="H34"/>
  <c r="I34"/>
  <c r="J34"/>
  <c r="K34"/>
  <c r="L34"/>
  <c r="M34"/>
  <c r="N34"/>
  <c r="F34" l="1"/>
  <c r="G181" i="19"/>
  <c r="D181" s="1"/>
  <c r="D180" s="1"/>
  <c r="O180"/>
  <c r="N180"/>
  <c r="M180"/>
  <c r="L180"/>
  <c r="K180"/>
  <c r="J180"/>
  <c r="I180"/>
  <c r="H180"/>
  <c r="G180"/>
  <c r="F180"/>
  <c r="E180"/>
  <c r="E186" l="1"/>
  <c r="F186"/>
  <c r="H186"/>
  <c r="I186"/>
  <c r="J186"/>
  <c r="K186"/>
  <c r="L186"/>
  <c r="M186"/>
  <c r="N186"/>
  <c r="O186"/>
  <c r="E182" l="1"/>
  <c r="F182"/>
  <c r="H182"/>
  <c r="I182"/>
  <c r="J182"/>
  <c r="K182"/>
  <c r="L182"/>
  <c r="M182"/>
  <c r="N182"/>
  <c r="O182"/>
  <c r="E176"/>
  <c r="F176"/>
  <c r="H176"/>
  <c r="I176"/>
  <c r="J176"/>
  <c r="K176"/>
  <c r="L176"/>
  <c r="M176"/>
  <c r="N176"/>
  <c r="O176"/>
  <c r="E193" l="1"/>
  <c r="F193"/>
  <c r="H193"/>
  <c r="I193"/>
  <c r="J193"/>
  <c r="K193"/>
  <c r="L193"/>
  <c r="M193"/>
  <c r="N193"/>
  <c r="O193"/>
  <c r="E191"/>
  <c r="F191"/>
  <c r="H191"/>
  <c r="I191"/>
  <c r="J191"/>
  <c r="K191"/>
  <c r="L191"/>
  <c r="M191"/>
  <c r="N191"/>
  <c r="N190" s="1"/>
  <c r="O191"/>
  <c r="G192"/>
  <c r="D192" s="1"/>
  <c r="D191" s="1"/>
  <c r="G189"/>
  <c r="D189" s="1"/>
  <c r="G188"/>
  <c r="D188" s="1"/>
  <c r="G187"/>
  <c r="G184"/>
  <c r="D184" s="1"/>
  <c r="G183"/>
  <c r="G179"/>
  <c r="D179" s="1"/>
  <c r="G177"/>
  <c r="D187" l="1"/>
  <c r="D186" s="1"/>
  <c r="G186"/>
  <c r="H190"/>
  <c r="D177"/>
  <c r="M190"/>
  <c r="I190"/>
  <c r="D183"/>
  <c r="L190"/>
  <c r="O190"/>
  <c r="K190"/>
  <c r="F190"/>
  <c r="J190"/>
  <c r="E190"/>
  <c r="G191"/>
  <c r="G168" l="1"/>
  <c r="G167" s="1"/>
  <c r="O167"/>
  <c r="N167"/>
  <c r="M167"/>
  <c r="L167"/>
  <c r="K167"/>
  <c r="J167"/>
  <c r="I167"/>
  <c r="H167"/>
  <c r="F167"/>
  <c r="E167"/>
  <c r="G166"/>
  <c r="D166" s="1"/>
  <c r="O165"/>
  <c r="N165"/>
  <c r="M165"/>
  <c r="L165"/>
  <c r="K165"/>
  <c r="J165"/>
  <c r="I165"/>
  <c r="H165"/>
  <c r="F165"/>
  <c r="E165"/>
  <c r="G164"/>
  <c r="G163" s="1"/>
  <c r="O163"/>
  <c r="N163"/>
  <c r="M163"/>
  <c r="L163"/>
  <c r="K163"/>
  <c r="J163"/>
  <c r="I163"/>
  <c r="H163"/>
  <c r="F163"/>
  <c r="E163"/>
  <c r="G162"/>
  <c r="D162" s="1"/>
  <c r="O161"/>
  <c r="N161"/>
  <c r="M161"/>
  <c r="L161"/>
  <c r="K161"/>
  <c r="J161"/>
  <c r="I161"/>
  <c r="H161"/>
  <c r="F161"/>
  <c r="E161"/>
  <c r="G160"/>
  <c r="G159" s="1"/>
  <c r="O159"/>
  <c r="N159"/>
  <c r="M159"/>
  <c r="L159"/>
  <c r="K159"/>
  <c r="J159"/>
  <c r="I159"/>
  <c r="H159"/>
  <c r="F159"/>
  <c r="E159"/>
  <c r="D161" l="1"/>
  <c r="D165"/>
  <c r="D164"/>
  <c r="H158"/>
  <c r="D168"/>
  <c r="F158"/>
  <c r="K158"/>
  <c r="O158"/>
  <c r="E158"/>
  <c r="L158"/>
  <c r="I158"/>
  <c r="M158"/>
  <c r="G165"/>
  <c r="J158"/>
  <c r="N158"/>
  <c r="G161"/>
  <c r="D160"/>
  <c r="D135" i="15"/>
  <c r="D129"/>
  <c r="D125"/>
  <c r="D123"/>
  <c r="D120"/>
  <c r="D117"/>
  <c r="D115"/>
  <c r="D113"/>
  <c r="D109"/>
  <c r="D104"/>
  <c r="D103"/>
  <c r="D99"/>
  <c r="D94"/>
  <c r="D92"/>
  <c r="D84"/>
  <c r="D80"/>
  <c r="D74"/>
  <c r="D69"/>
  <c r="D65"/>
  <c r="D62"/>
  <c r="D57"/>
  <c r="D55"/>
  <c r="D52"/>
  <c r="D47"/>
  <c r="D39"/>
  <c r="D38" s="1"/>
  <c r="D31"/>
  <c r="D28"/>
  <c r="D25"/>
  <c r="D22"/>
  <c r="D19"/>
  <c r="D14"/>
  <c r="D54" l="1"/>
  <c r="D68"/>
  <c r="D119"/>
  <c r="D79"/>
  <c r="D112"/>
  <c r="D61"/>
  <c r="D73"/>
  <c r="D9" s="1"/>
  <c r="D159" i="19"/>
  <c r="D167"/>
  <c r="D163"/>
  <c r="D122" i="15"/>
  <c r="D78"/>
  <c r="G158" i="19"/>
  <c r="E196"/>
  <c r="E174"/>
  <c r="E172"/>
  <c r="E170"/>
  <c r="E156"/>
  <c r="E154"/>
  <c r="E152"/>
  <c r="E150"/>
  <c r="E148"/>
  <c r="E145"/>
  <c r="E142"/>
  <c r="E140"/>
  <c r="E138"/>
  <c r="E135"/>
  <c r="E132"/>
  <c r="E130"/>
  <c r="E127"/>
  <c r="E125"/>
  <c r="E123"/>
  <c r="E121"/>
  <c r="E115"/>
  <c r="E113"/>
  <c r="E110"/>
  <c r="E108"/>
  <c r="E106"/>
  <c r="E98"/>
  <c r="E94"/>
  <c r="E89"/>
  <c r="E79"/>
  <c r="E75"/>
  <c r="E71"/>
  <c r="E66"/>
  <c r="E63"/>
  <c r="E61"/>
  <c r="E55"/>
  <c r="E46"/>
  <c r="E44"/>
  <c r="E34"/>
  <c r="E27"/>
  <c r="E22"/>
  <c r="E19"/>
  <c r="E17"/>
  <c r="E12"/>
  <c r="E169" l="1"/>
  <c r="D111" i="15"/>
  <c r="E112" i="19"/>
  <c r="E134"/>
  <c r="E54"/>
  <c r="E144"/>
  <c r="D158"/>
  <c r="E65"/>
  <c r="E88"/>
  <c r="E195"/>
  <c r="D133" i="15"/>
  <c r="D108"/>
  <c r="D110" s="1"/>
  <c r="E60" i="19"/>
  <c r="E120"/>
  <c r="E147"/>
  <c r="E70"/>
  <c r="E129"/>
  <c r="D134" i="15"/>
  <c r="E137" i="19"/>
  <c r="E93"/>
  <c r="E21"/>
  <c r="E11"/>
  <c r="E84" l="1"/>
  <c r="D136" i="15"/>
  <c r="E10" i="19"/>
  <c r="E9" s="1"/>
  <c r="G119"/>
  <c r="D119" s="1"/>
  <c r="G118"/>
  <c r="D118" s="1"/>
  <c r="G117"/>
  <c r="D117" s="1"/>
  <c r="G116"/>
  <c r="D116" s="1"/>
  <c r="O115"/>
  <c r="N115"/>
  <c r="M115"/>
  <c r="L115"/>
  <c r="K115"/>
  <c r="J115"/>
  <c r="I115"/>
  <c r="H115"/>
  <c r="F115"/>
  <c r="G114"/>
  <c r="O113"/>
  <c r="O112" s="1"/>
  <c r="N113"/>
  <c r="N112" s="1"/>
  <c r="M113"/>
  <c r="M112" s="1"/>
  <c r="L113"/>
  <c r="L112" s="1"/>
  <c r="K113"/>
  <c r="K112" s="1"/>
  <c r="J113"/>
  <c r="J112" s="1"/>
  <c r="I113"/>
  <c r="I112" s="1"/>
  <c r="H113"/>
  <c r="H112" s="1"/>
  <c r="F113"/>
  <c r="G111"/>
  <c r="O110"/>
  <c r="N110"/>
  <c r="M110"/>
  <c r="L110"/>
  <c r="K110"/>
  <c r="J110"/>
  <c r="I110"/>
  <c r="H110"/>
  <c r="F110"/>
  <c r="G109"/>
  <c r="O108"/>
  <c r="N108"/>
  <c r="M108"/>
  <c r="L108"/>
  <c r="K108"/>
  <c r="J108"/>
  <c r="I108"/>
  <c r="H108"/>
  <c r="F108"/>
  <c r="G107"/>
  <c r="O106"/>
  <c r="N106"/>
  <c r="M106"/>
  <c r="L106"/>
  <c r="K106"/>
  <c r="J106"/>
  <c r="I106"/>
  <c r="H106"/>
  <c r="F106"/>
  <c r="G105"/>
  <c r="D105" s="1"/>
  <c r="G104"/>
  <c r="D104" s="1"/>
  <c r="G103"/>
  <c r="D103" s="1"/>
  <c r="G102"/>
  <c r="D102" s="1"/>
  <c r="G101"/>
  <c r="D101" s="1"/>
  <c r="G100"/>
  <c r="D100" s="1"/>
  <c r="G99"/>
  <c r="D99" s="1"/>
  <c r="O98"/>
  <c r="N98"/>
  <c r="M98"/>
  <c r="L98"/>
  <c r="K98"/>
  <c r="J98"/>
  <c r="I98"/>
  <c r="H98"/>
  <c r="F98"/>
  <c r="G97"/>
  <c r="D97" s="1"/>
  <c r="G96"/>
  <c r="D96" s="1"/>
  <c r="G95"/>
  <c r="D95" s="1"/>
  <c r="O94"/>
  <c r="N94"/>
  <c r="M94"/>
  <c r="L94"/>
  <c r="K94"/>
  <c r="J94"/>
  <c r="I94"/>
  <c r="H94"/>
  <c r="G92"/>
  <c r="D92" s="1"/>
  <c r="G91"/>
  <c r="D91" s="1"/>
  <c r="G90"/>
  <c r="D90" s="1"/>
  <c r="O89"/>
  <c r="O88" s="1"/>
  <c r="N89"/>
  <c r="N88" s="1"/>
  <c r="M89"/>
  <c r="M88" s="1"/>
  <c r="L89"/>
  <c r="L88" s="1"/>
  <c r="K89"/>
  <c r="K88" s="1"/>
  <c r="J89"/>
  <c r="J88" s="1"/>
  <c r="I89"/>
  <c r="I88" s="1"/>
  <c r="H89"/>
  <c r="H88" s="1"/>
  <c r="H84" s="1"/>
  <c r="F89"/>
  <c r="G83"/>
  <c r="D83" s="1"/>
  <c r="G82"/>
  <c r="D82" s="1"/>
  <c r="G81"/>
  <c r="D81" s="1"/>
  <c r="G80"/>
  <c r="D80" s="1"/>
  <c r="O79"/>
  <c r="N79"/>
  <c r="M79"/>
  <c r="L79"/>
  <c r="K79"/>
  <c r="J79"/>
  <c r="I79"/>
  <c r="H79"/>
  <c r="F79"/>
  <c r="G78"/>
  <c r="D78" s="1"/>
  <c r="G77"/>
  <c r="D77" s="1"/>
  <c r="G76"/>
  <c r="D76" s="1"/>
  <c r="O75"/>
  <c r="N75"/>
  <c r="M75"/>
  <c r="L75"/>
  <c r="K75"/>
  <c r="J75"/>
  <c r="I75"/>
  <c r="H75"/>
  <c r="F75"/>
  <c r="G74"/>
  <c r="D74" s="1"/>
  <c r="G73"/>
  <c r="D73" s="1"/>
  <c r="G72"/>
  <c r="D72" s="1"/>
  <c r="O71"/>
  <c r="N71"/>
  <c r="M71"/>
  <c r="L71"/>
  <c r="K71"/>
  <c r="J71"/>
  <c r="I71"/>
  <c r="H71"/>
  <c r="F71"/>
  <c r="G69"/>
  <c r="D69" s="1"/>
  <c r="G68"/>
  <c r="D68" s="1"/>
  <c r="G67"/>
  <c r="D67" s="1"/>
  <c r="O66"/>
  <c r="O65" s="1"/>
  <c r="N66"/>
  <c r="N65" s="1"/>
  <c r="M66"/>
  <c r="M65" s="1"/>
  <c r="L66"/>
  <c r="L65" s="1"/>
  <c r="K66"/>
  <c r="K65" s="1"/>
  <c r="J66"/>
  <c r="J65" s="1"/>
  <c r="I66"/>
  <c r="I65" s="1"/>
  <c r="H66"/>
  <c r="H65" s="1"/>
  <c r="F66"/>
  <c r="G64"/>
  <c r="O63"/>
  <c r="N63"/>
  <c r="M63"/>
  <c r="L63"/>
  <c r="K63"/>
  <c r="J63"/>
  <c r="I63"/>
  <c r="H63"/>
  <c r="F63"/>
  <c r="G62"/>
  <c r="O61"/>
  <c r="N61"/>
  <c r="M61"/>
  <c r="L61"/>
  <c r="K61"/>
  <c r="J61"/>
  <c r="I61"/>
  <c r="H61"/>
  <c r="F61"/>
  <c r="G59"/>
  <c r="D59" s="1"/>
  <c r="G58"/>
  <c r="D58" s="1"/>
  <c r="G57"/>
  <c r="D57" s="1"/>
  <c r="G56"/>
  <c r="D56" s="1"/>
  <c r="O55"/>
  <c r="O54" s="1"/>
  <c r="N55"/>
  <c r="N54" s="1"/>
  <c r="M55"/>
  <c r="M54" s="1"/>
  <c r="L55"/>
  <c r="L54" s="1"/>
  <c r="K55"/>
  <c r="K54" s="1"/>
  <c r="J55"/>
  <c r="J54" s="1"/>
  <c r="I55"/>
  <c r="I54" s="1"/>
  <c r="H55"/>
  <c r="H54" s="1"/>
  <c r="F55"/>
  <c r="G53"/>
  <c r="D53" s="1"/>
  <c r="G52"/>
  <c r="D52" s="1"/>
  <c r="G51"/>
  <c r="D51" s="1"/>
  <c r="G50"/>
  <c r="D50" s="1"/>
  <c r="G49"/>
  <c r="D49" s="1"/>
  <c r="G48"/>
  <c r="G47"/>
  <c r="D47" s="1"/>
  <c r="O46"/>
  <c r="N46"/>
  <c r="M46"/>
  <c r="L46"/>
  <c r="K46"/>
  <c r="J46"/>
  <c r="I46"/>
  <c r="H46"/>
  <c r="F46"/>
  <c r="G45"/>
  <c r="O44"/>
  <c r="N44"/>
  <c r="M44"/>
  <c r="L44"/>
  <c r="K44"/>
  <c r="J44"/>
  <c r="I44"/>
  <c r="H44"/>
  <c r="F44"/>
  <c r="G43"/>
  <c r="D43" s="1"/>
  <c r="G42"/>
  <c r="D42" s="1"/>
  <c r="G41"/>
  <c r="D41" s="1"/>
  <c r="G40"/>
  <c r="D40" s="1"/>
  <c r="G39"/>
  <c r="D39" s="1"/>
  <c r="G38"/>
  <c r="D38" s="1"/>
  <c r="G37"/>
  <c r="D37" s="1"/>
  <c r="G36"/>
  <c r="D36" s="1"/>
  <c r="F34"/>
  <c r="G35"/>
  <c r="D35" s="1"/>
  <c r="O34"/>
  <c r="N34"/>
  <c r="M34"/>
  <c r="L34"/>
  <c r="K34"/>
  <c r="J34"/>
  <c r="I34"/>
  <c r="H34"/>
  <c r="G33"/>
  <c r="D33" s="1"/>
  <c r="G32"/>
  <c r="D32" s="1"/>
  <c r="G31"/>
  <c r="D31" s="1"/>
  <c r="G30"/>
  <c r="D30" s="1"/>
  <c r="G29"/>
  <c r="D29" s="1"/>
  <c r="G28"/>
  <c r="D28" s="1"/>
  <c r="O27"/>
  <c r="N27"/>
  <c r="M27"/>
  <c r="L27"/>
  <c r="K27"/>
  <c r="J27"/>
  <c r="H27"/>
  <c r="G26"/>
  <c r="D26" s="1"/>
  <c r="G25"/>
  <c r="D25" s="1"/>
  <c r="G24"/>
  <c r="D24" s="1"/>
  <c r="G23"/>
  <c r="D23" s="1"/>
  <c r="O22"/>
  <c r="N22"/>
  <c r="M22"/>
  <c r="L22"/>
  <c r="K22"/>
  <c r="J22"/>
  <c r="I22"/>
  <c r="H22"/>
  <c r="F22"/>
  <c r="G20"/>
  <c r="D20" s="1"/>
  <c r="O19"/>
  <c r="N19"/>
  <c r="M19"/>
  <c r="L19"/>
  <c r="K19"/>
  <c r="I19"/>
  <c r="H19"/>
  <c r="F19"/>
  <c r="J17"/>
  <c r="G18"/>
  <c r="D18" s="1"/>
  <c r="O17"/>
  <c r="N17"/>
  <c r="M17"/>
  <c r="L17"/>
  <c r="K17"/>
  <c r="I17"/>
  <c r="H17"/>
  <c r="F17"/>
  <c r="G16"/>
  <c r="D16" s="1"/>
  <c r="G15"/>
  <c r="D15" s="1"/>
  <c r="G14"/>
  <c r="D14" s="1"/>
  <c r="G13"/>
  <c r="D13" s="1"/>
  <c r="O12"/>
  <c r="N12"/>
  <c r="M12"/>
  <c r="L12"/>
  <c r="K12"/>
  <c r="I12"/>
  <c r="H12"/>
  <c r="F12"/>
  <c r="G197"/>
  <c r="O196"/>
  <c r="O195" s="1"/>
  <c r="O9" s="1"/>
  <c r="N196"/>
  <c r="N195" s="1"/>
  <c r="N9" s="1"/>
  <c r="M196"/>
  <c r="M195" s="1"/>
  <c r="M9" s="1"/>
  <c r="L196"/>
  <c r="L195" s="1"/>
  <c r="L9" s="1"/>
  <c r="K196"/>
  <c r="K195" s="1"/>
  <c r="K9" s="1"/>
  <c r="J196"/>
  <c r="J195" s="1"/>
  <c r="I196"/>
  <c r="I195" s="1"/>
  <c r="H196"/>
  <c r="H195" s="1"/>
  <c r="F196"/>
  <c r="G194"/>
  <c r="G193" s="1"/>
  <c r="G190" s="1"/>
  <c r="G185"/>
  <c r="G182" s="1"/>
  <c r="G178"/>
  <c r="G176" s="1"/>
  <c r="G175"/>
  <c r="O174"/>
  <c r="N174"/>
  <c r="M174"/>
  <c r="L174"/>
  <c r="K174"/>
  <c r="J174"/>
  <c r="I174"/>
  <c r="H174"/>
  <c r="F174"/>
  <c r="G173"/>
  <c r="O172"/>
  <c r="N172"/>
  <c r="M172"/>
  <c r="L172"/>
  <c r="K172"/>
  <c r="J172"/>
  <c r="I172"/>
  <c r="H172"/>
  <c r="F172"/>
  <c r="G171"/>
  <c r="O170"/>
  <c r="O169" s="1"/>
  <c r="N170"/>
  <c r="M170"/>
  <c r="M169" s="1"/>
  <c r="L170"/>
  <c r="L169" s="1"/>
  <c r="K170"/>
  <c r="K169" s="1"/>
  <c r="J170"/>
  <c r="I170"/>
  <c r="I169" s="1"/>
  <c r="H170"/>
  <c r="H169" s="1"/>
  <c r="F170"/>
  <c r="F169" s="1"/>
  <c r="G157"/>
  <c r="O156"/>
  <c r="N156"/>
  <c r="M156"/>
  <c r="L156"/>
  <c r="K156"/>
  <c r="J156"/>
  <c r="I156"/>
  <c r="H156"/>
  <c r="F156"/>
  <c r="G155"/>
  <c r="O154"/>
  <c r="N154"/>
  <c r="M154"/>
  <c r="L154"/>
  <c r="K154"/>
  <c r="J154"/>
  <c r="I154"/>
  <c r="H154"/>
  <c r="F154"/>
  <c r="G153"/>
  <c r="O152"/>
  <c r="N152"/>
  <c r="M152"/>
  <c r="L152"/>
  <c r="K152"/>
  <c r="J152"/>
  <c r="I152"/>
  <c r="H152"/>
  <c r="F152"/>
  <c r="G151"/>
  <c r="O150"/>
  <c r="N150"/>
  <c r="M150"/>
  <c r="L150"/>
  <c r="K150"/>
  <c r="J150"/>
  <c r="I150"/>
  <c r="H150"/>
  <c r="F150"/>
  <c r="G149"/>
  <c r="O148"/>
  <c r="N148"/>
  <c r="M148"/>
  <c r="L148"/>
  <c r="K148"/>
  <c r="J148"/>
  <c r="I148"/>
  <c r="H148"/>
  <c r="F148"/>
  <c r="G146"/>
  <c r="O145"/>
  <c r="O144" s="1"/>
  <c r="N145"/>
  <c r="N144" s="1"/>
  <c r="M145"/>
  <c r="M144" s="1"/>
  <c r="L145"/>
  <c r="L144" s="1"/>
  <c r="K145"/>
  <c r="K144" s="1"/>
  <c r="J145"/>
  <c r="J144" s="1"/>
  <c r="I145"/>
  <c r="I144" s="1"/>
  <c r="H145"/>
  <c r="H144" s="1"/>
  <c r="F145"/>
  <c r="G143"/>
  <c r="O142"/>
  <c r="N142"/>
  <c r="M142"/>
  <c r="L142"/>
  <c r="K142"/>
  <c r="J142"/>
  <c r="I142"/>
  <c r="H142"/>
  <c r="F142"/>
  <c r="G141"/>
  <c r="O140"/>
  <c r="N140"/>
  <c r="M140"/>
  <c r="L140"/>
  <c r="K140"/>
  <c r="J140"/>
  <c r="I140"/>
  <c r="H140"/>
  <c r="F140"/>
  <c r="G139"/>
  <c r="O138"/>
  <c r="N138"/>
  <c r="M138"/>
  <c r="L138"/>
  <c r="K138"/>
  <c r="J138"/>
  <c r="I138"/>
  <c r="H138"/>
  <c r="F138"/>
  <c r="G136"/>
  <c r="O135"/>
  <c r="O134" s="1"/>
  <c r="N135"/>
  <c r="N134" s="1"/>
  <c r="M135"/>
  <c r="M134" s="1"/>
  <c r="L135"/>
  <c r="L134" s="1"/>
  <c r="K135"/>
  <c r="K134" s="1"/>
  <c r="J135"/>
  <c r="J134" s="1"/>
  <c r="I135"/>
  <c r="I134" s="1"/>
  <c r="H135"/>
  <c r="H134" s="1"/>
  <c r="F135"/>
  <c r="G133"/>
  <c r="O132"/>
  <c r="N132"/>
  <c r="M132"/>
  <c r="L132"/>
  <c r="K132"/>
  <c r="J132"/>
  <c r="I132"/>
  <c r="H132"/>
  <c r="F132"/>
  <c r="G131"/>
  <c r="O130"/>
  <c r="N130"/>
  <c r="M130"/>
  <c r="L130"/>
  <c r="K130"/>
  <c r="J130"/>
  <c r="I130"/>
  <c r="H130"/>
  <c r="F130"/>
  <c r="G128"/>
  <c r="O127"/>
  <c r="N127"/>
  <c r="M127"/>
  <c r="L127"/>
  <c r="K127"/>
  <c r="J127"/>
  <c r="I127"/>
  <c r="H127"/>
  <c r="F127"/>
  <c r="G126"/>
  <c r="O125"/>
  <c r="N125"/>
  <c r="M125"/>
  <c r="L125"/>
  <c r="K125"/>
  <c r="J125"/>
  <c r="I125"/>
  <c r="H125"/>
  <c r="F125"/>
  <c r="G124"/>
  <c r="O123"/>
  <c r="N123"/>
  <c r="M123"/>
  <c r="L123"/>
  <c r="K123"/>
  <c r="J123"/>
  <c r="I123"/>
  <c r="H123"/>
  <c r="F123"/>
  <c r="G122"/>
  <c r="O121"/>
  <c r="N121"/>
  <c r="M121"/>
  <c r="L121"/>
  <c r="K121"/>
  <c r="J121"/>
  <c r="I121"/>
  <c r="H121"/>
  <c r="F121"/>
  <c r="J169" l="1"/>
  <c r="N169"/>
  <c r="F144"/>
  <c r="F195"/>
  <c r="F65"/>
  <c r="F70"/>
  <c r="F134"/>
  <c r="F54"/>
  <c r="F112"/>
  <c r="F88"/>
  <c r="D17"/>
  <c r="H120"/>
  <c r="L120"/>
  <c r="M120"/>
  <c r="I120"/>
  <c r="N120"/>
  <c r="J120"/>
  <c r="F120"/>
  <c r="K120"/>
  <c r="O120"/>
  <c r="D151"/>
  <c r="D175"/>
  <c r="D185"/>
  <c r="G110"/>
  <c r="D111"/>
  <c r="D114"/>
  <c r="D124"/>
  <c r="G127"/>
  <c r="D128"/>
  <c r="D133"/>
  <c r="D139"/>
  <c r="D143"/>
  <c r="D149"/>
  <c r="D48"/>
  <c r="G61"/>
  <c r="D62"/>
  <c r="G108"/>
  <c r="D109"/>
  <c r="D155"/>
  <c r="G196"/>
  <c r="G195" s="1"/>
  <c r="D197"/>
  <c r="D196" s="1"/>
  <c r="D195" s="1"/>
  <c r="D153"/>
  <c r="D157"/>
  <c r="D173"/>
  <c r="D178"/>
  <c r="D194"/>
  <c r="G106"/>
  <c r="D107"/>
  <c r="G170"/>
  <c r="D171"/>
  <c r="D122"/>
  <c r="D126"/>
  <c r="D131"/>
  <c r="G135"/>
  <c r="G134" s="1"/>
  <c r="D136"/>
  <c r="D141"/>
  <c r="G145"/>
  <c r="G144" s="1"/>
  <c r="D146"/>
  <c r="G150"/>
  <c r="D64"/>
  <c r="G113"/>
  <c r="G112" s="1"/>
  <c r="G44"/>
  <c r="D45"/>
  <c r="G148"/>
  <c r="J60"/>
  <c r="N60"/>
  <c r="G125"/>
  <c r="K147"/>
  <c r="N93"/>
  <c r="N70"/>
  <c r="I93"/>
  <c r="M93"/>
  <c r="I60"/>
  <c r="M60"/>
  <c r="J70"/>
  <c r="J93"/>
  <c r="J84" s="1"/>
  <c r="G75"/>
  <c r="G94"/>
  <c r="G132"/>
  <c r="H11"/>
  <c r="G12"/>
  <c r="D12"/>
  <c r="G130"/>
  <c r="H129"/>
  <c r="L129"/>
  <c r="H147"/>
  <c r="L147"/>
  <c r="G55"/>
  <c r="G54" s="1"/>
  <c r="K93"/>
  <c r="O93"/>
  <c r="J137"/>
  <c r="N137"/>
  <c r="I147"/>
  <c r="M147"/>
  <c r="G156"/>
  <c r="L11"/>
  <c r="D55"/>
  <c r="H60"/>
  <c r="L60"/>
  <c r="G89"/>
  <c r="G88" s="1"/>
  <c r="H93"/>
  <c r="L93"/>
  <c r="J12"/>
  <c r="G123"/>
  <c r="G121"/>
  <c r="I129"/>
  <c r="M129"/>
  <c r="F137"/>
  <c r="K137"/>
  <c r="F147"/>
  <c r="J147"/>
  <c r="N147"/>
  <c r="G152"/>
  <c r="G154"/>
  <c r="M21"/>
  <c r="O21"/>
  <c r="K21"/>
  <c r="D89"/>
  <c r="D88" s="1"/>
  <c r="D98"/>
  <c r="D115"/>
  <c r="D94"/>
  <c r="G98"/>
  <c r="G115"/>
  <c r="F94"/>
  <c r="I11"/>
  <c r="M11"/>
  <c r="D79"/>
  <c r="I137"/>
  <c r="M137"/>
  <c r="J19"/>
  <c r="I27"/>
  <c r="I21" s="1"/>
  <c r="K70"/>
  <c r="D75"/>
  <c r="G138"/>
  <c r="G142"/>
  <c r="G17"/>
  <c r="F11"/>
  <c r="J21"/>
  <c r="N21"/>
  <c r="G27"/>
  <c r="F60"/>
  <c r="G63"/>
  <c r="K60"/>
  <c r="O60"/>
  <c r="H70"/>
  <c r="L70"/>
  <c r="N11"/>
  <c r="F27"/>
  <c r="D66"/>
  <c r="D65" s="1"/>
  <c r="O70"/>
  <c r="F129"/>
  <c r="J129"/>
  <c r="N129"/>
  <c r="H137"/>
  <c r="L137"/>
  <c r="G140"/>
  <c r="I70"/>
  <c r="M70"/>
  <c r="D19"/>
  <c r="G19"/>
  <c r="G34"/>
  <c r="G71"/>
  <c r="H21"/>
  <c r="L21"/>
  <c r="D22"/>
  <c r="D71"/>
  <c r="K11"/>
  <c r="O11"/>
  <c r="G22"/>
  <c r="G46"/>
  <c r="G66"/>
  <c r="G65" s="1"/>
  <c r="G79"/>
  <c r="K129"/>
  <c r="O129"/>
  <c r="O137"/>
  <c r="O147"/>
  <c r="G174"/>
  <c r="G172"/>
  <c r="G169" l="1"/>
  <c r="D44"/>
  <c r="D176"/>
  <c r="D148"/>
  <c r="D145"/>
  <c r="D125"/>
  <c r="D106"/>
  <c r="D172"/>
  <c r="D61"/>
  <c r="D142"/>
  <c r="D110"/>
  <c r="F21"/>
  <c r="F93"/>
  <c r="F84" s="1"/>
  <c r="D54"/>
  <c r="D135"/>
  <c r="D134" s="1"/>
  <c r="D121"/>
  <c r="D156"/>
  <c r="D154"/>
  <c r="D138"/>
  <c r="D123"/>
  <c r="D182"/>
  <c r="D130"/>
  <c r="D127"/>
  <c r="D150"/>
  <c r="D63"/>
  <c r="D140"/>
  <c r="D170"/>
  <c r="D193"/>
  <c r="D152"/>
  <c r="D108"/>
  <c r="D132"/>
  <c r="D113"/>
  <c r="D112" s="1"/>
  <c r="D174"/>
  <c r="E198"/>
  <c r="G60"/>
  <c r="G120"/>
  <c r="D46"/>
  <c r="L10"/>
  <c r="H10"/>
  <c r="H9" s="1"/>
  <c r="O10"/>
  <c r="M10"/>
  <c r="K10"/>
  <c r="N10"/>
  <c r="I10"/>
  <c r="I9" s="1"/>
  <c r="D34"/>
  <c r="D70"/>
  <c r="G137"/>
  <c r="G147"/>
  <c r="G129"/>
  <c r="D27"/>
  <c r="J11"/>
  <c r="G93"/>
  <c r="G84" s="1"/>
  <c r="D11"/>
  <c r="G21"/>
  <c r="G11"/>
  <c r="G70"/>
  <c r="E135" i="15"/>
  <c r="D169" i="19" l="1"/>
  <c r="D93"/>
  <c r="D84" s="1"/>
  <c r="D147"/>
  <c r="D129"/>
  <c r="D120"/>
  <c r="J10"/>
  <c r="D190"/>
  <c r="D137"/>
  <c r="F10"/>
  <c r="F9" s="1"/>
  <c r="D60"/>
  <c r="D144"/>
  <c r="E201"/>
  <c r="O198"/>
  <c r="K198"/>
  <c r="H198"/>
  <c r="I198"/>
  <c r="N198"/>
  <c r="M198"/>
  <c r="L198"/>
  <c r="D21"/>
  <c r="G10"/>
  <c r="G9" s="1"/>
  <c r="J9" l="1"/>
  <c r="J198" s="1"/>
  <c r="J201" s="1"/>
  <c r="F198"/>
  <c r="D10"/>
  <c r="D9" s="1"/>
  <c r="H201"/>
  <c r="I201"/>
  <c r="G198"/>
  <c r="H22" i="17"/>
  <c r="G22"/>
  <c r="F22"/>
  <c r="H10"/>
  <c r="G10"/>
  <c r="F10"/>
  <c r="H7"/>
  <c r="G7"/>
  <c r="F7"/>
  <c r="N135" i="15"/>
  <c r="M135"/>
  <c r="L135"/>
  <c r="K135"/>
  <c r="J135"/>
  <c r="I135"/>
  <c r="H135"/>
  <c r="G135"/>
  <c r="F132"/>
  <c r="C132" s="1"/>
  <c r="F131"/>
  <c r="C131" s="1"/>
  <c r="F130"/>
  <c r="C130" s="1"/>
  <c r="N129"/>
  <c r="M129"/>
  <c r="L129"/>
  <c r="K129"/>
  <c r="J129"/>
  <c r="I129"/>
  <c r="H129"/>
  <c r="G129"/>
  <c r="E129"/>
  <c r="F128"/>
  <c r="C128" s="1"/>
  <c r="F127"/>
  <c r="C127" s="1"/>
  <c r="F126"/>
  <c r="C126" s="1"/>
  <c r="N125"/>
  <c r="M125"/>
  <c r="L125"/>
  <c r="K125"/>
  <c r="J125"/>
  <c r="I125"/>
  <c r="H125"/>
  <c r="G125"/>
  <c r="E125"/>
  <c r="F124"/>
  <c r="C124" s="1"/>
  <c r="N123"/>
  <c r="M123"/>
  <c r="L123"/>
  <c r="K123"/>
  <c r="J123"/>
  <c r="I123"/>
  <c r="H123"/>
  <c r="G123"/>
  <c r="E123"/>
  <c r="F121"/>
  <c r="C121" s="1"/>
  <c r="N120"/>
  <c r="N119" s="1"/>
  <c r="M120"/>
  <c r="M119" s="1"/>
  <c r="L120"/>
  <c r="L119" s="1"/>
  <c r="K120"/>
  <c r="K119" s="1"/>
  <c r="J120"/>
  <c r="J119" s="1"/>
  <c r="I120"/>
  <c r="I119" s="1"/>
  <c r="H120"/>
  <c r="H119" s="1"/>
  <c r="G120"/>
  <c r="G119" s="1"/>
  <c r="E120"/>
  <c r="F118"/>
  <c r="C118" s="1"/>
  <c r="N117"/>
  <c r="M117"/>
  <c r="L117"/>
  <c r="K117"/>
  <c r="J117"/>
  <c r="I117"/>
  <c r="H117"/>
  <c r="G117"/>
  <c r="E117"/>
  <c r="F116"/>
  <c r="N115"/>
  <c r="M115"/>
  <c r="L115"/>
  <c r="K115"/>
  <c r="J115"/>
  <c r="I115"/>
  <c r="H115"/>
  <c r="G115"/>
  <c r="E115"/>
  <c r="F114"/>
  <c r="N113"/>
  <c r="M113"/>
  <c r="L113"/>
  <c r="K113"/>
  <c r="J113"/>
  <c r="I113"/>
  <c r="H113"/>
  <c r="G113"/>
  <c r="E113"/>
  <c r="N109"/>
  <c r="M109"/>
  <c r="L109"/>
  <c r="K109"/>
  <c r="J109"/>
  <c r="I109"/>
  <c r="H109"/>
  <c r="G109"/>
  <c r="E109"/>
  <c r="F107"/>
  <c r="C107" s="1"/>
  <c r="F106"/>
  <c r="C106" s="1"/>
  <c r="F105"/>
  <c r="C105" s="1"/>
  <c r="N104"/>
  <c r="N103" s="1"/>
  <c r="M104"/>
  <c r="M103" s="1"/>
  <c r="L104"/>
  <c r="L103" s="1"/>
  <c r="K104"/>
  <c r="K103" s="1"/>
  <c r="J104"/>
  <c r="J103" s="1"/>
  <c r="I104"/>
  <c r="I103" s="1"/>
  <c r="H104"/>
  <c r="H103" s="1"/>
  <c r="G104"/>
  <c r="G103" s="1"/>
  <c r="E104"/>
  <c r="F102"/>
  <c r="C102" s="1"/>
  <c r="F101"/>
  <c r="C101" s="1"/>
  <c r="F100"/>
  <c r="C100" s="1"/>
  <c r="N99"/>
  <c r="M99"/>
  <c r="L99"/>
  <c r="K99"/>
  <c r="J99"/>
  <c r="I99"/>
  <c r="H99"/>
  <c r="G99"/>
  <c r="E99"/>
  <c r="F98"/>
  <c r="C98" s="1"/>
  <c r="F97"/>
  <c r="C97" s="1"/>
  <c r="F96"/>
  <c r="C96" s="1"/>
  <c r="F95"/>
  <c r="C95" s="1"/>
  <c r="N94"/>
  <c r="M94"/>
  <c r="L94"/>
  <c r="K94"/>
  <c r="J94"/>
  <c r="I94"/>
  <c r="H94"/>
  <c r="G94"/>
  <c r="E94"/>
  <c r="F93"/>
  <c r="N92"/>
  <c r="M92"/>
  <c r="L92"/>
  <c r="K92"/>
  <c r="J92"/>
  <c r="I92"/>
  <c r="H92"/>
  <c r="G92"/>
  <c r="E92"/>
  <c r="F91"/>
  <c r="C91" s="1"/>
  <c r="F90"/>
  <c r="C90" s="1"/>
  <c r="F89"/>
  <c r="C89" s="1"/>
  <c r="F88"/>
  <c r="C88" s="1"/>
  <c r="F87"/>
  <c r="C87" s="1"/>
  <c r="F86"/>
  <c r="C86" s="1"/>
  <c r="F85"/>
  <c r="C85" s="1"/>
  <c r="N84"/>
  <c r="M84"/>
  <c r="L84"/>
  <c r="K84"/>
  <c r="J84"/>
  <c r="I84"/>
  <c r="H84"/>
  <c r="G84"/>
  <c r="E84"/>
  <c r="F83"/>
  <c r="C83" s="1"/>
  <c r="F82"/>
  <c r="C82" s="1"/>
  <c r="F81"/>
  <c r="C81" s="1"/>
  <c r="N80"/>
  <c r="M80"/>
  <c r="L80"/>
  <c r="K80"/>
  <c r="J80"/>
  <c r="I80"/>
  <c r="H80"/>
  <c r="G80"/>
  <c r="E80"/>
  <c r="F77"/>
  <c r="C77" s="1"/>
  <c r="F76"/>
  <c r="C76" s="1"/>
  <c r="F75"/>
  <c r="C75" s="1"/>
  <c r="N74"/>
  <c r="N73" s="1"/>
  <c r="M74"/>
  <c r="L74"/>
  <c r="L73" s="1"/>
  <c r="K74"/>
  <c r="K73" s="1"/>
  <c r="J74"/>
  <c r="J73" s="1"/>
  <c r="I74"/>
  <c r="I73" s="1"/>
  <c r="H74"/>
  <c r="H73" s="1"/>
  <c r="G74"/>
  <c r="G73" s="1"/>
  <c r="E74"/>
  <c r="M73"/>
  <c r="F72"/>
  <c r="C72" s="1"/>
  <c r="F71"/>
  <c r="C71" s="1"/>
  <c r="F70"/>
  <c r="C70" s="1"/>
  <c r="N69"/>
  <c r="N68" s="1"/>
  <c r="M69"/>
  <c r="L69"/>
  <c r="K69"/>
  <c r="K68" s="1"/>
  <c r="J69"/>
  <c r="J68" s="1"/>
  <c r="I69"/>
  <c r="I68" s="1"/>
  <c r="H69"/>
  <c r="H68" s="1"/>
  <c r="G69"/>
  <c r="E69"/>
  <c r="M68"/>
  <c r="L68"/>
  <c r="F67"/>
  <c r="C67" s="1"/>
  <c r="F66"/>
  <c r="C66" s="1"/>
  <c r="N65"/>
  <c r="M65"/>
  <c r="L65"/>
  <c r="K65"/>
  <c r="J65"/>
  <c r="I65"/>
  <c r="H65"/>
  <c r="G65"/>
  <c r="E65"/>
  <c r="F64"/>
  <c r="C64" s="1"/>
  <c r="F63"/>
  <c r="C63" s="1"/>
  <c r="N62"/>
  <c r="M62"/>
  <c r="L62"/>
  <c r="K62"/>
  <c r="J62"/>
  <c r="I62"/>
  <c r="H62"/>
  <c r="G62"/>
  <c r="E62"/>
  <c r="F60"/>
  <c r="C60" s="1"/>
  <c r="F59"/>
  <c r="C59" s="1"/>
  <c r="F58"/>
  <c r="C58" s="1"/>
  <c r="N57"/>
  <c r="M57"/>
  <c r="L57"/>
  <c r="K57"/>
  <c r="J57"/>
  <c r="I57"/>
  <c r="H57"/>
  <c r="G57"/>
  <c r="E57"/>
  <c r="F56"/>
  <c r="N55"/>
  <c r="M55"/>
  <c r="L55"/>
  <c r="K55"/>
  <c r="J55"/>
  <c r="I55"/>
  <c r="H55"/>
  <c r="G55"/>
  <c r="E55"/>
  <c r="F53"/>
  <c r="N52"/>
  <c r="M52"/>
  <c r="L52"/>
  <c r="K52"/>
  <c r="J52"/>
  <c r="I52"/>
  <c r="H52"/>
  <c r="G52"/>
  <c r="E52"/>
  <c r="F51"/>
  <c r="C51" s="1"/>
  <c r="F50"/>
  <c r="C50" s="1"/>
  <c r="F49"/>
  <c r="C49" s="1"/>
  <c r="F48"/>
  <c r="C48" s="1"/>
  <c r="N47"/>
  <c r="M47"/>
  <c r="L47"/>
  <c r="K47"/>
  <c r="J47"/>
  <c r="I47"/>
  <c r="H47"/>
  <c r="G47"/>
  <c r="E47"/>
  <c r="F46"/>
  <c r="C46" s="1"/>
  <c r="F45"/>
  <c r="C45" s="1"/>
  <c r="F44"/>
  <c r="C44" s="1"/>
  <c r="F43"/>
  <c r="C43" s="1"/>
  <c r="F42"/>
  <c r="C42" s="1"/>
  <c r="F41"/>
  <c r="C41" s="1"/>
  <c r="F40"/>
  <c r="C40" s="1"/>
  <c r="N39"/>
  <c r="M39"/>
  <c r="L39"/>
  <c r="K39"/>
  <c r="K38" s="1"/>
  <c r="J39"/>
  <c r="I39"/>
  <c r="H39"/>
  <c r="G39"/>
  <c r="E39"/>
  <c r="F33"/>
  <c r="C33" s="1"/>
  <c r="F32"/>
  <c r="C32" s="1"/>
  <c r="N31"/>
  <c r="M31"/>
  <c r="L31"/>
  <c r="K31"/>
  <c r="K10" s="1"/>
  <c r="J31"/>
  <c r="I31"/>
  <c r="H31"/>
  <c r="G31"/>
  <c r="E31"/>
  <c r="F30"/>
  <c r="C30" s="1"/>
  <c r="F29"/>
  <c r="C29" s="1"/>
  <c r="N28"/>
  <c r="M28"/>
  <c r="L28"/>
  <c r="K28"/>
  <c r="J28"/>
  <c r="I28"/>
  <c r="I10" s="1"/>
  <c r="H28"/>
  <c r="G28"/>
  <c r="E28"/>
  <c r="F27"/>
  <c r="C27" s="1"/>
  <c r="F26"/>
  <c r="C26" s="1"/>
  <c r="N25"/>
  <c r="M25"/>
  <c r="L25"/>
  <c r="K25"/>
  <c r="J25"/>
  <c r="I25"/>
  <c r="H25"/>
  <c r="G25"/>
  <c r="E25"/>
  <c r="F24"/>
  <c r="C24" s="1"/>
  <c r="F23"/>
  <c r="C23" s="1"/>
  <c r="N22"/>
  <c r="M22"/>
  <c r="L22"/>
  <c r="K22"/>
  <c r="J22"/>
  <c r="I22"/>
  <c r="H22"/>
  <c r="G22"/>
  <c r="E22"/>
  <c r="F21"/>
  <c r="C21" s="1"/>
  <c r="F20"/>
  <c r="C20" s="1"/>
  <c r="N19"/>
  <c r="M19"/>
  <c r="L19"/>
  <c r="K19"/>
  <c r="J19"/>
  <c r="I19"/>
  <c r="H19"/>
  <c r="G19"/>
  <c r="E19"/>
  <c r="F18"/>
  <c r="C18" s="1"/>
  <c r="F17"/>
  <c r="C17" s="1"/>
  <c r="F16"/>
  <c r="C16" s="1"/>
  <c r="F15"/>
  <c r="C15" s="1"/>
  <c r="N14"/>
  <c r="M14"/>
  <c r="L14"/>
  <c r="K14"/>
  <c r="J14"/>
  <c r="I14"/>
  <c r="H14"/>
  <c r="G14"/>
  <c r="E14"/>
  <c r="F13"/>
  <c r="C13" s="1"/>
  <c r="F12"/>
  <c r="E68" l="1"/>
  <c r="C12"/>
  <c r="E119"/>
  <c r="E103"/>
  <c r="E73"/>
  <c r="G68"/>
  <c r="F201" i="19"/>
  <c r="C129" i="15"/>
  <c r="C116"/>
  <c r="C114"/>
  <c r="F113"/>
  <c r="M61"/>
  <c r="F55"/>
  <c r="C56"/>
  <c r="F52"/>
  <c r="C53"/>
  <c r="G201" i="19"/>
  <c r="F92" i="15"/>
  <c r="C93"/>
  <c r="C135"/>
  <c r="J54"/>
  <c r="F22"/>
  <c r="K79"/>
  <c r="K78" s="1"/>
  <c r="H13" i="17"/>
  <c r="H24" s="1"/>
  <c r="G13"/>
  <c r="G24" s="1"/>
  <c r="F13"/>
  <c r="F24" s="1"/>
  <c r="I79" i="15"/>
  <c r="I78" s="1"/>
  <c r="M79"/>
  <c r="M78" s="1"/>
  <c r="J38"/>
  <c r="N38"/>
  <c r="I61"/>
  <c r="E61"/>
  <c r="J61"/>
  <c r="N61"/>
  <c r="G122"/>
  <c r="K122"/>
  <c r="F31"/>
  <c r="G54"/>
  <c r="K54"/>
  <c r="G61"/>
  <c r="K61"/>
  <c r="I122"/>
  <c r="M122"/>
  <c r="G38"/>
  <c r="G79"/>
  <c r="G78" s="1"/>
  <c r="H112"/>
  <c r="L112"/>
  <c r="C22"/>
  <c r="F25"/>
  <c r="H54"/>
  <c r="L54"/>
  <c r="F65"/>
  <c r="F109"/>
  <c r="C109" s="1"/>
  <c r="G112"/>
  <c r="K112"/>
  <c r="E122"/>
  <c r="J122"/>
  <c r="N122"/>
  <c r="F80"/>
  <c r="C11"/>
  <c r="C25"/>
  <c r="H38"/>
  <c r="L38"/>
  <c r="C52"/>
  <c r="M112"/>
  <c r="F115"/>
  <c r="C57"/>
  <c r="F57"/>
  <c r="F54" s="1"/>
  <c r="F69"/>
  <c r="F68" s="1"/>
  <c r="C19"/>
  <c r="F19"/>
  <c r="C74"/>
  <c r="C73" s="1"/>
  <c r="F74"/>
  <c r="F73" s="1"/>
  <c r="J79"/>
  <c r="J78" s="1"/>
  <c r="N79"/>
  <c r="N78" s="1"/>
  <c r="F129"/>
  <c r="F39"/>
  <c r="C39"/>
  <c r="C47"/>
  <c r="I54"/>
  <c r="M54"/>
  <c r="F99"/>
  <c r="C104"/>
  <c r="C103" s="1"/>
  <c r="F104"/>
  <c r="F103" s="1"/>
  <c r="E112"/>
  <c r="I112"/>
  <c r="F125"/>
  <c r="C125"/>
  <c r="I38"/>
  <c r="M38"/>
  <c r="E54"/>
  <c r="N54"/>
  <c r="E79"/>
  <c r="J112"/>
  <c r="N112"/>
  <c r="F135"/>
  <c r="C31"/>
  <c r="E38"/>
  <c r="C80"/>
  <c r="H122"/>
  <c r="L122"/>
  <c r="C28"/>
  <c r="F28"/>
  <c r="C120"/>
  <c r="C119" s="1"/>
  <c r="F120"/>
  <c r="F119" s="1"/>
  <c r="F62"/>
  <c r="C62"/>
  <c r="C84"/>
  <c r="F84"/>
  <c r="C123"/>
  <c r="F123"/>
  <c r="C14"/>
  <c r="F14"/>
  <c r="F47"/>
  <c r="H61"/>
  <c r="L61"/>
  <c r="C65"/>
  <c r="C69"/>
  <c r="C68" s="1"/>
  <c r="H79"/>
  <c r="H78" s="1"/>
  <c r="L79"/>
  <c r="L78" s="1"/>
  <c r="C94"/>
  <c r="F94"/>
  <c r="C99"/>
  <c r="C117"/>
  <c r="F117"/>
  <c r="C10" l="1"/>
  <c r="F10"/>
  <c r="K111"/>
  <c r="C55"/>
  <c r="E78"/>
  <c r="C92"/>
  <c r="C113"/>
  <c r="C115"/>
  <c r="C112"/>
  <c r="J9"/>
  <c r="F38"/>
  <c r="E111"/>
  <c r="N111"/>
  <c r="N133" s="1"/>
  <c r="G111"/>
  <c r="G133" s="1"/>
  <c r="I111"/>
  <c r="I133" s="1"/>
  <c r="J111"/>
  <c r="J133" s="1"/>
  <c r="K9"/>
  <c r="L111"/>
  <c r="L133" s="1"/>
  <c r="H111"/>
  <c r="H133" s="1"/>
  <c r="I9"/>
  <c r="C54"/>
  <c r="M111"/>
  <c r="M133" s="1"/>
  <c r="F61"/>
  <c r="G9"/>
  <c r="H9"/>
  <c r="N9"/>
  <c r="F122"/>
  <c r="F112"/>
  <c r="C38"/>
  <c r="F79"/>
  <c r="F78" s="1"/>
  <c r="E9"/>
  <c r="C122"/>
  <c r="M9"/>
  <c r="L9"/>
  <c r="K133"/>
  <c r="C61"/>
  <c r="E108" l="1"/>
  <c r="E110" s="1"/>
  <c r="J108"/>
  <c r="J110" s="1"/>
  <c r="H108"/>
  <c r="H110" s="1"/>
  <c r="K134"/>
  <c r="I108"/>
  <c r="I110" s="1"/>
  <c r="C79"/>
  <c r="C78" s="1"/>
  <c r="G108"/>
  <c r="E133"/>
  <c r="J134"/>
  <c r="N134"/>
  <c r="C111"/>
  <c r="K108"/>
  <c r="K110" s="1"/>
  <c r="F9"/>
  <c r="C9"/>
  <c r="G134"/>
  <c r="F111"/>
  <c r="F133" s="1"/>
  <c r="I134"/>
  <c r="N108"/>
  <c r="N110" s="1"/>
  <c r="H134"/>
  <c r="E134"/>
  <c r="L134"/>
  <c r="M108"/>
  <c r="M110" s="1"/>
  <c r="M134"/>
  <c r="L108"/>
  <c r="L110" s="1"/>
  <c r="L136" l="1"/>
  <c r="I136"/>
  <c r="F108"/>
  <c r="F110" s="1"/>
  <c r="J136"/>
  <c r="M136"/>
  <c r="H136"/>
  <c r="G136"/>
  <c r="N136"/>
  <c r="K136"/>
  <c r="G110"/>
  <c r="E136"/>
  <c r="C133"/>
  <c r="C134"/>
  <c r="I7" i="17" s="1"/>
  <c r="F134" i="15"/>
  <c r="C108"/>
  <c r="C110" s="1"/>
  <c r="D198" i="19"/>
  <c r="I10" i="17" s="1"/>
  <c r="C136" i="15" l="1"/>
  <c r="F136"/>
</calcChain>
</file>

<file path=xl/sharedStrings.xml><?xml version="1.0" encoding="utf-8"?>
<sst xmlns="http://schemas.openxmlformats.org/spreadsheetml/2006/main" count="521" uniqueCount="363">
  <si>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</si>
  <si>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</si>
  <si>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</si>
  <si>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</si>
  <si>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</si>
  <si>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</si>
  <si>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</si>
  <si>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</si>
  <si>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</si>
  <si>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</si>
  <si>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</si>
  <si>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</si>
  <si>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</si>
  <si>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</si>
  <si>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</si>
  <si>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</si>
  <si>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</si>
  <si>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</si>
  <si>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</si>
  <si>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</si>
  <si>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</si>
  <si>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</si>
  <si>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</si>
  <si>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</si>
  <si>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</si>
  <si>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</si>
  <si>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</si>
  <si>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</si>
  <si>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</si>
  <si>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</si>
  <si>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</si>
  <si>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</si>
  <si>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</si>
  <si>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</si>
  <si>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</si>
  <si>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</si>
  <si>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</si>
  <si>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</si>
  <si>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</si>
  <si>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</si>
  <si>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</si>
  <si>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</si>
  <si>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</si>
  <si>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</si>
  <si>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</si>
  <si>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</si>
  <si>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</si>
  <si>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</si>
  <si>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</si>
  <si>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</si>
  <si>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</si>
  <si>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</si>
  <si>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</si>
  <si>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</si>
  <si>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</si>
  <si>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</si>
  <si>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</si>
  <si>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</si>
  <si>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</si>
  <si>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</si>
  <si>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</si>
  <si>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</si>
  <si>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</si>
  <si>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</si>
  <si>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</si>
  <si>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</si>
  <si>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</si>
  <si>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</si>
  <si>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</si>
  <si>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</si>
  <si>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</si>
  <si>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</si>
  <si>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</si>
  <si>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</si>
  <si>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</si>
  <si>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</si>
  <si>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</si>
  <si>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</si>
  <si>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</si>
  <si>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</si>
  <si>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</si>
  <si>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</si>
  <si>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</si>
  <si>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</si>
  <si>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</si>
  <si>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</si>
  <si>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</si>
  <si>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</si>
  <si>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</si>
  <si>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</si>
  <si>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</si>
  <si>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</si>
  <si>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</si>
  <si>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</si>
  <si>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</si>
  <si>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</si>
  <si>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</si>
  <si>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</si>
  <si>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</si>
  <si>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</si>
  <si>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</si>
  <si>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</si>
  <si>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</si>
  <si>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</si>
  <si>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</si>
  <si>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</si>
  <si>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</si>
  <si>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</si>
  <si>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</si>
  <si>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</si>
  <si>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</si>
  <si>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</si>
  <si>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</si>
  <si>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</si>
  <si>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</si>
  <si>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</si>
  <si>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</si>
  <si>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</si>
  <si>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</si>
  <si>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</si>
  <si>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</si>
  <si>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</si>
  <si>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</si>
  <si>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</si>
  <si>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</si>
  <si>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</si>
  <si>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</si>
  <si>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</si>
  <si>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</si>
  <si>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</si>
  <si>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</si>
  <si>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</si>
  <si>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</si>
  <si>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</si>
  <si>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</si>
  <si>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</si>
  <si>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</si>
  <si>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</si>
  <si>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</si>
  <si>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</si>
  <si>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</si>
  <si>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</si>
  <si>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</si>
  <si>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</si>
  <si>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</si>
  <si>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</si>
  <si>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</si>
  <si>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</si>
  <si>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</si>
  <si>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</si>
  <si>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</si>
  <si>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</si>
  <si>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</si>
  <si>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</si>
  <si>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</si>
  <si>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</si>
  <si>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</si>
  <si>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</si>
  <si>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</si>
  <si>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</si>
  <si>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</si>
  <si>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</si>
  <si>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</si>
  <si>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</si>
  <si>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</si>
  <si>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</si>
  <si>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</si>
  <si>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</si>
  <si>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</si>
  <si>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</si>
  <si>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</si>
  <si>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</si>
  <si>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</si>
  <si>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</si>
  <si>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</si>
  <si>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</si>
  <si>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</si>
  <si>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</si>
  <si>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</si>
  <si>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</si>
  <si>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</si>
  <si>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</si>
  <si>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</si>
  <si>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</si>
  <si>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</si>
  <si>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</si>
  <si>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</si>
  <si>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</si>
  <si>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</si>
  <si>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</si>
  <si>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</si>
  <si>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</si>
  <si>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</si>
  <si>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</si>
  <si>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</si>
  <si>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</si>
  <si>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</si>
  <si>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</si>
  <si>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</si>
  <si>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</si>
  <si>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</si>
  <si>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</si>
  <si>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</si>
  <si>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</si>
  <si>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</si>
  <si>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</si>
  <si>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</si>
  <si>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</si>
  <si>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</si>
  <si>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</si>
  <si>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</si>
  <si>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</si>
  <si>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</si>
  <si>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</si>
  <si>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</si>
  <si>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</si>
  <si>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</si>
  <si>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</si>
  <si>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</si>
  <si>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</si>
  <si>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</si>
  <si>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</si>
  <si>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</si>
  <si>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</si>
  <si>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</si>
  <si>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</si>
  <si>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</si>
  <si>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</si>
  <si>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</si>
  <si>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</si>
  <si>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</si>
  <si>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</si>
  <si>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</si>
  <si>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</si>
  <si>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</si>
  <si>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</si>
  <si>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</si>
  <si>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</si>
  <si>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</si>
  <si>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</si>
  <si>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</si>
  <si>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</si>
  <si>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</si>
  <si>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</si>
  <si>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</si>
  <si>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</si>
  <si>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</si>
  <si>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</si>
  <si>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</si>
  <si>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</si>
  <si>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</si>
  <si>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</si>
  <si>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</si>
  <si>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</si>
  <si>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</si>
  <si>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</si>
  <si>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</si>
  <si>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</si>
  <si>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</si>
  <si>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</si>
  <si>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</si>
  <si>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</si>
  <si>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</si>
  <si>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</si>
  <si>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</si>
  <si>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</si>
  <si>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</si>
  <si>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</si>
  <si>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</si>
  <si>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</si>
  <si>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</si>
  <si>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</si>
  <si>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</si>
  <si>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</si>
  <si>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</si>
  <si>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</si>
  <si>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</si>
  <si>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</si>
  <si>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</si>
  <si>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</si>
  <si>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</si>
  <si>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</si>
  <si>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</si>
  <si>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</si>
  <si>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</si>
  <si>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</si>
  <si>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</si>
  <si>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</si>
  <si>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</si>
  <si>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</si>
  <si>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</si>
  <si>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</si>
  <si>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</si>
  <si>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</si>
  <si>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</si>
  <si>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</si>
  <si>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</si>
  <si>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</si>
  <si>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</si>
  <si>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</si>
  <si>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</si>
  <si>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</si>
  <si>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</si>
  <si>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</si>
  <si>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</si>
  <si>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</si>
  <si>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</si>
  <si>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</si>
  <si>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</si>
  <si>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</si>
  <si>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</si>
  <si>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</si>
  <si>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</si>
  <si>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</si>
  <si>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</si>
  <si>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</si>
  <si>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</si>
  <si>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</si>
  <si>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</si>
  <si>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</si>
  <si>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</si>
  <si>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</si>
  <si>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</si>
  <si>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</si>
  <si>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</si>
  <si>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</si>
  <si>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</si>
  <si>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</si>
  <si>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</si>
  <si>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</si>
  <si>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</si>
  <si>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</si>
  <si>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</si>
  <si>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</si>
  <si>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</si>
  <si>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</si>
  <si>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</si>
  <si>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</si>
  <si>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</si>
  <si>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</si>
  <si>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</si>
  <si>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</si>
  <si>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</si>
  <si>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</si>
  <si>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</si>
  <si>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</si>
  <si>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</si>
  <si>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</si>
  <si>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</si>
  <si>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</si>
  <si>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</si>
  <si>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</si>
  <si>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</si>
  <si>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</si>
  <si>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</si>
  <si>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</si>
  <si>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</si>
  <si>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</si>
  <si>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</si>
  <si>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</si>
  <si>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</si>
  <si>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</si>
  <si>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USTANOVE: OSNOVNA ŠKOLA SVETA KLARA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</si>
</sst>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General_)"/>
  </numFmts>
  <fonts count="44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19">
    <cellStyle name="Comma 2" xfId="9"/>
    <cellStyle name="Normal 2" xfId="1"/>
    <cellStyle name="Normal 2 2" xfId="10"/>
    <cellStyle name="Normal 2 3" xfId="14"/>
    <cellStyle name="Normal 2_Copy of Xl0000049" xfId="11"/>
    <cellStyle name="Normal 3" xfId="7"/>
    <cellStyle name="Normal 3 2" xfId="13"/>
    <cellStyle name="Normal 4" xfId="2"/>
    <cellStyle name="Normal 5" xfId="4"/>
    <cellStyle name="Normal 6" xfId="12"/>
    <cellStyle name="Normal_Podaci" xfId="6"/>
    <cellStyle name="Normalno 2" xfId="3"/>
    <cellStyle name="Normalno 2 2" xfId="5"/>
    <cellStyle name="Normalno 3 2" xfId="15"/>
    <cellStyle name="Normalno 4 2" xfId="16"/>
    <cellStyle name="Normalno 4 2 2 2 3" xfId="17"/>
    <cellStyle name="Normalno 8" xfId="18"/>
    <cellStyle name="Obično" xfId="0" builtinId="0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view="pageBreakPreview" zoomScale="80" zoomScaleNormal="100" zoomScaleSheetLayoutView="80" workbookViewId="0">
      <selection activeCell="G11" sqref="G11"/>
    </sheetView>
  </sheetViews>
  <sheetFormatPr defaultColWidth="11.42578125" defaultRowHeight="12.75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>
      <c r="A2" s="256"/>
      <c r="B2" s="256"/>
      <c r="C2" s="256"/>
      <c r="D2" s="256"/>
      <c r="E2" s="256"/>
      <c r="F2" s="256"/>
      <c r="G2" s="256"/>
      <c r="H2" s="256"/>
    </row>
    <row r="3" spans="1:10" ht="48" customHeight="1">
      <c r="A3" s="254" t="s">
        <v>319</v>
      </c>
      <c r="B3" s="254"/>
      <c r="C3" s="254"/>
      <c r="D3" s="254"/>
      <c r="E3" s="254"/>
      <c r="F3" s="254"/>
      <c r="G3" s="254"/>
      <c r="H3" s="254"/>
    </row>
    <row r="4" spans="1:10" s="22" customFormat="1" ht="26.25" customHeight="1">
      <c r="A4" s="254" t="s">
        <v>12</v>
      </c>
      <c r="B4" s="254"/>
      <c r="C4" s="254"/>
      <c r="D4" s="254"/>
      <c r="E4" s="254"/>
      <c r="F4" s="254"/>
      <c r="G4" s="257"/>
      <c r="H4" s="257"/>
      <c r="I4" s="228"/>
    </row>
    <row r="5" spans="1:10" ht="15.75" customHeight="1">
      <c r="A5" s="21"/>
      <c r="B5" s="7"/>
      <c r="C5" s="7"/>
      <c r="D5" s="7"/>
      <c r="E5" s="7"/>
    </row>
    <row r="6" spans="1:10" ht="27.75" customHeight="1">
      <c r="A6" s="18"/>
      <c r="B6" s="17"/>
      <c r="C6" s="17"/>
      <c r="D6" s="16"/>
      <c r="E6" s="15"/>
      <c r="F6" s="14" t="s">
        <v>322</v>
      </c>
      <c r="G6" s="14" t="s">
        <v>323</v>
      </c>
      <c r="H6" s="13" t="s">
        <v>324</v>
      </c>
      <c r="I6" s="229"/>
    </row>
    <row r="7" spans="1:10" s="172" customFormat="1" ht="27.75" customHeight="1">
      <c r="A7" s="258" t="s">
        <v>11</v>
      </c>
      <c r="B7" s="238"/>
      <c r="C7" s="238"/>
      <c r="D7" s="238"/>
      <c r="E7" s="259"/>
      <c r="F7" s="12">
        <f>+F8+F9</f>
        <v>10479000</v>
      </c>
      <c r="G7" s="12">
        <f>G8+G9</f>
        <v>0</v>
      </c>
      <c r="H7" s="12">
        <f>+H8+H9</f>
        <v>0</v>
      </c>
      <c r="I7" s="230">
        <f>PRIHODI!C134</f>
        <v>10479000</v>
      </c>
    </row>
    <row r="8" spans="1:10" ht="22.5" customHeight="1">
      <c r="A8" s="235" t="s">
        <v>10</v>
      </c>
      <c r="B8" s="236"/>
      <c r="C8" s="236"/>
      <c r="D8" s="236"/>
      <c r="E8" s="253"/>
      <c r="F8" s="158">
        <v>10479000</v>
      </c>
      <c r="G8" s="158"/>
      <c r="H8" s="158"/>
      <c r="J8" s="2"/>
    </row>
    <row r="9" spans="1:10" ht="22.15" customHeight="1">
      <c r="A9" s="255" t="s">
        <v>9</v>
      </c>
      <c r="B9" s="253"/>
      <c r="C9" s="253"/>
      <c r="D9" s="253"/>
      <c r="E9" s="253"/>
      <c r="F9" s="158"/>
      <c r="G9" s="158"/>
      <c r="H9" s="158"/>
      <c r="J9" s="2"/>
    </row>
    <row r="10" spans="1:10" s="172" customFormat="1" ht="22.5" customHeight="1">
      <c r="A10" s="20" t="s">
        <v>8</v>
      </c>
      <c r="B10" s="173"/>
      <c r="C10" s="173"/>
      <c r="D10" s="173"/>
      <c r="E10" s="173"/>
      <c r="F10" s="12">
        <f>+F11+F12</f>
        <v>10479000</v>
      </c>
      <c r="G10" s="12">
        <f>+G11+G12</f>
        <v>0</v>
      </c>
      <c r="H10" s="12">
        <f>+H11+H12</f>
        <v>0</v>
      </c>
      <c r="I10" s="231">
        <f>RASHODI!D198</f>
        <v>10479000</v>
      </c>
      <c r="J10" s="2"/>
    </row>
    <row r="11" spans="1:10" ht="22.5" customHeight="1">
      <c r="A11" s="242" t="s">
        <v>7</v>
      </c>
      <c r="B11" s="236"/>
      <c r="C11" s="236"/>
      <c r="D11" s="236"/>
      <c r="E11" s="251"/>
      <c r="F11" s="158">
        <v>10479000</v>
      </c>
      <c r="G11" s="158"/>
      <c r="H11" s="159"/>
      <c r="I11" s="232"/>
      <c r="J11" s="2"/>
    </row>
    <row r="12" spans="1:10" ht="22.5" customHeight="1">
      <c r="A12" s="252" t="s">
        <v>6</v>
      </c>
      <c r="B12" s="253"/>
      <c r="C12" s="253"/>
      <c r="D12" s="253"/>
      <c r="E12" s="253"/>
      <c r="F12" s="160"/>
      <c r="G12" s="160"/>
      <c r="H12" s="159"/>
      <c r="I12" s="232"/>
      <c r="J12" s="2"/>
    </row>
    <row r="13" spans="1:10" s="172" customFormat="1" ht="22.5" customHeight="1">
      <c r="A13" s="237" t="s">
        <v>288</v>
      </c>
      <c r="B13" s="238"/>
      <c r="C13" s="238"/>
      <c r="D13" s="238"/>
      <c r="E13" s="238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>
      <c r="A14" s="254"/>
      <c r="B14" s="240"/>
      <c r="C14" s="240"/>
      <c r="D14" s="240"/>
      <c r="E14" s="240"/>
      <c r="F14" s="241"/>
      <c r="G14" s="241"/>
      <c r="H14" s="241"/>
    </row>
    <row r="15" spans="1:10" ht="27.75" customHeight="1">
      <c r="A15" s="18"/>
      <c r="B15" s="17"/>
      <c r="C15" s="17"/>
      <c r="D15" s="16"/>
      <c r="E15" s="15"/>
      <c r="F15" s="14" t="s">
        <v>322</v>
      </c>
      <c r="G15" s="14" t="s">
        <v>323</v>
      </c>
      <c r="H15" s="13" t="s">
        <v>324</v>
      </c>
      <c r="J15" s="2"/>
    </row>
    <row r="16" spans="1:10" ht="30.75" customHeight="1">
      <c r="A16" s="245" t="s">
        <v>289</v>
      </c>
      <c r="B16" s="246"/>
      <c r="C16" s="246"/>
      <c r="D16" s="246"/>
      <c r="E16" s="247"/>
      <c r="F16" s="161"/>
      <c r="G16" s="161"/>
      <c r="H16" s="162"/>
      <c r="J16" s="2"/>
    </row>
    <row r="17" spans="1:11" ht="34.5" customHeight="1">
      <c r="A17" s="248" t="s">
        <v>5</v>
      </c>
      <c r="B17" s="249"/>
      <c r="C17" s="249"/>
      <c r="D17" s="249"/>
      <c r="E17" s="250"/>
      <c r="F17" s="163"/>
      <c r="G17" s="163"/>
      <c r="H17" s="164"/>
      <c r="I17" s="231">
        <f>PRIHODI!C135</f>
        <v>0</v>
      </c>
      <c r="J17" s="2"/>
    </row>
    <row r="18" spans="1:11" s="6" customFormat="1" ht="25.5" customHeight="1">
      <c r="A18" s="239"/>
      <c r="B18" s="240"/>
      <c r="C18" s="240"/>
      <c r="D18" s="240"/>
      <c r="E18" s="240"/>
      <c r="F18" s="241"/>
      <c r="G18" s="241"/>
      <c r="H18" s="241"/>
      <c r="I18" s="233"/>
      <c r="J18" s="10"/>
    </row>
    <row r="19" spans="1:11" s="6" customFormat="1" ht="27.75" customHeight="1">
      <c r="A19" s="18"/>
      <c r="B19" s="17"/>
      <c r="C19" s="17"/>
      <c r="D19" s="16"/>
      <c r="E19" s="15"/>
      <c r="F19" s="14" t="s">
        <v>322</v>
      </c>
      <c r="G19" s="14" t="s">
        <v>323</v>
      </c>
      <c r="H19" s="13" t="s">
        <v>324</v>
      </c>
      <c r="I19" s="233"/>
      <c r="J19" s="10"/>
      <c r="K19" s="10"/>
    </row>
    <row r="20" spans="1:11" s="6" customFormat="1" ht="22.5" customHeight="1">
      <c r="A20" s="235" t="s">
        <v>4</v>
      </c>
      <c r="B20" s="236"/>
      <c r="C20" s="236"/>
      <c r="D20" s="236"/>
      <c r="E20" s="236"/>
      <c r="F20" s="160"/>
      <c r="G20" s="160"/>
      <c r="H20" s="160"/>
      <c r="I20" s="233"/>
      <c r="J20" s="10"/>
    </row>
    <row r="21" spans="1:11" s="6" customFormat="1" ht="33.75" customHeight="1">
      <c r="A21" s="235" t="s">
        <v>3</v>
      </c>
      <c r="B21" s="236"/>
      <c r="C21" s="236"/>
      <c r="D21" s="236"/>
      <c r="E21" s="236"/>
      <c r="F21" s="160"/>
      <c r="G21" s="160"/>
      <c r="H21" s="160"/>
      <c r="I21" s="233"/>
    </row>
    <row r="22" spans="1:11" s="6" customFormat="1" ht="22.5" customHeight="1">
      <c r="A22" s="237" t="s">
        <v>2</v>
      </c>
      <c r="B22" s="238"/>
      <c r="C22" s="238"/>
      <c r="D22" s="238"/>
      <c r="E22" s="238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>
      <c r="A23" s="239"/>
      <c r="B23" s="240"/>
      <c r="C23" s="240"/>
      <c r="D23" s="240"/>
      <c r="E23" s="240"/>
      <c r="F23" s="241"/>
      <c r="G23" s="241"/>
      <c r="H23" s="241"/>
      <c r="I23" s="233"/>
    </row>
    <row r="24" spans="1:11" s="6" customFormat="1" ht="22.5" customHeight="1">
      <c r="A24" s="242" t="s">
        <v>1</v>
      </c>
      <c r="B24" s="236"/>
      <c r="C24" s="236"/>
      <c r="D24" s="236"/>
      <c r="E24" s="236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>
      <c r="A25" s="8"/>
      <c r="B25" s="7"/>
      <c r="C25" s="7"/>
      <c r="D25" s="7"/>
      <c r="E25" s="7"/>
      <c r="I25" s="233"/>
    </row>
    <row r="26" spans="1:11" ht="42" customHeight="1">
      <c r="A26" s="243" t="s">
        <v>0</v>
      </c>
      <c r="B26" s="244"/>
      <c r="C26" s="244"/>
      <c r="D26" s="244"/>
      <c r="E26" s="244"/>
      <c r="F26" s="244"/>
      <c r="G26" s="244"/>
      <c r="H26" s="244"/>
    </row>
    <row r="27" spans="1:11">
      <c r="E27" s="5"/>
    </row>
    <row r="31" spans="1:11">
      <c r="F31" s="2"/>
      <c r="G31" s="2"/>
      <c r="H31" s="2"/>
    </row>
    <row r="32" spans="1:11">
      <c r="F32" s="2"/>
      <c r="G32" s="2"/>
      <c r="H32" s="2"/>
    </row>
    <row r="33" spans="5:8">
      <c r="E33" s="3"/>
      <c r="F33" s="4"/>
      <c r="G33" s="4"/>
      <c r="H33" s="4"/>
    </row>
    <row r="34" spans="5:8">
      <c r="E34" s="3"/>
      <c r="F34" s="2"/>
      <c r="G34" s="2"/>
      <c r="H34" s="2"/>
    </row>
    <row r="35" spans="5:8">
      <c r="E35" s="3"/>
      <c r="F35" s="2"/>
      <c r="G35" s="2"/>
      <c r="H35" s="2"/>
    </row>
    <row r="36" spans="5:8">
      <c r="E36" s="3"/>
      <c r="F36" s="2"/>
      <c r="G36" s="2"/>
      <c r="H36" s="2"/>
    </row>
    <row r="37" spans="5:8">
      <c r="E37" s="3"/>
      <c r="F37" s="2"/>
      <c r="G37" s="2"/>
      <c r="H37" s="2"/>
    </row>
    <row r="38" spans="5:8">
      <c r="E38" s="3"/>
    </row>
    <row r="43" spans="5:8">
      <c r="F43" s="2"/>
    </row>
    <row r="44" spans="5:8">
      <c r="F44" s="2"/>
    </row>
    <row r="45" spans="5:8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137"/>
  <sheetViews>
    <sheetView view="pageBreakPreview" topLeftCell="A49" zoomScale="73" zoomScaleNormal="98" zoomScaleSheetLayoutView="73" workbookViewId="0">
      <selection activeCell="H63" sqref="H63"/>
    </sheetView>
  </sheetViews>
  <sheetFormatPr defaultColWidth="9.140625" defaultRowHeight="12.75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>
      <c r="A1" s="23"/>
      <c r="B1" s="24"/>
      <c r="C1" s="131"/>
      <c r="D1" s="25"/>
      <c r="E1" s="25"/>
      <c r="F1" s="131"/>
      <c r="G1" s="25"/>
      <c r="H1" s="25" t="s">
        <v>13</v>
      </c>
    </row>
    <row r="2" spans="1:14">
      <c r="A2" s="27" t="s">
        <v>362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>
      <c r="A5" s="261" t="s">
        <v>321</v>
      </c>
      <c r="B5" s="262"/>
      <c r="C5" s="265" t="s">
        <v>325</v>
      </c>
      <c r="D5" s="92" t="s">
        <v>200</v>
      </c>
      <c r="E5" s="92" t="s">
        <v>200</v>
      </c>
      <c r="F5" s="268" t="s">
        <v>202</v>
      </c>
      <c r="G5" s="271" t="s">
        <v>197</v>
      </c>
      <c r="H5" s="271"/>
      <c r="I5" s="271"/>
      <c r="J5" s="271"/>
      <c r="K5" s="271"/>
      <c r="L5" s="271"/>
      <c r="M5" s="271"/>
      <c r="N5" s="272"/>
    </row>
    <row r="6" spans="1:14" ht="38.25" customHeight="1">
      <c r="A6" s="263"/>
      <c r="B6" s="264"/>
      <c r="C6" s="266"/>
      <c r="D6" s="184" t="s">
        <v>328</v>
      </c>
      <c r="E6" s="184" t="s">
        <v>329</v>
      </c>
      <c r="F6" s="269"/>
      <c r="G6" s="210" t="s">
        <v>331</v>
      </c>
      <c r="H6" s="93" t="s">
        <v>332</v>
      </c>
      <c r="I6" s="93" t="s">
        <v>333</v>
      </c>
      <c r="J6" s="93" t="s">
        <v>334</v>
      </c>
      <c r="K6" s="93" t="s">
        <v>335</v>
      </c>
      <c r="L6" s="93" t="s">
        <v>336</v>
      </c>
      <c r="M6" s="210" t="s">
        <v>337</v>
      </c>
      <c r="N6" s="93" t="s">
        <v>338</v>
      </c>
    </row>
    <row r="7" spans="1:14" ht="95.25" customHeight="1">
      <c r="A7" s="94" t="s">
        <v>14</v>
      </c>
      <c r="B7" s="95" t="s">
        <v>15</v>
      </c>
      <c r="C7" s="267"/>
      <c r="D7" s="96" t="s">
        <v>201</v>
      </c>
      <c r="E7" s="96" t="s">
        <v>201</v>
      </c>
      <c r="F7" s="270"/>
      <c r="G7" s="97" t="s">
        <v>191</v>
      </c>
      <c r="H7" s="97" t="s">
        <v>192</v>
      </c>
      <c r="I7" s="97" t="s">
        <v>193</v>
      </c>
      <c r="J7" s="97" t="s">
        <v>198</v>
      </c>
      <c r="K7" s="98" t="s">
        <v>199</v>
      </c>
      <c r="L7" s="97" t="s">
        <v>194</v>
      </c>
      <c r="M7" s="97" t="s">
        <v>195</v>
      </c>
      <c r="N7" s="99" t="s">
        <v>196</v>
      </c>
    </row>
    <row r="8" spans="1:14" ht="9.75" customHeight="1" thickBot="1">
      <c r="A8" s="100">
        <v>1</v>
      </c>
      <c r="B8" s="100">
        <v>2</v>
      </c>
      <c r="C8" s="101" t="s">
        <v>204</v>
      </c>
      <c r="D8" s="101">
        <v>4</v>
      </c>
      <c r="E8" s="101">
        <v>4</v>
      </c>
      <c r="F8" s="101" t="s">
        <v>203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>
      <c r="A9" s="103">
        <v>6</v>
      </c>
      <c r="B9" s="104" t="s">
        <v>16</v>
      </c>
      <c r="C9" s="186">
        <f>C10+C38+C54+C61+C73+C68</f>
        <v>10479000</v>
      </c>
      <c r="D9" s="186">
        <f t="shared" ref="D9" si="0">D10+D38+D54+D61+D73+D68</f>
        <v>894000</v>
      </c>
      <c r="E9" s="186">
        <f t="shared" ref="E9:N9" si="1">E10+E38+E54+E61+E73+E68</f>
        <v>1366000</v>
      </c>
      <c r="F9" s="51">
        <f t="shared" si="1"/>
        <v>8219000</v>
      </c>
      <c r="G9" s="186">
        <f t="shared" si="1"/>
        <v>15000</v>
      </c>
      <c r="H9" s="186">
        <f t="shared" si="1"/>
        <v>272000</v>
      </c>
      <c r="I9" s="186">
        <f t="shared" si="1"/>
        <v>7907000</v>
      </c>
      <c r="J9" s="186">
        <f t="shared" si="1"/>
        <v>0</v>
      </c>
      <c r="K9" s="186">
        <f t="shared" si="1"/>
        <v>25000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>
      <c r="A10" s="105">
        <v>63</v>
      </c>
      <c r="B10" s="106" t="s">
        <v>17</v>
      </c>
      <c r="C10" s="188">
        <f>C11+C14+C19+C22+C25+C28+C31+C34</f>
        <v>7932000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7932000</v>
      </c>
      <c r="G10" s="188">
        <f t="shared" si="2"/>
        <v>0</v>
      </c>
      <c r="H10" s="188">
        <f t="shared" si="2"/>
        <v>0</v>
      </c>
      <c r="I10" s="188">
        <f t="shared" si="2"/>
        <v>7907000</v>
      </c>
      <c r="J10" s="188">
        <f t="shared" si="2"/>
        <v>0</v>
      </c>
      <c r="K10" s="188">
        <f t="shared" si="2"/>
        <v>25000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>
      <c r="A28" s="105" t="s">
        <v>35</v>
      </c>
      <c r="B28" s="108" t="s">
        <v>36</v>
      </c>
      <c r="C28" s="188">
        <f t="shared" ref="C28:N28" si="17">SUM(C29:C30)</f>
        <v>7907000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7907000</v>
      </c>
      <c r="G28" s="188">
        <f t="shared" si="17"/>
        <v>0</v>
      </c>
      <c r="H28" s="188">
        <f t="shared" si="17"/>
        <v>0</v>
      </c>
      <c r="I28" s="188">
        <f t="shared" si="17"/>
        <v>7907000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>
      <c r="A29" s="37" t="s">
        <v>37</v>
      </c>
      <c r="B29" s="38" t="s">
        <v>38</v>
      </c>
      <c r="C29" s="123">
        <f t="shared" ref="C29:C30" si="19">SUM(D29:F29)</f>
        <v>7907000</v>
      </c>
      <c r="D29" s="124"/>
      <c r="E29" s="124"/>
      <c r="F29" s="123">
        <f t="shared" si="7"/>
        <v>7907000</v>
      </c>
      <c r="G29" s="39"/>
      <c r="H29" s="39"/>
      <c r="I29" s="39">
        <v>7907000</v>
      </c>
      <c r="J29" s="39"/>
      <c r="K29" s="39"/>
      <c r="L29" s="39"/>
      <c r="M29" s="39"/>
      <c r="N29" s="39"/>
    </row>
    <row r="30" spans="1:14" ht="24" customHeight="1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>
      <c r="A31" s="105" t="s">
        <v>41</v>
      </c>
      <c r="B31" s="106" t="s">
        <v>42</v>
      </c>
      <c r="C31" s="188">
        <f t="shared" ref="C31:N31" si="20">SUM(C32:C33)</f>
        <v>25000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25000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25000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>
      <c r="A32" s="37" t="s">
        <v>43</v>
      </c>
      <c r="B32" s="38" t="s">
        <v>44</v>
      </c>
      <c r="C32" s="123">
        <f t="shared" ref="C32:C37" si="22">SUM(D32:F32)</f>
        <v>25000</v>
      </c>
      <c r="D32" s="124"/>
      <c r="E32" s="124"/>
      <c r="F32" s="123">
        <f t="shared" si="7"/>
        <v>25000</v>
      </c>
      <c r="G32" s="39"/>
      <c r="H32" s="39"/>
      <c r="I32" s="39"/>
      <c r="J32" s="39"/>
      <c r="K32" s="39">
        <v>25000</v>
      </c>
      <c r="L32" s="39"/>
      <c r="M32" s="39"/>
      <c r="N32" s="39"/>
    </row>
    <row r="33" spans="1:14" ht="24" customHeight="1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>
      <c r="A34" s="225" t="s">
        <v>357</v>
      </c>
      <c r="B34" s="226" t="s">
        <v>361</v>
      </c>
      <c r="C34" s="52">
        <f>C35+C36+C37</f>
        <v>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>
      <c r="A35" s="223">
        <v>6391</v>
      </c>
      <c r="B35" s="224" t="s">
        <v>358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>
      <c r="A36" s="223">
        <v>6392</v>
      </c>
      <c r="B36" s="224" t="s">
        <v>359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>
      <c r="A37" s="223">
        <v>6393</v>
      </c>
      <c r="B37" s="224" t="s">
        <v>360</v>
      </c>
      <c r="C37" s="123">
        <f t="shared" si="22"/>
        <v>0</v>
      </c>
      <c r="D37" s="124"/>
      <c r="E37" s="124"/>
      <c r="F37" s="123">
        <f t="shared" si="7"/>
        <v>0</v>
      </c>
      <c r="G37" s="39"/>
      <c r="H37" s="39"/>
      <c r="I37" s="39"/>
      <c r="J37" s="39"/>
      <c r="K37" s="39"/>
      <c r="L37" s="39"/>
      <c r="M37" s="39"/>
      <c r="N37" s="39"/>
    </row>
    <row r="38" spans="1:14" s="187" customFormat="1" ht="25.9" customHeight="1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>
      <c r="A54" s="105">
        <v>65</v>
      </c>
      <c r="B54" s="106" t="s">
        <v>64</v>
      </c>
      <c r="C54" s="188">
        <f t="shared" ref="C54:N54" si="37">C55+C57</f>
        <v>272000</v>
      </c>
      <c r="D54" s="188">
        <f t="shared" ref="D54" si="38">D55+D57</f>
        <v>0</v>
      </c>
      <c r="E54" s="188">
        <f t="shared" si="37"/>
        <v>0</v>
      </c>
      <c r="F54" s="52">
        <f t="shared" si="37"/>
        <v>272000</v>
      </c>
      <c r="G54" s="188">
        <f t="shared" si="37"/>
        <v>0</v>
      </c>
      <c r="H54" s="188">
        <f t="shared" si="37"/>
        <v>272000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>
      <c r="A57" s="105">
        <v>652</v>
      </c>
      <c r="B57" s="106" t="s">
        <v>67</v>
      </c>
      <c r="C57" s="188">
        <f t="shared" ref="C57:N57" si="41">SUM(C58:C60)</f>
        <v>272000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272000</v>
      </c>
      <c r="G57" s="188">
        <f t="shared" si="41"/>
        <v>0</v>
      </c>
      <c r="H57" s="188">
        <f t="shared" si="41"/>
        <v>272000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>
      <c r="A58" s="37">
        <v>6526</v>
      </c>
      <c r="B58" s="38" t="s">
        <v>68</v>
      </c>
      <c r="C58" s="123">
        <f t="shared" ref="C58:C60" si="43">SUM(D58:F58)</f>
        <v>272000</v>
      </c>
      <c r="D58" s="124"/>
      <c r="E58" s="124"/>
      <c r="F58" s="123">
        <f t="shared" ref="F58:F60" si="44">SUM(G58:N58)</f>
        <v>272000</v>
      </c>
      <c r="G58" s="39"/>
      <c r="H58" s="39">
        <v>272000</v>
      </c>
      <c r="I58" s="39"/>
      <c r="J58" s="39"/>
      <c r="K58" s="39"/>
      <c r="L58" s="39"/>
      <c r="M58" s="39"/>
      <c r="N58" s="39"/>
    </row>
    <row r="59" spans="1:14" ht="24" customHeight="1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>
      <c r="A61" s="105">
        <v>66</v>
      </c>
      <c r="B61" s="109" t="s">
        <v>73</v>
      </c>
      <c r="C61" s="188">
        <f t="shared" ref="C61:N61" si="45">C62+C65</f>
        <v>15000</v>
      </c>
      <c r="D61" s="188">
        <f t="shared" ref="D61" si="46">D62+D65</f>
        <v>0</v>
      </c>
      <c r="E61" s="188">
        <f t="shared" si="45"/>
        <v>0</v>
      </c>
      <c r="F61" s="52">
        <f t="shared" si="45"/>
        <v>15000</v>
      </c>
      <c r="G61" s="188">
        <f t="shared" si="45"/>
        <v>15000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>
      <c r="A62" s="105">
        <v>661</v>
      </c>
      <c r="B62" s="106" t="s">
        <v>74</v>
      </c>
      <c r="C62" s="188">
        <f t="shared" ref="C62:N62" si="47">SUM(C63:C64)</f>
        <v>15000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15000</v>
      </c>
      <c r="G62" s="188">
        <f t="shared" si="47"/>
        <v>15000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>
      <c r="A64" s="37">
        <v>6615</v>
      </c>
      <c r="B64" s="38" t="s">
        <v>76</v>
      </c>
      <c r="C64" s="123">
        <f t="shared" si="49"/>
        <v>15000</v>
      </c>
      <c r="D64" s="124"/>
      <c r="E64" s="124"/>
      <c r="F64" s="123">
        <f t="shared" si="50"/>
        <v>15000</v>
      </c>
      <c r="G64" s="39">
        <v>15000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>
      <c r="A68" s="105" t="s">
        <v>80</v>
      </c>
      <c r="B68" s="108" t="s">
        <v>81</v>
      </c>
      <c r="C68" s="188">
        <f t="shared" ref="C68:N68" si="55">SUM(C69)</f>
        <v>2260000</v>
      </c>
      <c r="D68" s="188">
        <f>SUM(D69)</f>
        <v>894000</v>
      </c>
      <c r="E68" s="188">
        <f>SUM(E69)</f>
        <v>1366000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>
      <c r="A69" s="105" t="s">
        <v>138</v>
      </c>
      <c r="B69" s="108" t="s">
        <v>139</v>
      </c>
      <c r="C69" s="188">
        <f t="shared" ref="C69" si="56">SUM(C70:C72)</f>
        <v>2260000</v>
      </c>
      <c r="D69" s="188">
        <f>SUM(D70:D72)</f>
        <v>894000</v>
      </c>
      <c r="E69" s="188">
        <f>SUM(E70:E72)</f>
        <v>1366000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>
      <c r="A70" s="37" t="s">
        <v>140</v>
      </c>
      <c r="B70" s="41" t="s">
        <v>141</v>
      </c>
      <c r="C70" s="123">
        <f t="shared" ref="C70:C72" si="58">SUM(D70:F70)</f>
        <v>2047000</v>
      </c>
      <c r="D70" s="39">
        <v>693000</v>
      </c>
      <c r="E70" s="39">
        <v>1354000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>
      <c r="A71" s="37" t="s">
        <v>142</v>
      </c>
      <c r="B71" s="41" t="s">
        <v>143</v>
      </c>
      <c r="C71" s="123">
        <f t="shared" si="58"/>
        <v>213000</v>
      </c>
      <c r="D71" s="39">
        <v>201000</v>
      </c>
      <c r="E71" s="39">
        <v>12000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>
      <c r="A76" s="166">
        <v>92211</v>
      </c>
      <c r="B76" s="167" t="s">
        <v>244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>
      <c r="A77" s="166">
        <v>92221</v>
      </c>
      <c r="B77" s="167" t="s">
        <v>245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>
      <c r="A106" s="170">
        <v>92212</v>
      </c>
      <c r="B106" s="171" t="s">
        <v>246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>
      <c r="A107" s="170">
        <v>92222</v>
      </c>
      <c r="B107" s="171" t="s">
        <v>247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>
      <c r="A108" s="273" t="s">
        <v>284</v>
      </c>
      <c r="B108" s="274"/>
      <c r="C108" s="188">
        <f t="shared" ref="C108:N108" si="89">C9+C78</f>
        <v>10479000</v>
      </c>
      <c r="D108" s="188">
        <f t="shared" ref="D108" si="90">D9+D78</f>
        <v>894000</v>
      </c>
      <c r="E108" s="188">
        <f t="shared" si="89"/>
        <v>1366000</v>
      </c>
      <c r="F108" s="188">
        <f t="shared" si="89"/>
        <v>8219000</v>
      </c>
      <c r="G108" s="188">
        <f t="shared" si="89"/>
        <v>15000</v>
      </c>
      <c r="H108" s="188">
        <f t="shared" si="89"/>
        <v>272000</v>
      </c>
      <c r="I108" s="188">
        <f t="shared" si="89"/>
        <v>7907000</v>
      </c>
      <c r="J108" s="188">
        <f t="shared" si="89"/>
        <v>0</v>
      </c>
      <c r="K108" s="188">
        <f t="shared" si="89"/>
        <v>25000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>
      <c r="A109" s="127" t="s">
        <v>285</v>
      </c>
      <c r="B109" s="128" t="s">
        <v>286</v>
      </c>
      <c r="C109" s="168">
        <f t="shared" si="87"/>
        <v>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>
      <c r="A110" s="273" t="s">
        <v>287</v>
      </c>
      <c r="B110" s="274"/>
      <c r="C110" s="188">
        <f>SUM(C108:C109)</f>
        <v>10479000</v>
      </c>
      <c r="D110" s="188">
        <f t="shared" ref="D110" si="93">SUM(D108:D109)</f>
        <v>894000</v>
      </c>
      <c r="E110" s="188">
        <f t="shared" ref="E110:N110" si="94">SUM(E108:E109)</f>
        <v>1366000</v>
      </c>
      <c r="F110" s="188">
        <f t="shared" si="94"/>
        <v>8219000</v>
      </c>
      <c r="G110" s="188">
        <f t="shared" si="94"/>
        <v>15000</v>
      </c>
      <c r="H110" s="188">
        <f t="shared" si="94"/>
        <v>272000</v>
      </c>
      <c r="I110" s="188">
        <f t="shared" si="94"/>
        <v>7907000</v>
      </c>
      <c r="J110" s="188">
        <f t="shared" si="94"/>
        <v>0</v>
      </c>
      <c r="K110" s="188">
        <f t="shared" si="94"/>
        <v>25000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>
      <c r="A117" s="105" t="s">
        <v>121</v>
      </c>
      <c r="B117" s="106" t="s">
        <v>282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>
      <c r="A118" s="45">
        <v>8181</v>
      </c>
      <c r="B118" s="45" t="s">
        <v>283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>
      <c r="A131" s="127">
        <v>92213</v>
      </c>
      <c r="B131" s="128" t="s">
        <v>248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>
      <c r="A132" s="127">
        <v>92223</v>
      </c>
      <c r="B132" s="128" t="s">
        <v>249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>
      <c r="A133" s="275" t="s">
        <v>250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>
      <c r="A134" s="276" t="s">
        <v>251</v>
      </c>
      <c r="B134" s="276"/>
      <c r="C134" s="194">
        <f t="shared" ref="C134:N134" si="118">C111+C78+C9</f>
        <v>10479000</v>
      </c>
      <c r="D134" s="194">
        <f t="shared" ref="D134" si="119">D111+D78+D9</f>
        <v>894000</v>
      </c>
      <c r="E134" s="194">
        <f t="shared" si="118"/>
        <v>1366000</v>
      </c>
      <c r="F134" s="174">
        <f t="shared" si="118"/>
        <v>8219000</v>
      </c>
      <c r="G134" s="194">
        <f t="shared" si="118"/>
        <v>15000</v>
      </c>
      <c r="H134" s="194">
        <f t="shared" si="118"/>
        <v>272000</v>
      </c>
      <c r="I134" s="194">
        <f t="shared" si="118"/>
        <v>7907000</v>
      </c>
      <c r="J134" s="194">
        <f t="shared" si="118"/>
        <v>0</v>
      </c>
      <c r="K134" s="194">
        <f t="shared" si="118"/>
        <v>25000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>
      <c r="A135" s="277" t="s">
        <v>320</v>
      </c>
      <c r="B135" s="277"/>
      <c r="C135" s="120">
        <f>C76+C77+C106+C107+C131+C132</f>
        <v>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>
      <c r="A136" s="260" t="s">
        <v>205</v>
      </c>
      <c r="B136" s="260"/>
      <c r="C136" s="121">
        <f>SUM(C134:C135)</f>
        <v>10479000</v>
      </c>
      <c r="D136" s="121">
        <f>SUM(D134:D135)</f>
        <v>894000</v>
      </c>
      <c r="E136" s="121">
        <f>SUM(E134:E135)</f>
        <v>1366000</v>
      </c>
      <c r="F136" s="121">
        <f>SUM(F134:F135)</f>
        <v>8219000</v>
      </c>
      <c r="G136" s="121">
        <f t="shared" ref="G136:N136" si="121">SUM(G134:G135)</f>
        <v>15000</v>
      </c>
      <c r="H136" s="121">
        <f t="shared" si="121"/>
        <v>272000</v>
      </c>
      <c r="I136" s="121">
        <f t="shared" si="121"/>
        <v>7907000</v>
      </c>
      <c r="J136" s="121">
        <f t="shared" si="121"/>
        <v>0</v>
      </c>
      <c r="K136" s="121">
        <f t="shared" si="121"/>
        <v>25000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202"/>
  <sheetViews>
    <sheetView tabSelected="1" view="pageBreakPreview" zoomScale="90" zoomScaleNormal="100" zoomScaleSheetLayoutView="90" workbookViewId="0">
      <selection activeCell="J14" sqref="J14"/>
    </sheetView>
  </sheetViews>
  <sheetFormatPr defaultColWidth="9.140625" defaultRowHeight="12.75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>
      <c r="A1" s="126"/>
      <c r="B1" s="76"/>
      <c r="C1" s="24"/>
      <c r="D1" s="156"/>
      <c r="E1" s="156"/>
      <c r="F1" s="156"/>
      <c r="G1" s="156"/>
      <c r="H1" s="156"/>
      <c r="I1" s="156" t="s">
        <v>190</v>
      </c>
      <c r="J1" s="126"/>
      <c r="K1" s="126"/>
      <c r="L1" s="126"/>
      <c r="M1" s="126"/>
      <c r="N1" s="126"/>
      <c r="O1" s="126"/>
    </row>
    <row r="2" spans="1:16">
      <c r="A2" s="126"/>
      <c r="B2" s="77" t="s">
        <v>362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>
      <c r="A5" s="285" t="s">
        <v>326</v>
      </c>
      <c r="B5" s="285"/>
      <c r="C5" s="262"/>
      <c r="D5" s="265" t="s">
        <v>325</v>
      </c>
      <c r="E5" s="92" t="s">
        <v>200</v>
      </c>
      <c r="F5" s="92" t="s">
        <v>200</v>
      </c>
      <c r="G5" s="268" t="s">
        <v>202</v>
      </c>
      <c r="H5" s="271" t="s">
        <v>197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>
      <c r="A6" s="286"/>
      <c r="B6" s="286"/>
      <c r="C6" s="264"/>
      <c r="D6" s="266"/>
      <c r="E6" s="184" t="s">
        <v>328</v>
      </c>
      <c r="F6" s="184" t="s">
        <v>329</v>
      </c>
      <c r="G6" s="269"/>
      <c r="H6" s="210" t="s">
        <v>331</v>
      </c>
      <c r="I6" s="93" t="s">
        <v>332</v>
      </c>
      <c r="J6" s="93" t="s">
        <v>333</v>
      </c>
      <c r="K6" s="93" t="s">
        <v>334</v>
      </c>
      <c r="L6" s="93" t="s">
        <v>335</v>
      </c>
      <c r="M6" s="93" t="s">
        <v>336</v>
      </c>
      <c r="N6" s="210" t="s">
        <v>337</v>
      </c>
      <c r="O6" s="93" t="s">
        <v>338</v>
      </c>
      <c r="P6" s="204"/>
    </row>
    <row r="7" spans="1:16" s="107" customFormat="1" ht="95.25" customHeight="1">
      <c r="A7" s="138" t="s">
        <v>310</v>
      </c>
      <c r="B7" s="139" t="s">
        <v>14</v>
      </c>
      <c r="C7" s="140" t="s">
        <v>15</v>
      </c>
      <c r="D7" s="267"/>
      <c r="E7" s="96" t="s">
        <v>201</v>
      </c>
      <c r="F7" s="96" t="s">
        <v>201</v>
      </c>
      <c r="G7" s="270"/>
      <c r="H7" s="97" t="s">
        <v>191</v>
      </c>
      <c r="I7" s="97" t="s">
        <v>192</v>
      </c>
      <c r="J7" s="97" t="s">
        <v>193</v>
      </c>
      <c r="K7" s="97" t="s">
        <v>198</v>
      </c>
      <c r="L7" s="98" t="s">
        <v>199</v>
      </c>
      <c r="M7" s="97" t="s">
        <v>194</v>
      </c>
      <c r="N7" s="97" t="s">
        <v>195</v>
      </c>
      <c r="O7" s="99" t="s">
        <v>196</v>
      </c>
      <c r="P7" s="204"/>
    </row>
    <row r="8" spans="1:16" s="107" customFormat="1" ht="9.75" customHeight="1" thickBot="1">
      <c r="A8" s="141"/>
      <c r="B8" s="142">
        <v>1</v>
      </c>
      <c r="C8" s="100">
        <v>2</v>
      </c>
      <c r="D8" s="101" t="s">
        <v>204</v>
      </c>
      <c r="E8" s="101">
        <v>4</v>
      </c>
      <c r="F8" s="101">
        <v>4</v>
      </c>
      <c r="G8" s="101" t="s">
        <v>203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>
      <c r="A9" s="278" t="s">
        <v>340</v>
      </c>
      <c r="B9" s="279"/>
      <c r="C9" s="279"/>
      <c r="D9" s="195">
        <f>D10+D84+D120+D129+D134+D137+D144+D147+D158+D169+D190+D195</f>
        <v>10479000</v>
      </c>
      <c r="E9" s="195">
        <f t="shared" ref="E9:O9" si="0">E10+E84+E120+E129+E134+E137+E144+E147+E158+E169+E190+E195</f>
        <v>894000</v>
      </c>
      <c r="F9" s="195">
        <f t="shared" si="0"/>
        <v>1366000</v>
      </c>
      <c r="G9" s="195">
        <f t="shared" si="0"/>
        <v>8219000</v>
      </c>
      <c r="H9" s="195">
        <f t="shared" si="0"/>
        <v>15000</v>
      </c>
      <c r="I9" s="195">
        <f t="shared" si="0"/>
        <v>272000</v>
      </c>
      <c r="J9" s="195">
        <f t="shared" si="0"/>
        <v>7907000</v>
      </c>
      <c r="K9" s="195">
        <f t="shared" si="0"/>
        <v>0</v>
      </c>
      <c r="L9" s="195">
        <f t="shared" si="0"/>
        <v>25000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342</v>
      </c>
    </row>
    <row r="10" spans="1:16" s="175" customFormat="1" ht="30" customHeight="1">
      <c r="A10" s="280" t="s">
        <v>330</v>
      </c>
      <c r="B10" s="281"/>
      <c r="C10" s="281"/>
      <c r="D10" s="196">
        <f>D11+D21+D54+D60+D65+D70</f>
        <v>8139000</v>
      </c>
      <c r="E10" s="196">
        <f t="shared" ref="E10" si="1">E11+E21+E54+E60+E65+E70</f>
        <v>670000</v>
      </c>
      <c r="F10" s="196">
        <f t="shared" ref="F10:O10" si="2">F11+F21+F54+F60+F65+F70</f>
        <v>12000</v>
      </c>
      <c r="G10" s="196">
        <f t="shared" si="2"/>
        <v>7457000</v>
      </c>
      <c r="H10" s="196">
        <f t="shared" si="2"/>
        <v>15000</v>
      </c>
      <c r="I10" s="196">
        <f t="shared" si="2"/>
        <v>2000</v>
      </c>
      <c r="J10" s="196">
        <f t="shared" si="2"/>
        <v>7440000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94" t="s">
        <v>343</v>
      </c>
    </row>
    <row r="11" spans="1:16" s="187" customFormat="1" ht="24" customHeight="1">
      <c r="B11" s="111">
        <v>31</v>
      </c>
      <c r="C11" s="112" t="s">
        <v>252</v>
      </c>
      <c r="D11" s="197">
        <f>D12+D19+D17</f>
        <v>7210000</v>
      </c>
      <c r="E11" s="197">
        <f>E12+E19+E17</f>
        <v>0</v>
      </c>
      <c r="F11" s="197">
        <f>F12+F19+F17</f>
        <v>0</v>
      </c>
      <c r="G11" s="54">
        <f>G12+G17+G19</f>
        <v>7210000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7210000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94"/>
    </row>
    <row r="12" spans="1:16" s="187" customFormat="1" ht="24" customHeight="1">
      <c r="B12" s="111">
        <v>311</v>
      </c>
      <c r="C12" s="112" t="s">
        <v>253</v>
      </c>
      <c r="D12" s="197">
        <f>SUM(D13:D16)</f>
        <v>6039000</v>
      </c>
      <c r="E12" s="197">
        <f>SUM(E13:E16)</f>
        <v>0</v>
      </c>
      <c r="F12" s="197">
        <f>SUM(F13:F16)</f>
        <v>0</v>
      </c>
      <c r="G12" s="54">
        <f>SUM(G13:G16)</f>
        <v>6039000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6039000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94"/>
    </row>
    <row r="13" spans="1:16" ht="24" customHeight="1">
      <c r="B13" s="56">
        <v>3111</v>
      </c>
      <c r="C13" s="57" t="s">
        <v>146</v>
      </c>
      <c r="D13" s="143">
        <f>SUM(E13:G13)</f>
        <v>6039000</v>
      </c>
      <c r="E13" s="152"/>
      <c r="F13" s="152"/>
      <c r="G13" s="143">
        <f>SUM(H13:O13)</f>
        <v>6039000</v>
      </c>
      <c r="H13" s="50"/>
      <c r="I13" s="50"/>
      <c r="J13" s="50">
        <v>6039000</v>
      </c>
      <c r="K13" s="50"/>
      <c r="L13" s="50"/>
      <c r="M13" s="50"/>
      <c r="N13" s="50"/>
      <c r="O13" s="50"/>
      <c r="P13" s="294"/>
    </row>
    <row r="14" spans="1:16" ht="24" customHeight="1">
      <c r="B14" s="56">
        <v>3112</v>
      </c>
      <c r="C14" s="57" t="s">
        <v>206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>
      <c r="B15" s="56">
        <v>3113</v>
      </c>
      <c r="C15" s="57" t="s">
        <v>207</v>
      </c>
      <c r="D15" s="143">
        <f t="shared" si="5"/>
        <v>0</v>
      </c>
      <c r="E15" s="152"/>
      <c r="F15" s="152"/>
      <c r="G15" s="143">
        <f>SUM(H15:O15)</f>
        <v>0</v>
      </c>
      <c r="H15" s="50"/>
      <c r="I15" s="50"/>
      <c r="J15" s="50"/>
      <c r="K15" s="50"/>
      <c r="L15" s="50"/>
      <c r="M15" s="50"/>
      <c r="N15" s="50"/>
      <c r="O15" s="50"/>
    </row>
    <row r="16" spans="1:16" ht="24" customHeight="1">
      <c r="B16" s="56">
        <v>3114</v>
      </c>
      <c r="C16" s="57" t="s">
        <v>208</v>
      </c>
      <c r="D16" s="143">
        <f t="shared" si="5"/>
        <v>0</v>
      </c>
      <c r="E16" s="152"/>
      <c r="F16" s="152"/>
      <c r="G16" s="143">
        <f>SUM(H16:O16)</f>
        <v>0</v>
      </c>
      <c r="H16" s="50"/>
      <c r="I16" s="50"/>
      <c r="J16" s="50"/>
      <c r="K16" s="50"/>
      <c r="L16" s="50"/>
      <c r="M16" s="50"/>
      <c r="N16" s="50"/>
      <c r="O16" s="50"/>
    </row>
    <row r="17" spans="2:16" s="187" customFormat="1" ht="24" customHeight="1">
      <c r="B17" s="111">
        <v>312</v>
      </c>
      <c r="C17" s="112" t="s">
        <v>148</v>
      </c>
      <c r="D17" s="143">
        <f>D18</f>
        <v>0</v>
      </c>
      <c r="E17" s="197">
        <f>SUM(E18)</f>
        <v>0</v>
      </c>
      <c r="F17" s="197">
        <f>SUM(F18)</f>
        <v>0</v>
      </c>
      <c r="G17" s="54">
        <f>SUM(G18)</f>
        <v>0</v>
      </c>
      <c r="H17" s="197">
        <f>SUM(H18)</f>
        <v>0</v>
      </c>
      <c r="I17" s="197">
        <f t="shared" ref="I17:O17" si="6">SUM(I18)</f>
        <v>0</v>
      </c>
      <c r="J17" s="197">
        <f t="shared" si="6"/>
        <v>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>
      <c r="B18" s="56" t="s">
        <v>147</v>
      </c>
      <c r="C18" s="57" t="s">
        <v>148</v>
      </c>
      <c r="D18" s="143">
        <f t="shared" si="5"/>
        <v>0</v>
      </c>
      <c r="E18" s="152"/>
      <c r="F18" s="152"/>
      <c r="G18" s="143">
        <f>SUM(H18:O18)</f>
        <v>0</v>
      </c>
      <c r="H18" s="50"/>
      <c r="I18" s="50"/>
      <c r="J18" s="50"/>
      <c r="K18" s="50"/>
      <c r="L18" s="50"/>
      <c r="M18" s="50"/>
      <c r="N18" s="50"/>
      <c r="O18" s="50"/>
    </row>
    <row r="19" spans="2:16" s="187" customFormat="1" ht="24" customHeight="1">
      <c r="B19" s="111">
        <v>313</v>
      </c>
      <c r="C19" s="112" t="s">
        <v>254</v>
      </c>
      <c r="D19" s="197">
        <f t="shared" ref="D19:O19" si="7">SUM(D20:D20)</f>
        <v>1171000</v>
      </c>
      <c r="E19" s="197">
        <f t="shared" si="7"/>
        <v>0</v>
      </c>
      <c r="F19" s="197">
        <f t="shared" si="7"/>
        <v>0</v>
      </c>
      <c r="G19" s="54">
        <f t="shared" si="7"/>
        <v>1171000</v>
      </c>
      <c r="H19" s="197">
        <f t="shared" si="7"/>
        <v>0</v>
      </c>
      <c r="I19" s="197">
        <f t="shared" si="7"/>
        <v>0</v>
      </c>
      <c r="J19" s="197">
        <f t="shared" si="7"/>
        <v>1171000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>
      <c r="B20" s="56">
        <v>3132</v>
      </c>
      <c r="C20" s="57" t="s">
        <v>209</v>
      </c>
      <c r="D20" s="143">
        <f t="shared" si="5"/>
        <v>1171000</v>
      </c>
      <c r="E20" s="152"/>
      <c r="F20" s="152"/>
      <c r="G20" s="143">
        <f>SUM(H20:O20)</f>
        <v>1171000</v>
      </c>
      <c r="H20" s="50"/>
      <c r="I20" s="50"/>
      <c r="J20" s="50">
        <v>1171000</v>
      </c>
      <c r="K20" s="50"/>
      <c r="L20" s="50"/>
      <c r="M20" s="50"/>
      <c r="N20" s="50"/>
      <c r="O20" s="50"/>
    </row>
    <row r="21" spans="2:16" s="187" customFormat="1" ht="24" customHeight="1">
      <c r="B21" s="111">
        <v>32</v>
      </c>
      <c r="C21" s="112" t="s">
        <v>255</v>
      </c>
      <c r="D21" s="197">
        <f t="shared" ref="D21:O21" si="8">D22+D27+D34+D44+D46</f>
        <v>920000</v>
      </c>
      <c r="E21" s="197">
        <f t="shared" ref="E21" si="9">E22+E27+E34+E44+E46</f>
        <v>661000</v>
      </c>
      <c r="F21" s="197">
        <f t="shared" si="8"/>
        <v>12000</v>
      </c>
      <c r="G21" s="54">
        <f t="shared" si="8"/>
        <v>247000</v>
      </c>
      <c r="H21" s="197">
        <f t="shared" si="8"/>
        <v>15000</v>
      </c>
      <c r="I21" s="197">
        <f t="shared" si="8"/>
        <v>2000</v>
      </c>
      <c r="J21" s="197">
        <f t="shared" si="8"/>
        <v>230000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>
      <c r="B22" s="111">
        <v>321</v>
      </c>
      <c r="C22" s="112" t="s">
        <v>256</v>
      </c>
      <c r="D22" s="197">
        <f>SUM(D23:D26)</f>
        <v>250000</v>
      </c>
      <c r="E22" s="197">
        <f>SUM(E23:E26)</f>
        <v>20000</v>
      </c>
      <c r="F22" s="197">
        <f>SUM(F23:F26)</f>
        <v>0</v>
      </c>
      <c r="G22" s="54">
        <f>SUM(G23:G26)</f>
        <v>230000</v>
      </c>
      <c r="H22" s="197">
        <f>SUM(H23:H26)</f>
        <v>0</v>
      </c>
      <c r="I22" s="197">
        <f t="shared" ref="I22:O22" si="10">SUM(I23:I26)</f>
        <v>0</v>
      </c>
      <c r="J22" s="197">
        <f t="shared" si="10"/>
        <v>230000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>
      <c r="B23" s="56">
        <v>3211</v>
      </c>
      <c r="C23" s="57" t="s">
        <v>149</v>
      </c>
      <c r="D23" s="143">
        <f t="shared" ref="D23:D26" si="11">SUM(E23:G23)</f>
        <v>10000</v>
      </c>
      <c r="E23" s="50">
        <v>10000</v>
      </c>
      <c r="F23" s="152"/>
      <c r="G23" s="143">
        <f>SUM(H23:O23)</f>
        <v>0</v>
      </c>
      <c r="H23" s="50"/>
      <c r="I23" s="50"/>
      <c r="J23" s="50"/>
      <c r="K23" s="50"/>
      <c r="L23" s="50"/>
      <c r="M23" s="50"/>
      <c r="N23" s="50"/>
      <c r="O23" s="50"/>
    </row>
    <row r="24" spans="2:16" ht="24" customHeight="1">
      <c r="B24" s="56">
        <v>3212</v>
      </c>
      <c r="C24" s="57" t="s">
        <v>150</v>
      </c>
      <c r="D24" s="143">
        <f t="shared" si="11"/>
        <v>230000</v>
      </c>
      <c r="E24" s="50"/>
      <c r="F24" s="152"/>
      <c r="G24" s="143">
        <f>SUM(H24:O24)</f>
        <v>230000</v>
      </c>
      <c r="H24" s="50"/>
      <c r="I24" s="50"/>
      <c r="J24" s="50">
        <v>230000</v>
      </c>
      <c r="K24" s="50"/>
      <c r="L24" s="50"/>
      <c r="M24" s="50"/>
      <c r="N24" s="50"/>
      <c r="O24" s="50"/>
    </row>
    <row r="25" spans="2:16" ht="24" customHeight="1">
      <c r="B25" s="56">
        <v>3213</v>
      </c>
      <c r="C25" s="57" t="s">
        <v>151</v>
      </c>
      <c r="D25" s="143">
        <f t="shared" si="11"/>
        <v>10000</v>
      </c>
      <c r="E25" s="50">
        <v>10000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>
      <c r="B27" s="111">
        <v>322</v>
      </c>
      <c r="C27" s="112" t="s">
        <v>257</v>
      </c>
      <c r="D27" s="197">
        <f t="shared" ref="D27:O27" si="12">SUM(D28:D33)</f>
        <v>305000</v>
      </c>
      <c r="E27" s="197">
        <f t="shared" ref="E27" si="13">SUM(E28:E33)</f>
        <v>303000</v>
      </c>
      <c r="F27" s="197">
        <f t="shared" si="12"/>
        <v>0</v>
      </c>
      <c r="G27" s="54">
        <f t="shared" si="12"/>
        <v>2000</v>
      </c>
      <c r="H27" s="197">
        <f t="shared" si="12"/>
        <v>0</v>
      </c>
      <c r="I27" s="197">
        <f t="shared" si="12"/>
        <v>2000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>
      <c r="B28" s="56">
        <v>3221</v>
      </c>
      <c r="C28" s="57" t="s">
        <v>153</v>
      </c>
      <c r="D28" s="143">
        <f t="shared" ref="D28:D33" si="14">SUM(E28:G28)</f>
        <v>51000</v>
      </c>
      <c r="E28" s="50">
        <v>51000</v>
      </c>
      <c r="F28" s="152"/>
      <c r="G28" s="143">
        <f t="shared" ref="G28:G33" si="15">SUM(H28:O28)</f>
        <v>0</v>
      </c>
      <c r="H28" s="50"/>
      <c r="I28" s="50"/>
      <c r="J28" s="50"/>
      <c r="K28" s="50"/>
      <c r="L28" s="50"/>
      <c r="M28" s="50"/>
      <c r="N28" s="50"/>
      <c r="O28" s="50"/>
    </row>
    <row r="29" spans="2:16" ht="24" customHeight="1">
      <c r="B29" s="56">
        <v>3222</v>
      </c>
      <c r="C29" s="57" t="s">
        <v>210</v>
      </c>
      <c r="D29" s="143">
        <f t="shared" si="14"/>
        <v>0</v>
      </c>
      <c r="E29" s="50"/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>
      <c r="B30" s="56">
        <v>3223</v>
      </c>
      <c r="C30" s="57" t="s">
        <v>154</v>
      </c>
      <c r="D30" s="143">
        <f t="shared" si="14"/>
        <v>217000</v>
      </c>
      <c r="E30" s="50">
        <v>217000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>
      <c r="B31" s="56">
        <v>3224</v>
      </c>
      <c r="C31" s="57" t="s">
        <v>155</v>
      </c>
      <c r="D31" s="143">
        <f t="shared" si="14"/>
        <v>23000</v>
      </c>
      <c r="E31" s="50">
        <v>23000</v>
      </c>
      <c r="F31" s="152"/>
      <c r="G31" s="143">
        <f t="shared" si="15"/>
        <v>0</v>
      </c>
      <c r="H31" s="50"/>
      <c r="I31" s="50"/>
      <c r="J31" s="50"/>
      <c r="K31" s="50"/>
      <c r="L31" s="50"/>
      <c r="M31" s="50"/>
      <c r="N31" s="50"/>
      <c r="O31" s="50"/>
    </row>
    <row r="32" spans="2:16" ht="24" customHeight="1">
      <c r="B32" s="56">
        <v>3225</v>
      </c>
      <c r="C32" s="57" t="s">
        <v>156</v>
      </c>
      <c r="D32" s="143">
        <f t="shared" si="14"/>
        <v>12000</v>
      </c>
      <c r="E32" s="50">
        <v>12000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>
      <c r="B33" s="56">
        <v>3227</v>
      </c>
      <c r="C33" s="57" t="s">
        <v>211</v>
      </c>
      <c r="D33" s="143">
        <f t="shared" si="14"/>
        <v>2000</v>
      </c>
      <c r="E33" s="50"/>
      <c r="F33" s="152"/>
      <c r="G33" s="143">
        <f t="shared" si="15"/>
        <v>2000</v>
      </c>
      <c r="H33" s="50"/>
      <c r="I33" s="50">
        <v>2000</v>
      </c>
      <c r="J33" s="50"/>
      <c r="K33" s="50"/>
      <c r="L33" s="50"/>
      <c r="M33" s="50"/>
      <c r="N33" s="50"/>
      <c r="O33" s="50"/>
    </row>
    <row r="34" spans="2:16" s="187" customFormat="1" ht="24" customHeight="1">
      <c r="B34" s="111">
        <v>323</v>
      </c>
      <c r="C34" s="112" t="s">
        <v>258</v>
      </c>
      <c r="D34" s="197">
        <f>SUM(D35:D43)</f>
        <v>312000</v>
      </c>
      <c r="E34" s="197">
        <f>SUM(E35:E43)</f>
        <v>297000</v>
      </c>
      <c r="F34" s="197">
        <f>SUM(F35:F43)</f>
        <v>0</v>
      </c>
      <c r="G34" s="54">
        <f>SUM(G35:G43)</f>
        <v>15000</v>
      </c>
      <c r="H34" s="197">
        <f>SUM(H35:H43)</f>
        <v>15000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>
      <c r="B35" s="56">
        <v>3231</v>
      </c>
      <c r="C35" s="57" t="s">
        <v>157</v>
      </c>
      <c r="D35" s="143">
        <f t="shared" ref="D35:D43" si="17">SUM(E35:G35)</f>
        <v>21000</v>
      </c>
      <c r="E35" s="50">
        <v>21000</v>
      </c>
      <c r="F35" s="152"/>
      <c r="G35" s="143">
        <f t="shared" ref="G35:G43" si="18">SUM(H35:O35)</f>
        <v>0</v>
      </c>
      <c r="H35" s="50"/>
      <c r="I35" s="50"/>
      <c r="J35" s="50"/>
      <c r="K35" s="50"/>
      <c r="L35" s="50"/>
      <c r="M35" s="50"/>
      <c r="N35" s="50"/>
      <c r="O35" s="50"/>
    </row>
    <row r="36" spans="2:16" ht="24" customHeight="1">
      <c r="B36" s="56">
        <v>3232</v>
      </c>
      <c r="C36" s="57" t="s">
        <v>158</v>
      </c>
      <c r="D36" s="143">
        <f t="shared" si="17"/>
        <v>107000</v>
      </c>
      <c r="E36" s="217">
        <v>107000</v>
      </c>
      <c r="F36" s="152"/>
      <c r="G36" s="143">
        <f t="shared" si="18"/>
        <v>0</v>
      </c>
      <c r="H36" s="50"/>
      <c r="I36" s="50"/>
      <c r="J36" s="50"/>
      <c r="K36" s="50"/>
      <c r="L36" s="50"/>
      <c r="M36" s="50"/>
      <c r="N36" s="50"/>
      <c r="O36" s="50"/>
      <c r="P36" s="221"/>
    </row>
    <row r="37" spans="2:16" ht="24" customHeight="1">
      <c r="B37" s="56">
        <v>3233</v>
      </c>
      <c r="C37" s="57" t="s">
        <v>159</v>
      </c>
      <c r="D37" s="143">
        <f t="shared" si="17"/>
        <v>2000</v>
      </c>
      <c r="E37" s="50">
        <v>2000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>
      <c r="B38" s="56">
        <v>3234</v>
      </c>
      <c r="C38" s="57" t="s">
        <v>160</v>
      </c>
      <c r="D38" s="143">
        <f t="shared" si="17"/>
        <v>90000</v>
      </c>
      <c r="E38" s="50">
        <v>90000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>
      <c r="B39" s="56">
        <v>3235</v>
      </c>
      <c r="C39" s="57" t="s">
        <v>161</v>
      </c>
      <c r="D39" s="143">
        <f t="shared" si="17"/>
        <v>5000</v>
      </c>
      <c r="E39" s="50"/>
      <c r="F39" s="152"/>
      <c r="G39" s="143">
        <f t="shared" si="18"/>
        <v>5000</v>
      </c>
      <c r="H39" s="50">
        <v>5000</v>
      </c>
      <c r="I39" s="50"/>
      <c r="J39" s="50"/>
      <c r="K39" s="50"/>
      <c r="L39" s="50"/>
      <c r="M39" s="50"/>
      <c r="N39" s="50"/>
      <c r="O39" s="50"/>
    </row>
    <row r="40" spans="2:16" ht="24" customHeight="1">
      <c r="B40" s="56">
        <v>3236</v>
      </c>
      <c r="C40" s="57" t="s">
        <v>162</v>
      </c>
      <c r="D40" s="143">
        <f t="shared" si="17"/>
        <v>11000</v>
      </c>
      <c r="E40" s="50">
        <v>11000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>
      <c r="B41" s="56">
        <v>3237</v>
      </c>
      <c r="C41" s="57" t="s">
        <v>163</v>
      </c>
      <c r="D41" s="143">
        <f t="shared" si="17"/>
        <v>46000</v>
      </c>
      <c r="E41" s="50">
        <v>46000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>
      <c r="B42" s="56">
        <v>3238</v>
      </c>
      <c r="C42" s="57" t="s">
        <v>164</v>
      </c>
      <c r="D42" s="143">
        <f t="shared" si="17"/>
        <v>30000</v>
      </c>
      <c r="E42" s="50">
        <v>20000</v>
      </c>
      <c r="F42" s="152"/>
      <c r="G42" s="143">
        <f t="shared" si="18"/>
        <v>10000</v>
      </c>
      <c r="H42" s="50">
        <v>10000</v>
      </c>
      <c r="I42" s="50"/>
      <c r="J42" s="50"/>
      <c r="K42" s="50"/>
      <c r="L42" s="50"/>
      <c r="M42" s="50"/>
      <c r="N42" s="50"/>
      <c r="O42" s="50"/>
    </row>
    <row r="43" spans="2:16" ht="24" customHeight="1">
      <c r="B43" s="56">
        <v>3239</v>
      </c>
      <c r="C43" s="57" t="s">
        <v>165</v>
      </c>
      <c r="D43" s="143">
        <f t="shared" si="17"/>
        <v>0</v>
      </c>
      <c r="E43" s="50"/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>
      <c r="B44" s="111">
        <v>324</v>
      </c>
      <c r="C44" s="112" t="s">
        <v>212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>
      <c r="B45" s="56" t="s">
        <v>166</v>
      </c>
      <c r="C45" s="57" t="s">
        <v>212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>
      <c r="B46" s="111">
        <v>329</v>
      </c>
      <c r="C46" s="112" t="s">
        <v>171</v>
      </c>
      <c r="D46" s="197">
        <f>SUM(D47:D53)</f>
        <v>53000</v>
      </c>
      <c r="E46" s="197">
        <f>SUM(E47:E53)</f>
        <v>41000</v>
      </c>
      <c r="F46" s="197">
        <f>SUM(F47:F53)</f>
        <v>12000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96" t="s">
        <v>356</v>
      </c>
    </row>
    <row r="47" spans="2:16" ht="24" customHeight="1">
      <c r="B47" s="56">
        <v>3291</v>
      </c>
      <c r="C47" s="58" t="s">
        <v>213</v>
      </c>
      <c r="D47" s="143">
        <f t="shared" ref="D47:D53" si="23">SUM(E47:G47)</f>
        <v>12000</v>
      </c>
      <c r="E47" s="152"/>
      <c r="F47" s="50">
        <v>12000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96"/>
    </row>
    <row r="48" spans="2:16" ht="24" customHeight="1">
      <c r="B48" s="56">
        <v>3292</v>
      </c>
      <c r="C48" s="57" t="s">
        <v>167</v>
      </c>
      <c r="D48" s="143">
        <f t="shared" si="23"/>
        <v>9000</v>
      </c>
      <c r="E48" s="50">
        <v>9000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97"/>
    </row>
    <row r="49" spans="2:16" ht="24" customHeight="1">
      <c r="B49" s="56">
        <v>3293</v>
      </c>
      <c r="C49" s="57" t="s">
        <v>168</v>
      </c>
      <c r="D49" s="143">
        <f t="shared" si="23"/>
        <v>2000</v>
      </c>
      <c r="E49" s="50">
        <v>2000</v>
      </c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297"/>
    </row>
    <row r="50" spans="2:16" ht="24" customHeight="1">
      <c r="B50" s="56">
        <v>3294</v>
      </c>
      <c r="C50" s="57" t="s">
        <v>169</v>
      </c>
      <c r="D50" s="143">
        <f t="shared" si="23"/>
        <v>2000</v>
      </c>
      <c r="E50" s="50">
        <v>2000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>
      <c r="B51" s="56">
        <v>3295</v>
      </c>
      <c r="C51" s="57" t="s">
        <v>170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>
      <c r="B52" s="56" t="s">
        <v>214</v>
      </c>
      <c r="C52" s="57" t="s">
        <v>215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>
      <c r="B53" s="56">
        <v>3299</v>
      </c>
      <c r="C53" s="57" t="s">
        <v>216</v>
      </c>
      <c r="D53" s="143">
        <f t="shared" si="23"/>
        <v>28000</v>
      </c>
      <c r="E53" s="50">
        <v>28000</v>
      </c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>
      <c r="B54" s="111">
        <v>34</v>
      </c>
      <c r="C54" s="144" t="s">
        <v>259</v>
      </c>
      <c r="D54" s="197">
        <f>D55</f>
        <v>9000</v>
      </c>
      <c r="E54" s="197">
        <f>E55</f>
        <v>9000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>
      <c r="B55" s="111">
        <v>343</v>
      </c>
      <c r="C55" s="112" t="s">
        <v>260</v>
      </c>
      <c r="D55" s="197">
        <f>SUM(D56:D59)</f>
        <v>9000</v>
      </c>
      <c r="E55" s="197">
        <f>SUM(E56:E59)</f>
        <v>9000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>
      <c r="B56" s="56">
        <v>3431</v>
      </c>
      <c r="C56" s="58" t="s">
        <v>172</v>
      </c>
      <c r="D56" s="143">
        <f t="shared" ref="D56:D59" si="27">SUM(E56:G56)</f>
        <v>4000</v>
      </c>
      <c r="E56" s="50">
        <v>4000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>
      <c r="B57" s="56">
        <v>3432</v>
      </c>
      <c r="C57" s="57" t="s">
        <v>217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>
      <c r="B58" s="56">
        <v>3433</v>
      </c>
      <c r="C58" s="57" t="s">
        <v>218</v>
      </c>
      <c r="D58" s="143">
        <f t="shared" si="27"/>
        <v>1000</v>
      </c>
      <c r="E58" s="50">
        <v>1000</v>
      </c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>
      <c r="B59" s="56">
        <v>3434</v>
      </c>
      <c r="C59" s="57" t="s">
        <v>219</v>
      </c>
      <c r="D59" s="143">
        <f t="shared" si="27"/>
        <v>4000</v>
      </c>
      <c r="E59" s="50">
        <v>4000</v>
      </c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>
      <c r="B60" s="111">
        <v>36</v>
      </c>
      <c r="C60" s="112" t="s">
        <v>261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>
      <c r="B61" s="111">
        <v>363</v>
      </c>
      <c r="C61" s="112" t="s">
        <v>262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>
      <c r="B63" s="111" t="s">
        <v>220</v>
      </c>
      <c r="C63" s="112" t="s">
        <v>263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>
      <c r="B64" s="56" t="s">
        <v>221</v>
      </c>
      <c r="C64" s="57" t="s">
        <v>222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>
      <c r="B65" s="111">
        <v>37</v>
      </c>
      <c r="C65" s="145" t="s">
        <v>264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>
      <c r="B66" s="111">
        <v>372</v>
      </c>
      <c r="C66" s="144" t="s">
        <v>265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>
      <c r="B67" s="56">
        <v>3721</v>
      </c>
      <c r="C67" s="57" t="s">
        <v>223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>
      <c r="B69" s="56" t="s">
        <v>224</v>
      </c>
      <c r="C69" s="57" t="s">
        <v>225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>
      <c r="B70" s="111">
        <v>38</v>
      </c>
      <c r="C70" s="112" t="s">
        <v>266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>
      <c r="B73" s="56">
        <v>3812</v>
      </c>
      <c r="C73" s="57" t="s">
        <v>226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>
      <c r="B74" s="56" t="s">
        <v>227</v>
      </c>
      <c r="C74" s="57" t="s">
        <v>228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>
      <c r="B76" s="56">
        <v>3821</v>
      </c>
      <c r="C76" s="57" t="s">
        <v>229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>
      <c r="B77" s="56">
        <v>3822</v>
      </c>
      <c r="C77" s="57" t="s">
        <v>230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>
      <c r="B78" s="56" t="s">
        <v>231</v>
      </c>
      <c r="C78" s="57" t="s">
        <v>232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>
      <c r="B79" s="111">
        <v>383</v>
      </c>
      <c r="C79" s="112" t="s">
        <v>267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>
      <c r="B80" s="56">
        <v>3831</v>
      </c>
      <c r="C80" s="57" t="s">
        <v>233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>
      <c r="B81" s="56">
        <v>3833</v>
      </c>
      <c r="C81" s="57" t="s">
        <v>234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>
      <c r="B83" s="85" t="s">
        <v>235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342</v>
      </c>
    </row>
    <row r="84" spans="1:16" s="175" customFormat="1" ht="24" customHeight="1" thickTop="1">
      <c r="A84" s="282" t="s">
        <v>345</v>
      </c>
      <c r="B84" s="283"/>
      <c r="C84" s="283"/>
      <c r="D84" s="196">
        <f>D85+D88+D93+D112+D115</f>
        <v>304000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0</v>
      </c>
      <c r="H84" s="196">
        <f t="shared" si="48"/>
        <v>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93" t="s">
        <v>341</v>
      </c>
    </row>
    <row r="85" spans="1:16" s="175" customFormat="1" ht="24" customHeight="1">
      <c r="A85" s="187"/>
      <c r="B85" s="111">
        <v>32</v>
      </c>
      <c r="C85" s="112" t="s">
        <v>255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93"/>
    </row>
    <row r="86" spans="1:16" s="175" customFormat="1" ht="24" customHeight="1">
      <c r="A86" s="187"/>
      <c r="B86" s="111">
        <v>323</v>
      </c>
      <c r="C86" s="112" t="s">
        <v>258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93"/>
    </row>
    <row r="87" spans="1:16" s="175" customFormat="1" ht="24" customHeight="1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93"/>
    </row>
    <row r="88" spans="1:16" s="187" customFormat="1" ht="24" customHeight="1">
      <c r="B88" s="111">
        <v>41</v>
      </c>
      <c r="C88" s="112" t="s">
        <v>268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93"/>
    </row>
    <row r="89" spans="1:16" s="187" customFormat="1" ht="24" customHeight="1">
      <c r="B89" s="111">
        <v>412</v>
      </c>
      <c r="C89" s="112" t="s">
        <v>269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93"/>
    </row>
    <row r="90" spans="1:16" ht="24" customHeight="1">
      <c r="B90" s="56">
        <v>4123</v>
      </c>
      <c r="C90" s="57" t="s">
        <v>236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93"/>
    </row>
    <row r="91" spans="1:16" ht="24" customHeight="1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93"/>
    </row>
    <row r="92" spans="1:16" ht="24" customHeight="1">
      <c r="B92" s="56">
        <v>4126</v>
      </c>
      <c r="C92" s="57" t="s">
        <v>237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93"/>
    </row>
    <row r="93" spans="1:16" s="187" customFormat="1" ht="24" customHeight="1">
      <c r="B93" s="111">
        <v>42</v>
      </c>
      <c r="C93" s="112" t="s">
        <v>270</v>
      </c>
      <c r="D93" s="197">
        <f>D94+D98+D106+D108+D110</f>
        <v>261000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0</v>
      </c>
      <c r="H93" s="197">
        <f>H94+H98+H106+H108+H110</f>
        <v>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>
      <c r="B94" s="111">
        <v>421</v>
      </c>
      <c r="C94" s="112" t="s">
        <v>271</v>
      </c>
      <c r="D94" s="197">
        <f>SUM(D95:D97)</f>
        <v>213000</v>
      </c>
      <c r="E94" s="197">
        <f>SUM(E95:E97)</f>
        <v>201000</v>
      </c>
      <c r="F94" s="197">
        <f>SUM(F95:F97)</f>
        <v>12000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>
      <c r="B96" s="56">
        <v>4212</v>
      </c>
      <c r="C96" s="57" t="s">
        <v>89</v>
      </c>
      <c r="D96" s="143">
        <f t="shared" si="59"/>
        <v>213000</v>
      </c>
      <c r="E96" s="50">
        <v>201000</v>
      </c>
      <c r="F96" s="50">
        <v>12000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>
      <c r="B98" s="111">
        <v>422</v>
      </c>
      <c r="C98" s="112" t="s">
        <v>272</v>
      </c>
      <c r="D98" s="197">
        <f>SUM(D99:D105)</f>
        <v>48000</v>
      </c>
      <c r="E98" s="197">
        <f>SUM(E99:E105)</f>
        <v>23000</v>
      </c>
      <c r="F98" s="197">
        <f>SUM(F99:F105)</f>
        <v>25000</v>
      </c>
      <c r="G98" s="54">
        <f>SUM(G99:G105)</f>
        <v>0</v>
      </c>
      <c r="H98" s="197">
        <f>SUM(H99:H105)</f>
        <v>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>
      <c r="B99" s="56">
        <v>4221</v>
      </c>
      <c r="C99" s="57" t="s">
        <v>92</v>
      </c>
      <c r="D99" s="143">
        <f t="shared" ref="D99:D105" si="61">SUM(E99:G99)</f>
        <v>48000</v>
      </c>
      <c r="E99" s="50">
        <v>23000</v>
      </c>
      <c r="F99" s="50">
        <v>25000</v>
      </c>
      <c r="G99" s="143">
        <f t="shared" ref="G99:G105" si="62">SUM(H99:O99)</f>
        <v>0</v>
      </c>
      <c r="H99" s="50"/>
      <c r="I99" s="50"/>
      <c r="J99" s="50"/>
      <c r="K99" s="50"/>
      <c r="L99" s="50"/>
      <c r="M99" s="50"/>
      <c r="N99" s="50"/>
      <c r="O99" s="50"/>
    </row>
    <row r="100" spans="2:16" ht="24" customHeight="1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>
      <c r="B101" s="56">
        <v>4223</v>
      </c>
      <c r="C101" s="57" t="s">
        <v>94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>
      <c r="B104" s="56">
        <v>4226</v>
      </c>
      <c r="C104" s="57" t="s">
        <v>97</v>
      </c>
      <c r="D104" s="143">
        <f t="shared" si="61"/>
        <v>0</v>
      </c>
      <c r="E104" s="50"/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>
      <c r="B105" s="56">
        <v>4227</v>
      </c>
      <c r="C105" s="58" t="s">
        <v>98</v>
      </c>
      <c r="D105" s="143">
        <f t="shared" si="61"/>
        <v>0</v>
      </c>
      <c r="E105" s="50"/>
      <c r="F105" s="50"/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>
      <c r="B106" s="111">
        <v>423</v>
      </c>
      <c r="C106" s="112" t="s">
        <v>273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>
      <c r="B108" s="111">
        <v>424</v>
      </c>
      <c r="C108" s="112" t="s">
        <v>274</v>
      </c>
      <c r="D108" s="197">
        <f>SUM(D109)</f>
        <v>0</v>
      </c>
      <c r="E108" s="197">
        <f>E109</f>
        <v>0</v>
      </c>
      <c r="F108" s="197">
        <f>F109</f>
        <v>0</v>
      </c>
      <c r="G108" s="54">
        <f>SUM(G109)</f>
        <v>0</v>
      </c>
      <c r="H108" s="197">
        <f>H109</f>
        <v>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>
      <c r="B109" s="56">
        <v>4241</v>
      </c>
      <c r="C109" s="57" t="s">
        <v>238</v>
      </c>
      <c r="D109" s="143">
        <f t="shared" ref="D109" si="66">SUM(E109:G109)</f>
        <v>0</v>
      </c>
      <c r="E109" s="50"/>
      <c r="F109" s="50"/>
      <c r="G109" s="143">
        <f>SUM(H109:O109)</f>
        <v>0</v>
      </c>
      <c r="H109" s="50"/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>
      <c r="B110" s="111">
        <v>426</v>
      </c>
      <c r="C110" s="112" t="s">
        <v>275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>
      <c r="B112" s="111">
        <v>43</v>
      </c>
      <c r="C112" s="112" t="s">
        <v>276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>
      <c r="B113" s="111">
        <v>431</v>
      </c>
      <c r="C113" s="112" t="s">
        <v>277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>
      <c r="B115" s="111">
        <v>45</v>
      </c>
      <c r="C115" s="112" t="s">
        <v>278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>
      <c r="B116" s="56" t="s">
        <v>279</v>
      </c>
      <c r="C116" s="57" t="s">
        <v>239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>
      <c r="B117" s="56" t="s">
        <v>280</v>
      </c>
      <c r="C117" s="57" t="s">
        <v>240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>
      <c r="B118" s="56" t="s">
        <v>243</v>
      </c>
      <c r="C118" s="57" t="s">
        <v>241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>
      <c r="B119" s="85" t="s">
        <v>281</v>
      </c>
      <c r="C119" s="59" t="s">
        <v>242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>
      <c r="A120" s="222" t="s">
        <v>346</v>
      </c>
      <c r="B120" s="178"/>
      <c r="C120" s="183"/>
      <c r="D120" s="179">
        <f>D121+D123+D127+D125</f>
        <v>990000</v>
      </c>
      <c r="E120" s="179">
        <f t="shared" ref="E120:O120" si="74">E121+E123+E127+E125</f>
        <v>0</v>
      </c>
      <c r="F120" s="179">
        <f t="shared" si="74"/>
        <v>740000</v>
      </c>
      <c r="G120" s="179">
        <f t="shared" si="74"/>
        <v>250000</v>
      </c>
      <c r="H120" s="179">
        <f>H121+H123+H127+H125</f>
        <v>0</v>
      </c>
      <c r="I120" s="179">
        <f t="shared" si="74"/>
        <v>250000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>
      <c r="A121" s="74"/>
      <c r="B121" s="83" t="s">
        <v>290</v>
      </c>
      <c r="C121" s="75" t="s">
        <v>291</v>
      </c>
      <c r="D121" s="147">
        <f>D122</f>
        <v>851000</v>
      </c>
      <c r="E121" s="147">
        <f t="shared" ref="E121:O121" si="75">E122</f>
        <v>0</v>
      </c>
      <c r="F121" s="147">
        <f t="shared" si="75"/>
        <v>651000</v>
      </c>
      <c r="G121" s="147">
        <f t="shared" si="75"/>
        <v>200000</v>
      </c>
      <c r="H121" s="147">
        <f t="shared" si="75"/>
        <v>0</v>
      </c>
      <c r="I121" s="147">
        <f t="shared" si="75"/>
        <v>200000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>
      <c r="A122" s="62"/>
      <c r="B122" s="78" t="s">
        <v>292</v>
      </c>
      <c r="C122" s="63" t="s">
        <v>146</v>
      </c>
      <c r="D122" s="143">
        <f t="shared" ref="D122" si="76">SUM(E122:G122)</f>
        <v>851000</v>
      </c>
      <c r="E122" s="154"/>
      <c r="F122" s="72">
        <v>651000</v>
      </c>
      <c r="G122" s="150">
        <f t="shared" ref="G122:G126" si="77">SUM(H122:O122)</f>
        <v>200000</v>
      </c>
      <c r="H122" s="64"/>
      <c r="I122" s="64">
        <v>200000</v>
      </c>
      <c r="J122" s="64"/>
      <c r="K122" s="64"/>
      <c r="L122" s="64"/>
      <c r="M122" s="64"/>
      <c r="N122" s="64"/>
      <c r="O122" s="64"/>
    </row>
    <row r="123" spans="1:16" s="187" customFormat="1" ht="24" customHeight="1">
      <c r="A123" s="74"/>
      <c r="B123" s="83" t="s">
        <v>293</v>
      </c>
      <c r="C123" s="75" t="s">
        <v>148</v>
      </c>
      <c r="D123" s="147">
        <f>D124</f>
        <v>0</v>
      </c>
      <c r="E123" s="147">
        <f t="shared" ref="E123:O123" si="78">E124</f>
        <v>0</v>
      </c>
      <c r="F123" s="147">
        <f t="shared" si="78"/>
        <v>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>
      <c r="A124" s="62"/>
      <c r="B124" s="78" t="s">
        <v>147</v>
      </c>
      <c r="C124" s="63" t="s">
        <v>148</v>
      </c>
      <c r="D124" s="143">
        <f t="shared" ref="D124" si="79">SUM(E124:G124)</f>
        <v>0</v>
      </c>
      <c r="E124" s="155"/>
      <c r="F124" s="64"/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>
      <c r="A125" s="73"/>
      <c r="B125" s="84" t="s">
        <v>294</v>
      </c>
      <c r="C125" s="70" t="s">
        <v>295</v>
      </c>
      <c r="D125" s="198">
        <f>D126</f>
        <v>120000</v>
      </c>
      <c r="E125" s="198">
        <f t="shared" ref="E125:O125" si="80">E126</f>
        <v>0</v>
      </c>
      <c r="F125" s="198">
        <f t="shared" si="80"/>
        <v>70000</v>
      </c>
      <c r="G125" s="198">
        <f t="shared" si="80"/>
        <v>50000</v>
      </c>
      <c r="H125" s="198">
        <f t="shared" si="80"/>
        <v>0</v>
      </c>
      <c r="I125" s="198">
        <f t="shared" si="80"/>
        <v>50000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>
      <c r="A126" s="62"/>
      <c r="B126" s="78" t="s">
        <v>296</v>
      </c>
      <c r="C126" s="63" t="s">
        <v>311</v>
      </c>
      <c r="D126" s="143">
        <f t="shared" ref="D126" si="81">SUM(E126:G126)</f>
        <v>120000</v>
      </c>
      <c r="E126" s="155"/>
      <c r="F126" s="64">
        <v>70000</v>
      </c>
      <c r="G126" s="150">
        <f t="shared" si="77"/>
        <v>50000</v>
      </c>
      <c r="H126" s="64"/>
      <c r="I126" s="64">
        <v>50000</v>
      </c>
      <c r="J126" s="64"/>
      <c r="K126" s="64"/>
      <c r="L126" s="64"/>
      <c r="M126" s="64"/>
      <c r="N126" s="64"/>
      <c r="O126" s="64"/>
    </row>
    <row r="127" spans="1:16" s="187" customFormat="1" ht="24" customHeight="1">
      <c r="A127" s="74"/>
      <c r="B127" s="83" t="s">
        <v>297</v>
      </c>
      <c r="C127" s="75" t="s">
        <v>256</v>
      </c>
      <c r="D127" s="147">
        <f>D128</f>
        <v>19000</v>
      </c>
      <c r="E127" s="147">
        <f t="shared" ref="E127:O127" si="82">E128</f>
        <v>0</v>
      </c>
      <c r="F127" s="147">
        <f t="shared" si="82"/>
        <v>19000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>
      <c r="A128" s="62"/>
      <c r="B128" s="78" t="s">
        <v>298</v>
      </c>
      <c r="C128" s="63" t="s">
        <v>150</v>
      </c>
      <c r="D128" s="143">
        <f t="shared" ref="D128" si="83">SUM(E128:G128)</f>
        <v>19000</v>
      </c>
      <c r="E128" s="155"/>
      <c r="F128" s="64">
        <v>19000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>
      <c r="A129" s="282" t="s">
        <v>347</v>
      </c>
      <c r="B129" s="284"/>
      <c r="C129" s="284"/>
      <c r="D129" s="212">
        <f>D130+D132</f>
        <v>587000</v>
      </c>
      <c r="E129" s="212">
        <f t="shared" ref="E129" si="85">E130+E132</f>
        <v>0</v>
      </c>
      <c r="F129" s="212">
        <f t="shared" ref="F129:O129" si="86">F130+F132</f>
        <v>120000</v>
      </c>
      <c r="G129" s="212">
        <f t="shared" si="86"/>
        <v>467000</v>
      </c>
      <c r="H129" s="212">
        <f t="shared" si="86"/>
        <v>0</v>
      </c>
      <c r="I129" s="212">
        <f t="shared" si="86"/>
        <v>0</v>
      </c>
      <c r="J129" s="212">
        <f t="shared" si="86"/>
        <v>467000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>
      <c r="A130" s="74"/>
      <c r="B130" s="83" t="s">
        <v>307</v>
      </c>
      <c r="C130" s="75" t="s">
        <v>308</v>
      </c>
      <c r="D130" s="147">
        <f>D131</f>
        <v>587000</v>
      </c>
      <c r="E130" s="147">
        <f t="shared" ref="E130:O130" si="87">E131</f>
        <v>0</v>
      </c>
      <c r="F130" s="147">
        <f t="shared" si="87"/>
        <v>120000</v>
      </c>
      <c r="G130" s="147">
        <f t="shared" si="87"/>
        <v>467000</v>
      </c>
      <c r="H130" s="147">
        <f t="shared" si="87"/>
        <v>0</v>
      </c>
      <c r="I130" s="147">
        <f t="shared" si="87"/>
        <v>0</v>
      </c>
      <c r="J130" s="147">
        <f t="shared" si="87"/>
        <v>467000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>
      <c r="A131" s="62"/>
      <c r="B131" s="78" t="s">
        <v>309</v>
      </c>
      <c r="C131" s="63" t="s">
        <v>175</v>
      </c>
      <c r="D131" s="143">
        <f t="shared" ref="D131" si="88">SUM(E131:G131)</f>
        <v>587000</v>
      </c>
      <c r="E131" s="155"/>
      <c r="F131" s="64">
        <v>120000</v>
      </c>
      <c r="G131" s="150">
        <f t="shared" ref="G131" si="89">SUM(H131:O131)</f>
        <v>467000</v>
      </c>
      <c r="H131" s="64"/>
      <c r="I131" s="64"/>
      <c r="J131" s="64">
        <v>467000</v>
      </c>
      <c r="K131" s="64"/>
      <c r="L131" s="64"/>
      <c r="M131" s="64"/>
      <c r="N131" s="64"/>
      <c r="O131" s="64"/>
    </row>
    <row r="132" spans="1:16" s="187" customFormat="1" ht="21.75" customHeight="1">
      <c r="A132" s="74"/>
      <c r="B132" s="86" t="s">
        <v>316</v>
      </c>
      <c r="C132" s="87" t="s">
        <v>317</v>
      </c>
      <c r="D132" s="147">
        <f>D133</f>
        <v>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0</v>
      </c>
      <c r="H132" s="147">
        <f t="shared" si="90"/>
        <v>0</v>
      </c>
      <c r="I132" s="147">
        <f t="shared" si="90"/>
        <v>0</v>
      </c>
      <c r="J132" s="147">
        <f t="shared" si="90"/>
        <v>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>
      <c r="A133" s="62"/>
      <c r="B133" s="88" t="s">
        <v>318</v>
      </c>
      <c r="C133" s="89" t="s">
        <v>238</v>
      </c>
      <c r="D133" s="143">
        <f t="shared" ref="D133" si="91">SUM(E133:G133)</f>
        <v>0</v>
      </c>
      <c r="E133" s="155"/>
      <c r="F133" s="64"/>
      <c r="G133" s="150">
        <f t="shared" si="84"/>
        <v>0</v>
      </c>
      <c r="H133" s="64"/>
      <c r="I133" s="64"/>
      <c r="J133" s="64"/>
      <c r="K133" s="64"/>
      <c r="L133" s="64"/>
      <c r="M133" s="64"/>
      <c r="N133" s="64"/>
      <c r="O133" s="64"/>
    </row>
    <row r="134" spans="1:16" s="214" customFormat="1" ht="24" customHeight="1">
      <c r="A134" s="282" t="s">
        <v>348</v>
      </c>
      <c r="B134" s="289"/>
      <c r="C134" s="289"/>
      <c r="D134" s="212">
        <f>D135</f>
        <v>200000</v>
      </c>
      <c r="E134" s="212">
        <f t="shared" ref="E134:O135" si="92">E135</f>
        <v>0</v>
      </c>
      <c r="F134" s="212">
        <f t="shared" si="92"/>
        <v>180000</v>
      </c>
      <c r="G134" s="212">
        <f t="shared" si="92"/>
        <v>20000</v>
      </c>
      <c r="H134" s="212">
        <f t="shared" si="92"/>
        <v>0</v>
      </c>
      <c r="I134" s="212">
        <f t="shared" si="92"/>
        <v>20000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>
      <c r="A135" s="74"/>
      <c r="B135" s="83" t="s">
        <v>299</v>
      </c>
      <c r="C135" s="75" t="s">
        <v>300</v>
      </c>
      <c r="D135" s="147">
        <f>D136</f>
        <v>200000</v>
      </c>
      <c r="E135" s="147">
        <f t="shared" si="92"/>
        <v>0</v>
      </c>
      <c r="F135" s="147">
        <f t="shared" si="92"/>
        <v>180000</v>
      </c>
      <c r="G135" s="147">
        <f t="shared" si="92"/>
        <v>20000</v>
      </c>
      <c r="H135" s="147">
        <f t="shared" si="92"/>
        <v>0</v>
      </c>
      <c r="I135" s="147">
        <f t="shared" si="92"/>
        <v>20000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>
      <c r="A136" s="62"/>
      <c r="B136" s="78" t="s">
        <v>301</v>
      </c>
      <c r="C136" s="63" t="s">
        <v>210</v>
      </c>
      <c r="D136" s="143">
        <f t="shared" ref="D136" si="93">SUM(E136:G136)</f>
        <v>200000</v>
      </c>
      <c r="E136" s="155"/>
      <c r="F136" s="64">
        <v>180000</v>
      </c>
      <c r="G136" s="150">
        <f t="shared" ref="G136" si="94">SUM(H136:O136)</f>
        <v>20000</v>
      </c>
      <c r="H136" s="64"/>
      <c r="I136" s="64">
        <v>20000</v>
      </c>
      <c r="J136" s="64"/>
      <c r="K136" s="64"/>
      <c r="L136" s="64"/>
      <c r="M136" s="64"/>
      <c r="N136" s="64"/>
      <c r="O136" s="64"/>
    </row>
    <row r="137" spans="1:16" s="214" customFormat="1" ht="24" customHeight="1">
      <c r="A137" s="282" t="s">
        <v>349</v>
      </c>
      <c r="B137" s="284"/>
      <c r="C137" s="284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>
      <c r="A138" s="74"/>
      <c r="B138" s="91" t="s">
        <v>302</v>
      </c>
      <c r="C138" s="75" t="s">
        <v>258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>
      <c r="A139" s="62"/>
      <c r="B139" s="78" t="s">
        <v>303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>
      <c r="A140" s="74"/>
      <c r="B140" s="83" t="s">
        <v>305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>
      <c r="A141" s="62"/>
      <c r="B141" s="78" t="s">
        <v>306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>
      <c r="A142" s="74"/>
      <c r="B142" s="83" t="s">
        <v>307</v>
      </c>
      <c r="C142" s="75" t="s">
        <v>308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>
      <c r="A143" s="62"/>
      <c r="B143" s="78" t="s">
        <v>312</v>
      </c>
      <c r="C143" s="90" t="s">
        <v>313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>
      <c r="A144" s="282" t="s">
        <v>350</v>
      </c>
      <c r="B144" s="289"/>
      <c r="C144" s="289"/>
      <c r="D144" s="212">
        <f>D145</f>
        <v>20000</v>
      </c>
      <c r="E144" s="212">
        <f t="shared" ref="E144:O145" si="104">E145</f>
        <v>0</v>
      </c>
      <c r="F144" s="212">
        <f t="shared" si="104"/>
        <v>20000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>
      <c r="A145" s="74"/>
      <c r="B145" s="83" t="s">
        <v>305</v>
      </c>
      <c r="C145" s="75" t="s">
        <v>171</v>
      </c>
      <c r="D145" s="147">
        <f>D146</f>
        <v>20000</v>
      </c>
      <c r="E145" s="147">
        <f t="shared" si="104"/>
        <v>0</v>
      </c>
      <c r="F145" s="147">
        <f t="shared" si="104"/>
        <v>20000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>
      <c r="A146" s="62"/>
      <c r="B146" s="78" t="s">
        <v>306</v>
      </c>
      <c r="C146" s="63" t="s">
        <v>171</v>
      </c>
      <c r="D146" s="143">
        <f t="shared" ref="D146" si="105">SUM(E146:G146)</f>
        <v>20000</v>
      </c>
      <c r="E146" s="155"/>
      <c r="F146" s="64">
        <v>20000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>
      <c r="A147" s="282" t="s">
        <v>351</v>
      </c>
      <c r="B147" s="289"/>
      <c r="C147" s="289"/>
      <c r="D147" s="212">
        <f>D148+D150+D152+D154+D156</f>
        <v>86000</v>
      </c>
      <c r="E147" s="212">
        <f t="shared" ref="E147" si="106">E148+E150+E152+E154+E156</f>
        <v>0</v>
      </c>
      <c r="F147" s="212">
        <f t="shared" ref="F147:O147" si="107">F148+F150+F152+F154+F156</f>
        <v>86000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>
      <c r="A148" s="74"/>
      <c r="B148" s="83" t="s">
        <v>290</v>
      </c>
      <c r="C148" s="75" t="s">
        <v>291</v>
      </c>
      <c r="D148" s="147">
        <f>D149</f>
        <v>78000</v>
      </c>
      <c r="E148" s="147">
        <f t="shared" ref="E148:O148" si="108">E149</f>
        <v>0</v>
      </c>
      <c r="F148" s="147">
        <f t="shared" si="108"/>
        <v>78000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>
      <c r="A149" s="65"/>
      <c r="B149" s="79" t="s">
        <v>292</v>
      </c>
      <c r="C149" s="66" t="s">
        <v>146</v>
      </c>
      <c r="D149" s="143">
        <f t="shared" ref="D149" si="109">SUM(E149:G149)</f>
        <v>78000</v>
      </c>
      <c r="E149" s="155"/>
      <c r="F149" s="64">
        <v>78000</v>
      </c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>
      <c r="A150" s="74"/>
      <c r="B150" s="83" t="s">
        <v>293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>
      <c r="A152" s="74"/>
      <c r="B152" s="83" t="s">
        <v>294</v>
      </c>
      <c r="C152" s="146" t="s">
        <v>314</v>
      </c>
      <c r="D152" s="147">
        <f>D153</f>
        <v>8000</v>
      </c>
      <c r="E152" s="147">
        <f t="shared" ref="E152:O152" si="113">E153</f>
        <v>0</v>
      </c>
      <c r="F152" s="147">
        <f t="shared" si="113"/>
        <v>8000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>
      <c r="A153" s="65"/>
      <c r="B153" s="79" t="s">
        <v>296</v>
      </c>
      <c r="C153" s="66" t="s">
        <v>315</v>
      </c>
      <c r="D153" s="143">
        <f t="shared" ref="D153" si="114">SUM(E153:G153)</f>
        <v>8000</v>
      </c>
      <c r="E153" s="155"/>
      <c r="F153" s="64">
        <v>8000</v>
      </c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>
      <c r="A154" s="74"/>
      <c r="B154" s="83" t="s">
        <v>297</v>
      </c>
      <c r="C154" s="75" t="s">
        <v>256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>
      <c r="A155" s="65"/>
      <c r="B155" s="79" t="s">
        <v>298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>
      <c r="A156" s="74"/>
      <c r="B156" s="91" t="s">
        <v>302</v>
      </c>
      <c r="C156" s="75" t="s">
        <v>258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>
      <c r="A157" s="62"/>
      <c r="B157" s="78" t="s">
        <v>304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>
      <c r="A158" s="282" t="s">
        <v>352</v>
      </c>
      <c r="B158" s="289"/>
      <c r="C158" s="289"/>
      <c r="D158" s="212">
        <f>D159+D161+D163+D165+D167</f>
        <v>128000</v>
      </c>
      <c r="E158" s="212">
        <f t="shared" ref="E158:O158" si="119">E159+E161+E163+E165+E167</f>
        <v>0</v>
      </c>
      <c r="F158" s="212">
        <f t="shared" si="119"/>
        <v>128000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>
      <c r="A159" s="74"/>
      <c r="B159" s="83" t="s">
        <v>290</v>
      </c>
      <c r="C159" s="75" t="s">
        <v>291</v>
      </c>
      <c r="D159" s="147">
        <f>D160</f>
        <v>102000</v>
      </c>
      <c r="E159" s="147">
        <f t="shared" ref="E159:O159" si="120">E160</f>
        <v>0</v>
      </c>
      <c r="F159" s="147">
        <f t="shared" si="120"/>
        <v>102000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>
      <c r="A160" s="62"/>
      <c r="B160" s="79" t="s">
        <v>292</v>
      </c>
      <c r="C160" s="66" t="s">
        <v>146</v>
      </c>
      <c r="D160" s="143">
        <f t="shared" ref="D160" si="121">SUM(E160:G160)</f>
        <v>102000</v>
      </c>
      <c r="E160" s="155"/>
      <c r="F160" s="64">
        <v>102000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>
      <c r="A161" s="74"/>
      <c r="B161" s="83" t="s">
        <v>293</v>
      </c>
      <c r="C161" s="75" t="s">
        <v>148</v>
      </c>
      <c r="D161" s="147">
        <f>D162</f>
        <v>0</v>
      </c>
      <c r="E161" s="147">
        <f t="shared" ref="E161:O161" si="123">E162</f>
        <v>0</v>
      </c>
      <c r="F161" s="147">
        <f t="shared" si="123"/>
        <v>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>
      <c r="A162" s="62"/>
      <c r="B162" s="79" t="s">
        <v>147</v>
      </c>
      <c r="C162" s="66" t="s">
        <v>148</v>
      </c>
      <c r="D162" s="143">
        <f t="shared" ref="D162" si="124">SUM(E162:G162)</f>
        <v>0</v>
      </c>
      <c r="E162" s="155"/>
      <c r="F162" s="64"/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>
      <c r="A163" s="74"/>
      <c r="B163" s="83" t="s">
        <v>294</v>
      </c>
      <c r="C163" s="146" t="s">
        <v>314</v>
      </c>
      <c r="D163" s="147">
        <f>D164</f>
        <v>14000</v>
      </c>
      <c r="E163" s="147">
        <f t="shared" ref="E163:O163" si="126">E164</f>
        <v>0</v>
      </c>
      <c r="F163" s="147">
        <f t="shared" si="126"/>
        <v>14000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>
      <c r="A164" s="62"/>
      <c r="B164" s="79" t="s">
        <v>296</v>
      </c>
      <c r="C164" s="66" t="s">
        <v>315</v>
      </c>
      <c r="D164" s="143">
        <f t="shared" ref="D164" si="127">SUM(E164:G164)</f>
        <v>14000</v>
      </c>
      <c r="E164" s="155"/>
      <c r="F164" s="64">
        <v>14000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>
      <c r="A165" s="74"/>
      <c r="B165" s="83" t="s">
        <v>297</v>
      </c>
      <c r="C165" s="75" t="s">
        <v>256</v>
      </c>
      <c r="D165" s="147">
        <f>D166</f>
        <v>12000</v>
      </c>
      <c r="E165" s="147">
        <f t="shared" ref="E165:O165" si="128">E166</f>
        <v>0</v>
      </c>
      <c r="F165" s="147">
        <f t="shared" si="128"/>
        <v>12000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>
      <c r="A166" s="62"/>
      <c r="B166" s="79" t="s">
        <v>298</v>
      </c>
      <c r="C166" s="66" t="s">
        <v>150</v>
      </c>
      <c r="D166" s="143">
        <f t="shared" ref="D166" si="129">SUM(E166:G166)</f>
        <v>12000</v>
      </c>
      <c r="E166" s="155"/>
      <c r="F166" s="64">
        <v>12000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>
      <c r="A167" s="74"/>
      <c r="B167" s="91" t="s">
        <v>302</v>
      </c>
      <c r="C167" s="75" t="s">
        <v>258</v>
      </c>
      <c r="D167" s="147">
        <f>D168</f>
        <v>0</v>
      </c>
      <c r="E167" s="147">
        <f t="shared" ref="E167:O167" si="130">E168</f>
        <v>0</v>
      </c>
      <c r="F167" s="147">
        <f t="shared" si="130"/>
        <v>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>
      <c r="A168" s="62"/>
      <c r="B168" s="78" t="s">
        <v>304</v>
      </c>
      <c r="C168" s="63" t="s">
        <v>163</v>
      </c>
      <c r="D168" s="143">
        <f t="shared" ref="D168" si="131">SUM(E168:G168)</f>
        <v>0</v>
      </c>
      <c r="E168" s="71"/>
      <c r="F168" s="165"/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>
      <c r="A169" s="290" t="s">
        <v>353</v>
      </c>
      <c r="B169" s="291"/>
      <c r="C169" s="291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342</v>
      </c>
    </row>
    <row r="170" spans="1:18" s="187" customFormat="1" ht="24" customHeight="1">
      <c r="A170" s="74"/>
      <c r="B170" s="83" t="s">
        <v>290</v>
      </c>
      <c r="C170" s="75" t="s">
        <v>291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95" t="s">
        <v>344</v>
      </c>
      <c r="Q170" s="209"/>
      <c r="R170" s="209"/>
    </row>
    <row r="171" spans="1:18" ht="24" customHeight="1">
      <c r="A171" s="62"/>
      <c r="B171" s="79" t="s">
        <v>292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95"/>
      <c r="Q171" s="209"/>
      <c r="R171" s="209"/>
    </row>
    <row r="172" spans="1:18" s="187" customFormat="1" ht="24" customHeight="1">
      <c r="A172" s="74"/>
      <c r="B172" s="83" t="s">
        <v>293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95"/>
      <c r="Q172" s="209"/>
      <c r="R172" s="209"/>
    </row>
    <row r="173" spans="1:18" ht="24" customHeight="1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95"/>
    </row>
    <row r="174" spans="1:18" s="187" customFormat="1" ht="24" customHeight="1">
      <c r="A174" s="74"/>
      <c r="B174" s="83" t="s">
        <v>294</v>
      </c>
      <c r="C174" s="146" t="s">
        <v>314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95"/>
    </row>
    <row r="175" spans="1:18" ht="24" customHeight="1">
      <c r="A175" s="62"/>
      <c r="B175" s="79" t="s">
        <v>296</v>
      </c>
      <c r="C175" s="66" t="s">
        <v>315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95"/>
    </row>
    <row r="176" spans="1:18" s="187" customFormat="1" ht="24" customHeight="1">
      <c r="A176" s="74"/>
      <c r="B176" s="83" t="s">
        <v>297</v>
      </c>
      <c r="C176" s="75" t="s">
        <v>256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95"/>
    </row>
    <row r="177" spans="1:16" ht="24" customHeight="1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95"/>
    </row>
    <row r="178" spans="1:16" ht="24" customHeight="1">
      <c r="A178" s="62"/>
      <c r="B178" s="79" t="s">
        <v>298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>
      <c r="B180" s="111">
        <v>322</v>
      </c>
      <c r="C180" s="112" t="s">
        <v>257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>
      <c r="A182" s="74"/>
      <c r="B182" s="91" t="s">
        <v>302</v>
      </c>
      <c r="C182" s="75" t="s">
        <v>258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>
      <c r="A185" s="62"/>
      <c r="B185" s="78" t="s">
        <v>304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>
      <c r="B189" s="56">
        <v>3299</v>
      </c>
      <c r="C189" s="57" t="s">
        <v>216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>
      <c r="A190" s="282" t="s">
        <v>354</v>
      </c>
      <c r="B190" s="292"/>
      <c r="C190" s="292"/>
      <c r="D190" s="212">
        <f>D191+D193</f>
        <v>0</v>
      </c>
      <c r="E190" s="212">
        <f t="shared" ref="E190:O190" si="163">E191+E193</f>
        <v>0</v>
      </c>
      <c r="F190" s="212">
        <f t="shared" si="163"/>
        <v>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339</v>
      </c>
    </row>
    <row r="191" spans="1:16" s="187" customFormat="1" ht="24" customHeight="1">
      <c r="A191" s="74"/>
      <c r="B191" s="91" t="s">
        <v>302</v>
      </c>
      <c r="C191" s="75" t="s">
        <v>258</v>
      </c>
      <c r="D191" s="147">
        <f>SUM(D192)</f>
        <v>0</v>
      </c>
      <c r="E191" s="147">
        <f t="shared" ref="E191:O191" si="164">SUM(E192)</f>
        <v>0</v>
      </c>
      <c r="F191" s="147">
        <f t="shared" si="164"/>
        <v>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>
      <c r="A192" s="62"/>
      <c r="B192" s="78" t="s">
        <v>304</v>
      </c>
      <c r="C192" s="63" t="s">
        <v>163</v>
      </c>
      <c r="D192" s="143">
        <f t="shared" ref="D192" si="165">SUM(E192:G192)</f>
        <v>0</v>
      </c>
      <c r="E192" s="71"/>
      <c r="F192" s="165"/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>
      <c r="A193" s="74"/>
      <c r="B193" s="83" t="s">
        <v>305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>
      <c r="A194" s="62"/>
      <c r="B194" s="79" t="s">
        <v>306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>
      <c r="A195" s="280" t="s">
        <v>355</v>
      </c>
      <c r="B195" s="292"/>
      <c r="C195" s="292"/>
      <c r="D195" s="179">
        <f>D196</f>
        <v>25000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25000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25000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>
      <c r="A196" s="74"/>
      <c r="B196" s="83" t="s">
        <v>299</v>
      </c>
      <c r="C196" s="75" t="s">
        <v>300</v>
      </c>
      <c r="D196" s="147">
        <f>D197</f>
        <v>25000</v>
      </c>
      <c r="E196" s="147">
        <f t="shared" si="170"/>
        <v>0</v>
      </c>
      <c r="F196" s="147">
        <f t="shared" si="170"/>
        <v>0</v>
      </c>
      <c r="G196" s="147">
        <f t="shared" si="170"/>
        <v>25000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25000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>
      <c r="A197" s="67"/>
      <c r="B197" s="80" t="s">
        <v>301</v>
      </c>
      <c r="C197" s="68" t="s">
        <v>210</v>
      </c>
      <c r="D197" s="143">
        <f t="shared" ref="D197" si="171">SUM(E197:G197)</f>
        <v>25000</v>
      </c>
      <c r="E197" s="234"/>
      <c r="F197" s="234"/>
      <c r="G197" s="151">
        <f t="shared" si="169"/>
        <v>25000</v>
      </c>
      <c r="H197" s="69"/>
      <c r="I197" s="69"/>
      <c r="J197" s="69"/>
      <c r="K197" s="69"/>
      <c r="L197" s="69">
        <v>25000</v>
      </c>
      <c r="M197" s="69"/>
      <c r="N197" s="69"/>
      <c r="O197" s="69"/>
    </row>
    <row r="198" spans="1:16" s="176" customFormat="1" ht="30" customHeight="1" thickTop="1" thickBot="1">
      <c r="A198" s="180"/>
      <c r="B198" s="287" t="s">
        <v>327</v>
      </c>
      <c r="C198" s="288"/>
      <c r="D198" s="181">
        <f t="shared" ref="D198:O198" si="172">D9</f>
        <v>10479000</v>
      </c>
      <c r="E198" s="181">
        <f t="shared" si="172"/>
        <v>894000</v>
      </c>
      <c r="F198" s="181">
        <f t="shared" si="172"/>
        <v>1366000</v>
      </c>
      <c r="G198" s="181">
        <f t="shared" si="172"/>
        <v>8219000</v>
      </c>
      <c r="H198" s="181">
        <f t="shared" si="172"/>
        <v>15000</v>
      </c>
      <c r="I198" s="181">
        <f t="shared" si="172"/>
        <v>272000</v>
      </c>
      <c r="J198" s="181">
        <f t="shared" si="172"/>
        <v>7907000</v>
      </c>
      <c r="K198" s="181">
        <f t="shared" si="172"/>
        <v>0</v>
      </c>
      <c r="L198" s="181">
        <f t="shared" si="172"/>
        <v>25000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/>
    <row r="201" spans="1:16" ht="13.5" hidden="1" thickTop="1">
      <c r="E201" s="55">
        <f>E198-E199</f>
        <v>-2364733</v>
      </c>
      <c r="F201" s="55">
        <f>F198-F199</f>
        <v>-1892733</v>
      </c>
      <c r="G201" s="113">
        <f>G198-G199</f>
        <v>463288</v>
      </c>
      <c r="H201" s="55">
        <f>H199-H198</f>
        <v>92462</v>
      </c>
      <c r="I201" s="55">
        <f>I199-I198</f>
        <v>498544</v>
      </c>
      <c r="J201" s="55">
        <f>J199-J198</f>
        <v>-1085180</v>
      </c>
    </row>
    <row r="202" spans="1:16" s="126" customFormat="1" ht="13.5" thickTop="1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40"/>
  <sheetViews>
    <sheetView topLeftCell="A7" workbookViewId="0">
      <selection activeCell="I21" sqref="I21"/>
    </sheetView>
  </sheetViews>
  <sheetFormatPr defaultRowHeight="12.75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>
      <c r="A1" s="29" t="s">
        <v>180</v>
      </c>
    </row>
    <row r="2" spans="1:2">
      <c r="A2" s="31"/>
    </row>
    <row r="3" spans="1:2">
      <c r="A3" s="31"/>
    </row>
    <row r="4" spans="1:2" ht="15">
      <c r="A4" s="32" t="s">
        <v>181</v>
      </c>
    </row>
    <row r="5" spans="1:2" ht="15">
      <c r="A5" s="32"/>
    </row>
    <row r="6" spans="1:2" ht="15">
      <c r="A6" s="32" t="s">
        <v>182</v>
      </c>
    </row>
    <row r="7" spans="1:2">
      <c r="A7" s="33"/>
    </row>
    <row r="8" spans="1:2" ht="16.5" thickBot="1">
      <c r="A8" s="34"/>
    </row>
    <row r="9" spans="1:2" ht="23.25" customHeight="1">
      <c r="A9" s="298" t="s">
        <v>183</v>
      </c>
      <c r="B9" s="300"/>
    </row>
    <row r="10" spans="1:2">
      <c r="A10" s="299"/>
      <c r="B10" s="301"/>
    </row>
    <row r="11" spans="1:2">
      <c r="A11" s="302" t="s">
        <v>184</v>
      </c>
      <c r="B11" s="304"/>
    </row>
    <row r="12" spans="1:2">
      <c r="A12" s="303"/>
      <c r="B12" s="305"/>
    </row>
    <row r="13" spans="1:2">
      <c r="A13" s="303"/>
      <c r="B13" s="305"/>
    </row>
    <row r="14" spans="1:2">
      <c r="A14" s="303"/>
      <c r="B14" s="305"/>
    </row>
    <row r="15" spans="1:2">
      <c r="A15" s="303"/>
      <c r="B15" s="305"/>
    </row>
    <row r="16" spans="1:2">
      <c r="A16" s="303"/>
      <c r="B16" s="305"/>
    </row>
    <row r="17" spans="1:2">
      <c r="A17" s="299"/>
      <c r="B17" s="301"/>
    </row>
    <row r="18" spans="1:2" ht="106.5" customHeight="1">
      <c r="A18" s="302" t="s">
        <v>185</v>
      </c>
      <c r="B18" s="304"/>
    </row>
    <row r="19" spans="1:2">
      <c r="A19" s="303"/>
      <c r="B19" s="305"/>
    </row>
    <row r="20" spans="1:2">
      <c r="A20" s="299"/>
      <c r="B20" s="301"/>
    </row>
    <row r="21" spans="1:2" ht="69.75" customHeight="1">
      <c r="A21" s="302" t="s">
        <v>186</v>
      </c>
      <c r="B21" s="304"/>
    </row>
    <row r="22" spans="1:2">
      <c r="A22" s="303"/>
      <c r="B22" s="305"/>
    </row>
    <row r="23" spans="1:2">
      <c r="A23" s="303"/>
      <c r="B23" s="305"/>
    </row>
    <row r="24" spans="1:2">
      <c r="A24" s="299"/>
      <c r="B24" s="301"/>
    </row>
    <row r="25" spans="1:2" ht="114" customHeight="1">
      <c r="A25" s="302" t="s">
        <v>187</v>
      </c>
      <c r="B25" s="304"/>
    </row>
    <row r="26" spans="1:2">
      <c r="A26" s="303"/>
      <c r="B26" s="305"/>
    </row>
    <row r="27" spans="1:2">
      <c r="A27" s="299"/>
      <c r="B27" s="301"/>
    </row>
    <row r="28" spans="1:2" ht="32.25" customHeight="1">
      <c r="A28" s="302" t="s">
        <v>188</v>
      </c>
      <c r="B28" s="304"/>
    </row>
    <row r="29" spans="1:2">
      <c r="A29" s="303"/>
      <c r="B29" s="305"/>
    </row>
    <row r="30" spans="1:2">
      <c r="A30" s="303"/>
      <c r="B30" s="305"/>
    </row>
    <row r="31" spans="1:2">
      <c r="A31" s="303"/>
      <c r="B31" s="305"/>
    </row>
    <row r="32" spans="1:2">
      <c r="A32" s="303"/>
      <c r="B32" s="305"/>
    </row>
    <row r="33" spans="1:2">
      <c r="A33" s="299"/>
      <c r="B33" s="301"/>
    </row>
    <row r="34" spans="1:2">
      <c r="A34" s="302" t="s">
        <v>189</v>
      </c>
      <c r="B34" s="304"/>
    </row>
    <row r="35" spans="1:2">
      <c r="A35" s="303"/>
      <c r="B35" s="305"/>
    </row>
    <row r="36" spans="1:2">
      <c r="A36" s="303"/>
      <c r="B36" s="305"/>
    </row>
    <row r="37" spans="1:2">
      <c r="A37" s="303"/>
      <c r="B37" s="305"/>
    </row>
    <row r="38" spans="1:2">
      <c r="A38" s="303"/>
      <c r="B38" s="305"/>
    </row>
    <row r="39" spans="1:2" ht="13.5" thickBot="1">
      <c r="A39" s="306"/>
      <c r="B39" s="307"/>
    </row>
    <row r="40" spans="1:2" ht="14.25">
      <c r="A40" s="35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Maja</cp:lastModifiedBy>
  <cp:lastPrinted>2020-10-09T09:55:23Z</cp:lastPrinted>
  <dcterms:created xsi:type="dcterms:W3CDTF">2017-09-21T11:58:02Z</dcterms:created>
  <dcterms:modified xsi:type="dcterms:W3CDTF">2021-01-21T09:08:51Z</dcterms:modified>
</cp:coreProperties>
</file>