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ovodstvo\Desktop\FINANCIJSKI PLAN 2022. - 2024\"/>
    </mc:Choice>
  </mc:AlternateContent>
  <xr:revisionPtr revIDLastSave="0" documentId="13_ncr:1_{F732A09E-62B1-4A01-95FF-CC068095CDA3}" xr6:coauthVersionLast="37" xr6:coauthVersionMax="37" xr10:uidLastSave="{00000000-0000-0000-0000-000000000000}"/>
  <bookViews>
    <workbookView xWindow="0" yWindow="0" windowWidth="25200" windowHeight="1177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List1!$A$1:$P$178</definedName>
  </definedNames>
  <calcPr calcId="179021"/>
</workbook>
</file>

<file path=xl/calcChain.xml><?xml version="1.0" encoding="utf-8"?>
<calcChain xmlns="http://schemas.openxmlformats.org/spreadsheetml/2006/main">
  <c r="M14" i="1" l="1"/>
  <c r="M15" i="1"/>
  <c r="M33" i="1"/>
  <c r="M42" i="1"/>
  <c r="M58" i="1"/>
  <c r="M146" i="1"/>
  <c r="M43" i="1"/>
  <c r="M44" i="1"/>
  <c r="M45" i="1"/>
  <c r="M53" i="1"/>
  <c r="M70" i="1"/>
  <c r="M77" i="1"/>
  <c r="M91" i="1"/>
  <c r="M97" i="1"/>
  <c r="M126" i="1"/>
  <c r="M137" i="1"/>
  <c r="M139" i="1"/>
  <c r="M140" i="1"/>
  <c r="M150" i="1"/>
  <c r="M166" i="1"/>
  <c r="J14" i="1"/>
  <c r="J15" i="1"/>
  <c r="J16" i="1"/>
  <c r="J42" i="1"/>
  <c r="J150" i="1"/>
  <c r="J43" i="1"/>
  <c r="J44" i="1"/>
  <c r="J166" i="1"/>
  <c r="J58" i="1"/>
  <c r="J126" i="1"/>
  <c r="J137" i="1"/>
  <c r="J91" i="1"/>
  <c r="J77" i="1"/>
  <c r="J70" i="1"/>
  <c r="J59" i="1"/>
  <c r="J64" i="1"/>
  <c r="J53" i="1"/>
  <c r="J45" i="1"/>
  <c r="I45" i="1" l="1"/>
  <c r="K91" i="1" l="1"/>
  <c r="K166" i="1" l="1"/>
  <c r="E127" i="1" l="1"/>
  <c r="C27" i="1" l="1"/>
  <c r="K79" i="1" l="1"/>
  <c r="K70" i="1"/>
  <c r="K28" i="1"/>
  <c r="K21" i="1"/>
  <c r="K14" i="1" l="1"/>
  <c r="K58" i="1"/>
  <c r="K173" i="1"/>
  <c r="K15" i="1"/>
  <c r="C26" i="1"/>
  <c r="F44" i="1"/>
  <c r="K42" i="1" l="1"/>
  <c r="K43" i="1"/>
  <c r="I53" i="1"/>
  <c r="I44" i="1" s="1"/>
  <c r="F24" i="1" l="1"/>
  <c r="L125" i="1" l="1"/>
  <c r="I125" i="1" s="1"/>
  <c r="H125" i="1" s="1"/>
  <c r="G125" i="1" s="1"/>
  <c r="F125" i="1" s="1"/>
  <c r="E125" i="1" s="1"/>
  <c r="C125" i="1" s="1"/>
  <c r="C124" i="1"/>
  <c r="E16" i="1"/>
  <c r="F16" i="1"/>
  <c r="G16" i="1"/>
  <c r="H16" i="1"/>
  <c r="I16" i="1"/>
  <c r="L16" i="1"/>
  <c r="D16" i="1"/>
  <c r="C17" i="1"/>
  <c r="C154" i="1"/>
  <c r="C110" i="1"/>
  <c r="C169" i="1"/>
  <c r="L92" i="1"/>
  <c r="L71" i="1"/>
  <c r="F87" i="1" l="1"/>
  <c r="C172" i="1"/>
  <c r="C152" i="1"/>
  <c r="C153" i="1"/>
  <c r="C156" i="1"/>
  <c r="C167" i="1"/>
  <c r="C168" i="1"/>
  <c r="C149" i="1"/>
  <c r="C142" i="1"/>
  <c r="C143" i="1"/>
  <c r="C128" i="1"/>
  <c r="C129" i="1"/>
  <c r="C131" i="1"/>
  <c r="C133" i="1"/>
  <c r="C136" i="1"/>
  <c r="C138" i="1"/>
  <c r="C93" i="1"/>
  <c r="C94" i="1"/>
  <c r="C95" i="1"/>
  <c r="C96" i="1"/>
  <c r="C98" i="1"/>
  <c r="C99" i="1"/>
  <c r="C100" i="1"/>
  <c r="C102" i="1"/>
  <c r="C103" i="1"/>
  <c r="C105" i="1"/>
  <c r="C106" i="1"/>
  <c r="C107" i="1"/>
  <c r="C108" i="1"/>
  <c r="C109" i="1"/>
  <c r="C112" i="1"/>
  <c r="C113" i="1"/>
  <c r="C114" i="1"/>
  <c r="C116" i="1"/>
  <c r="C117" i="1"/>
  <c r="C118" i="1"/>
  <c r="C120" i="1"/>
  <c r="C121" i="1"/>
  <c r="C123" i="1"/>
  <c r="C72" i="1"/>
  <c r="C73" i="1"/>
  <c r="C74" i="1"/>
  <c r="C75" i="1"/>
  <c r="C76" i="1"/>
  <c r="C78" i="1"/>
  <c r="C80" i="1"/>
  <c r="C81" i="1"/>
  <c r="C82" i="1"/>
  <c r="C84" i="1"/>
  <c r="C85" i="1"/>
  <c r="C86" i="1"/>
  <c r="C88" i="1"/>
  <c r="C90" i="1"/>
  <c r="C69" i="1"/>
  <c r="C67" i="1"/>
  <c r="C65" i="1"/>
  <c r="C63" i="1"/>
  <c r="C62" i="1"/>
  <c r="C61" i="1"/>
  <c r="C57" i="1"/>
  <c r="C56" i="1"/>
  <c r="C55" i="1"/>
  <c r="C54" i="1"/>
  <c r="C52" i="1"/>
  <c r="C51" i="1"/>
  <c r="C50" i="1"/>
  <c r="C49" i="1"/>
  <c r="C48" i="1"/>
  <c r="C47" i="1"/>
  <c r="C46" i="1"/>
  <c r="C39" i="1"/>
  <c r="C37" i="1"/>
  <c r="C35" i="1"/>
  <c r="C34" i="1"/>
  <c r="C32" i="1"/>
  <c r="C31" i="1"/>
  <c r="C30" i="1"/>
  <c r="C29" i="1"/>
  <c r="C25" i="1"/>
  <c r="C23" i="1"/>
  <c r="C22" i="1"/>
  <c r="C20" i="1"/>
  <c r="C19" i="1"/>
  <c r="C18" i="1"/>
  <c r="L166" i="1"/>
  <c r="L155" i="1"/>
  <c r="L151" i="1"/>
  <c r="L148" i="1"/>
  <c r="L147" i="1" s="1"/>
  <c r="L141" i="1"/>
  <c r="L137" i="1"/>
  <c r="L134" i="1"/>
  <c r="L132" i="1"/>
  <c r="L130" i="1"/>
  <c r="L127" i="1"/>
  <c r="L122" i="1"/>
  <c r="L119" i="1"/>
  <c r="L115" i="1"/>
  <c r="L111" i="1"/>
  <c r="L104" i="1"/>
  <c r="L101" i="1"/>
  <c r="L97" i="1"/>
  <c r="L89" i="1"/>
  <c r="L87" i="1"/>
  <c r="L83" i="1"/>
  <c r="L79" i="1"/>
  <c r="L77" i="1"/>
  <c r="L68" i="1"/>
  <c r="L66" i="1"/>
  <c r="L64" i="1"/>
  <c r="L60" i="1"/>
  <c r="L53" i="1"/>
  <c r="L45" i="1"/>
  <c r="L38" i="1"/>
  <c r="L36" i="1"/>
  <c r="L33" i="1"/>
  <c r="L28" i="1"/>
  <c r="L24" i="1"/>
  <c r="L21" i="1"/>
  <c r="L171" i="1"/>
  <c r="L170" i="1" s="1"/>
  <c r="E45" i="1"/>
  <c r="G45" i="1"/>
  <c r="H45" i="1"/>
  <c r="D45" i="1"/>
  <c r="L91" i="1" l="1"/>
  <c r="L150" i="1"/>
  <c r="L146" i="1" s="1"/>
  <c r="L140" i="1" s="1"/>
  <c r="L139" i="1" s="1"/>
  <c r="L126" i="1"/>
  <c r="L70" i="1"/>
  <c r="L59" i="1"/>
  <c r="L44" i="1"/>
  <c r="L15" i="1"/>
  <c r="L14" i="1" s="1"/>
  <c r="E111" i="1"/>
  <c r="F111" i="1"/>
  <c r="G111" i="1"/>
  <c r="H111" i="1"/>
  <c r="I111" i="1"/>
  <c r="D111" i="1"/>
  <c r="D134" i="1"/>
  <c r="F134" i="1"/>
  <c r="G134" i="1"/>
  <c r="H134" i="1"/>
  <c r="I134" i="1"/>
  <c r="C134" i="1" l="1"/>
  <c r="C16" i="1"/>
  <c r="C111" i="1"/>
  <c r="L58" i="1"/>
  <c r="L173" i="1" s="1"/>
  <c r="E53" i="1"/>
  <c r="F53" i="1"/>
  <c r="F45" i="1" s="1"/>
  <c r="C45" i="1" s="1"/>
  <c r="G53" i="1"/>
  <c r="H53" i="1"/>
  <c r="E60" i="1"/>
  <c r="F60" i="1"/>
  <c r="G60" i="1"/>
  <c r="H60" i="1"/>
  <c r="I60" i="1"/>
  <c r="E64" i="1"/>
  <c r="F64" i="1"/>
  <c r="G64" i="1"/>
  <c r="H64" i="1"/>
  <c r="I64" i="1"/>
  <c r="E66" i="1"/>
  <c r="F66" i="1"/>
  <c r="G66" i="1"/>
  <c r="H66" i="1"/>
  <c r="I66" i="1"/>
  <c r="E68" i="1"/>
  <c r="F68" i="1"/>
  <c r="G68" i="1"/>
  <c r="H68" i="1"/>
  <c r="I68" i="1"/>
  <c r="E71" i="1"/>
  <c r="F71" i="1"/>
  <c r="G71" i="1"/>
  <c r="H71" i="1"/>
  <c r="I71" i="1"/>
  <c r="D71" i="1"/>
  <c r="E77" i="1"/>
  <c r="F77" i="1"/>
  <c r="G77" i="1"/>
  <c r="H77" i="1"/>
  <c r="I77" i="1"/>
  <c r="E79" i="1"/>
  <c r="F79" i="1"/>
  <c r="G79" i="1"/>
  <c r="H79" i="1"/>
  <c r="I79" i="1"/>
  <c r="E83" i="1"/>
  <c r="F83" i="1"/>
  <c r="G83" i="1"/>
  <c r="H83" i="1"/>
  <c r="I83" i="1"/>
  <c r="E87" i="1"/>
  <c r="G87" i="1"/>
  <c r="H87" i="1"/>
  <c r="I87" i="1"/>
  <c r="E89" i="1"/>
  <c r="F89" i="1"/>
  <c r="G89" i="1"/>
  <c r="H89" i="1"/>
  <c r="I89" i="1"/>
  <c r="E92" i="1"/>
  <c r="F92" i="1"/>
  <c r="G92" i="1"/>
  <c r="H92" i="1"/>
  <c r="I92" i="1"/>
  <c r="E97" i="1"/>
  <c r="F97" i="1"/>
  <c r="G97" i="1"/>
  <c r="H97" i="1"/>
  <c r="I97" i="1"/>
  <c r="E101" i="1"/>
  <c r="F101" i="1"/>
  <c r="G101" i="1"/>
  <c r="H101" i="1"/>
  <c r="I101" i="1"/>
  <c r="E104" i="1"/>
  <c r="F104" i="1"/>
  <c r="G104" i="1"/>
  <c r="H104" i="1"/>
  <c r="I104" i="1"/>
  <c r="E115" i="1"/>
  <c r="F115" i="1"/>
  <c r="G115" i="1"/>
  <c r="H115" i="1"/>
  <c r="I115" i="1"/>
  <c r="E119" i="1"/>
  <c r="F119" i="1"/>
  <c r="G119" i="1"/>
  <c r="H119" i="1"/>
  <c r="I119" i="1"/>
  <c r="E122" i="1"/>
  <c r="F122" i="1"/>
  <c r="G122" i="1"/>
  <c r="H122" i="1"/>
  <c r="I122" i="1"/>
  <c r="F127" i="1"/>
  <c r="G127" i="1"/>
  <c r="H127" i="1"/>
  <c r="I127" i="1"/>
  <c r="E130" i="1"/>
  <c r="F130" i="1"/>
  <c r="G130" i="1"/>
  <c r="H130" i="1"/>
  <c r="I130" i="1"/>
  <c r="E132" i="1"/>
  <c r="F132" i="1"/>
  <c r="G132" i="1"/>
  <c r="H132" i="1"/>
  <c r="I132" i="1"/>
  <c r="E137" i="1"/>
  <c r="F137" i="1"/>
  <c r="G137" i="1"/>
  <c r="H137" i="1"/>
  <c r="I137" i="1"/>
  <c r="E141" i="1"/>
  <c r="F141" i="1"/>
  <c r="F140" i="1" s="1"/>
  <c r="F139" i="1" s="1"/>
  <c r="G141" i="1"/>
  <c r="G140" i="1" s="1"/>
  <c r="G139" i="1" s="1"/>
  <c r="H141" i="1"/>
  <c r="H140" i="1" s="1"/>
  <c r="H139" i="1" s="1"/>
  <c r="I141" i="1"/>
  <c r="I140" i="1" s="1"/>
  <c r="I139" i="1" s="1"/>
  <c r="E148" i="1"/>
  <c r="E147" i="1" s="1"/>
  <c r="F148" i="1"/>
  <c r="F147" i="1" s="1"/>
  <c r="G148" i="1"/>
  <c r="G147" i="1" s="1"/>
  <c r="H148" i="1"/>
  <c r="H147" i="1" s="1"/>
  <c r="I148" i="1"/>
  <c r="I147" i="1" s="1"/>
  <c r="E151" i="1"/>
  <c r="F151" i="1"/>
  <c r="G151" i="1"/>
  <c r="H151" i="1"/>
  <c r="I151" i="1"/>
  <c r="E155" i="1"/>
  <c r="F155" i="1"/>
  <c r="G155" i="1"/>
  <c r="H155" i="1"/>
  <c r="I155" i="1"/>
  <c r="E166" i="1"/>
  <c r="F166" i="1"/>
  <c r="G166" i="1"/>
  <c r="H166" i="1"/>
  <c r="I166" i="1"/>
  <c r="F171" i="1"/>
  <c r="G171" i="1"/>
  <c r="G170" i="1" s="1"/>
  <c r="H171" i="1"/>
  <c r="H170" i="1" s="1"/>
  <c r="I171" i="1"/>
  <c r="I170" i="1" s="1"/>
  <c r="D141" i="1"/>
  <c r="D119" i="1"/>
  <c r="D66" i="1"/>
  <c r="E126" i="1" l="1"/>
  <c r="G59" i="1"/>
  <c r="E59" i="1"/>
  <c r="L43" i="1"/>
  <c r="L42" i="1" s="1"/>
  <c r="I126" i="1"/>
  <c r="H150" i="1"/>
  <c r="H146" i="1" s="1"/>
  <c r="F150" i="1"/>
  <c r="I91" i="1"/>
  <c r="G91" i="1"/>
  <c r="C66" i="1"/>
  <c r="I150" i="1"/>
  <c r="I146" i="1" s="1"/>
  <c r="G150" i="1"/>
  <c r="G146" i="1" s="1"/>
  <c r="E150" i="1"/>
  <c r="E146" i="1" s="1"/>
  <c r="C119" i="1"/>
  <c r="H91" i="1"/>
  <c r="F91" i="1"/>
  <c r="E91" i="1"/>
  <c r="C71" i="1"/>
  <c r="E140" i="1"/>
  <c r="C141" i="1"/>
  <c r="F126" i="1"/>
  <c r="F170" i="1"/>
  <c r="G126" i="1"/>
  <c r="H126" i="1"/>
  <c r="G44" i="1"/>
  <c r="E44" i="1"/>
  <c r="H44" i="1"/>
  <c r="G70" i="1"/>
  <c r="H70" i="1"/>
  <c r="H59" i="1"/>
  <c r="F59" i="1"/>
  <c r="I59" i="1"/>
  <c r="F70" i="1"/>
  <c r="E70" i="1"/>
  <c r="I70" i="1"/>
  <c r="D53" i="1"/>
  <c r="D64" i="1"/>
  <c r="C64" i="1" s="1"/>
  <c r="E28" i="1"/>
  <c r="F28" i="1"/>
  <c r="G28" i="1"/>
  <c r="H28" i="1"/>
  <c r="I28" i="1"/>
  <c r="D28" i="1"/>
  <c r="E36" i="1"/>
  <c r="F36" i="1"/>
  <c r="G36" i="1"/>
  <c r="H36" i="1"/>
  <c r="I36" i="1"/>
  <c r="D36" i="1"/>
  <c r="E33" i="1"/>
  <c r="F33" i="1"/>
  <c r="G33" i="1"/>
  <c r="H33" i="1"/>
  <c r="I33" i="1"/>
  <c r="D33" i="1"/>
  <c r="E24" i="1"/>
  <c r="G24" i="1"/>
  <c r="H24" i="1"/>
  <c r="I24" i="1"/>
  <c r="D24" i="1"/>
  <c r="E21" i="1"/>
  <c r="F21" i="1"/>
  <c r="G21" i="1"/>
  <c r="H21" i="1"/>
  <c r="I21" i="1"/>
  <c r="D21" i="1"/>
  <c r="D38" i="1"/>
  <c r="E38" i="1"/>
  <c r="F38" i="1"/>
  <c r="G38" i="1"/>
  <c r="H38" i="1"/>
  <c r="H14" i="1" s="1"/>
  <c r="I38" i="1"/>
  <c r="D77" i="1"/>
  <c r="C77" i="1" s="1"/>
  <c r="D166" i="1"/>
  <c r="C166" i="1" s="1"/>
  <c r="D155" i="1"/>
  <c r="C155" i="1" s="1"/>
  <c r="D151" i="1"/>
  <c r="D130" i="1"/>
  <c r="C130" i="1" s="1"/>
  <c r="D122" i="1"/>
  <c r="C122" i="1" s="1"/>
  <c r="D115" i="1"/>
  <c r="C115" i="1" s="1"/>
  <c r="D104" i="1"/>
  <c r="C104" i="1" s="1"/>
  <c r="D79" i="1"/>
  <c r="C79" i="1" s="1"/>
  <c r="D60" i="1"/>
  <c r="C60" i="1" s="1"/>
  <c r="D68" i="1"/>
  <c r="C68" i="1" s="1"/>
  <c r="D83" i="1"/>
  <c r="C83" i="1" s="1"/>
  <c r="D87" i="1"/>
  <c r="C87" i="1" s="1"/>
  <c r="D89" i="1"/>
  <c r="C89" i="1" s="1"/>
  <c r="D92" i="1"/>
  <c r="D97" i="1"/>
  <c r="C97" i="1" s="1"/>
  <c r="D101" i="1"/>
  <c r="C101" i="1" s="1"/>
  <c r="D137" i="1"/>
  <c r="C137" i="1" s="1"/>
  <c r="D127" i="1"/>
  <c r="C127" i="1" s="1"/>
  <c r="D132" i="1"/>
  <c r="C132" i="1" s="1"/>
  <c r="D148" i="1"/>
  <c r="C148" i="1" s="1"/>
  <c r="D171" i="1"/>
  <c r="D170" i="1" s="1"/>
  <c r="D15" i="1" l="1"/>
  <c r="E173" i="1"/>
  <c r="I15" i="1"/>
  <c r="I14" i="1" s="1"/>
  <c r="F146" i="1"/>
  <c r="F173" i="1" s="1"/>
  <c r="E58" i="1"/>
  <c r="D150" i="1"/>
  <c r="C150" i="1" s="1"/>
  <c r="D91" i="1"/>
  <c r="C38" i="1"/>
  <c r="C33" i="1"/>
  <c r="C170" i="1"/>
  <c r="C21" i="1"/>
  <c r="C24" i="1"/>
  <c r="C36" i="1"/>
  <c r="C171" i="1"/>
  <c r="C151" i="1"/>
  <c r="C92" i="1"/>
  <c r="D44" i="1"/>
  <c r="C44" i="1" s="1"/>
  <c r="C53" i="1"/>
  <c r="E139" i="1"/>
  <c r="C28" i="1"/>
  <c r="D126" i="1"/>
  <c r="D59" i="1"/>
  <c r="C59" i="1" s="1"/>
  <c r="E15" i="1"/>
  <c r="E14" i="1" s="1"/>
  <c r="G15" i="1"/>
  <c r="G14" i="1" s="1"/>
  <c r="H58" i="1"/>
  <c r="H43" i="1" s="1"/>
  <c r="H42" i="1" s="1"/>
  <c r="F15" i="1"/>
  <c r="F58" i="1"/>
  <c r="F43" i="1" s="1"/>
  <c r="H173" i="1"/>
  <c r="G58" i="1"/>
  <c r="D70" i="1"/>
  <c r="I58" i="1"/>
  <c r="D14" i="1"/>
  <c r="D147" i="1"/>
  <c r="C147" i="1" s="1"/>
  <c r="C70" i="1" l="1"/>
  <c r="C126" i="1"/>
  <c r="C15" i="1"/>
  <c r="C14" i="1" s="1"/>
  <c r="G43" i="1"/>
  <c r="G173" i="1"/>
  <c r="G42" i="1"/>
  <c r="I173" i="1"/>
  <c r="I43" i="1"/>
  <c r="I42" i="1" s="1"/>
  <c r="F42" i="1"/>
  <c r="C91" i="1"/>
  <c r="F14" i="1"/>
  <c r="E43" i="1"/>
  <c r="E42" i="1" s="1"/>
  <c r="D58" i="1"/>
  <c r="C58" i="1" s="1"/>
  <c r="D146" i="1"/>
  <c r="C146" i="1" s="1"/>
  <c r="D140" i="1" l="1"/>
  <c r="D173" i="1" s="1"/>
  <c r="C173" i="1" l="1"/>
  <c r="C140" i="1"/>
  <c r="D139" i="1"/>
  <c r="C139" i="1" s="1"/>
  <c r="D43" i="1" l="1"/>
  <c r="D42" i="1" s="1"/>
  <c r="C42" i="1" l="1"/>
  <c r="C43" i="1"/>
</calcChain>
</file>

<file path=xl/sharedStrings.xml><?xml version="1.0" encoding="utf-8"?>
<sst xmlns="http://schemas.openxmlformats.org/spreadsheetml/2006/main" count="179" uniqueCount="170">
  <si>
    <t>Materijalni rashodi</t>
  </si>
  <si>
    <t>Naknade troškova zaposlenima</t>
  </si>
  <si>
    <t>Službena putovanja</t>
  </si>
  <si>
    <t>Dnevnice za službeni put u zemlji</t>
  </si>
  <si>
    <t>Naknade za smještaj na sl.putu u z.</t>
  </si>
  <si>
    <t>Naknade za prijevoz na sl.putu u z.</t>
  </si>
  <si>
    <t>Stručno usavršavanje zaposlenika</t>
  </si>
  <si>
    <t>Seminari, savjetovanja i simpoziji</t>
  </si>
  <si>
    <t>Rashodi za materijal i energiju</t>
  </si>
  <si>
    <t>Uredski materijal i ost. mat. rash.</t>
  </si>
  <si>
    <t>Uredski materijal</t>
  </si>
  <si>
    <t>Materijal za čišćenje</t>
  </si>
  <si>
    <t>Materijal za higij. potrebe i njegu</t>
  </si>
  <si>
    <t>Materijal i sirovine</t>
  </si>
  <si>
    <t>Energija</t>
  </si>
  <si>
    <t>Električna energija</t>
  </si>
  <si>
    <t>Plin</t>
  </si>
  <si>
    <t>Motorni benzin i dizel gorivo</t>
  </si>
  <si>
    <t>Materijal i dijelovi za tek.i inv.održ.</t>
  </si>
  <si>
    <t>Mater.i dijel.za tek.i inv.održ.objek.</t>
  </si>
  <si>
    <t>Materijal i dijelovi za održ.opreme</t>
  </si>
  <si>
    <t>Ostali materijal za tekuće i inv.odr.</t>
  </si>
  <si>
    <t>Sitni inventar i auto gume</t>
  </si>
  <si>
    <t>Sitni inventar</t>
  </si>
  <si>
    <t>Rashodi za usluge</t>
  </si>
  <si>
    <t>Usluge telefona, pošte i prijevoza</t>
  </si>
  <si>
    <t>Usluge telefona i telefaksa</t>
  </si>
  <si>
    <t>Usluge interneta</t>
  </si>
  <si>
    <t>Poštarina( pisma, tiskanice i slično )</t>
  </si>
  <si>
    <t>Ostale usluge za komun. i prijevoz</t>
  </si>
  <si>
    <t>Usluge tekućeg i invest. održ.</t>
  </si>
  <si>
    <t>Usluge tekućeg i inv.održ.g.objek.</t>
  </si>
  <si>
    <t>Usluge tekućeg i inv.održav.opreme</t>
  </si>
  <si>
    <t>Usluge promidžbe i informiranja</t>
  </si>
  <si>
    <t>Tisak – natječaji</t>
  </si>
  <si>
    <t>Ostale usluge promidžbe i informir.</t>
  </si>
  <si>
    <t>Komunalne usluge</t>
  </si>
  <si>
    <t>Opskrba vodom</t>
  </si>
  <si>
    <t>Iznošenje i odvoz smeća</t>
  </si>
  <si>
    <t>Dimnjačarske usluge</t>
  </si>
  <si>
    <t>Zdravstvene i veterinarske usluge</t>
  </si>
  <si>
    <t>Obavezni i preventivni zdr.pregl.za.</t>
  </si>
  <si>
    <t>Intelektualne i osobne usluge</t>
  </si>
  <si>
    <t>Računalne usluge</t>
  </si>
  <si>
    <t>Ostale računalne usluge</t>
  </si>
  <si>
    <t>Ostale usluge</t>
  </si>
  <si>
    <t>Grafičke i tiskarske usluge</t>
  </si>
  <si>
    <t>Ostali nespomenuti rash. poslov.</t>
  </si>
  <si>
    <t>Članarine</t>
  </si>
  <si>
    <t>Tuzemne članarine</t>
  </si>
  <si>
    <t>Ostali nespomenuti rash. poslovan.</t>
  </si>
  <si>
    <t>Ostali nespomenuti rash.poslovanja</t>
  </si>
  <si>
    <t>Financijski rashodi</t>
  </si>
  <si>
    <t>Ostali financijski rashodi</t>
  </si>
  <si>
    <t>Bankarske usluge i usluge pl. pr.</t>
  </si>
  <si>
    <t>Usluge platnog prometa</t>
  </si>
  <si>
    <t>Rashodi za nab.pr. i dug. imovine</t>
  </si>
  <si>
    <t>Građevinski objekti</t>
  </si>
  <si>
    <t>Poslovni objekti</t>
  </si>
  <si>
    <t>Postrojenja i oprema</t>
  </si>
  <si>
    <t>Knjige</t>
  </si>
  <si>
    <t>Knjige u knjižnicama</t>
  </si>
  <si>
    <t>SVEUKUPNO TROŠKOVI:</t>
  </si>
  <si>
    <t>Ostale usluge tek.i inv.održavanja</t>
  </si>
  <si>
    <t>Ost.usl.-pregledi po zakonu</t>
  </si>
  <si>
    <t>Deratizacija i dezinsekcija</t>
  </si>
  <si>
    <t>Rashodi poslovanja</t>
  </si>
  <si>
    <t>3 i 4</t>
  </si>
  <si>
    <t>Ostale nak.troškova zaposlen.</t>
  </si>
  <si>
    <t>Nakn.za kor.privatnog aut.u sl.svrhe</t>
  </si>
  <si>
    <t>Službena,radna i zašt.odj.i obuća</t>
  </si>
  <si>
    <t>Premije osiguranja</t>
  </si>
  <si>
    <t>Zgrade obraz.institucija-sanitarni čvor</t>
  </si>
  <si>
    <t>Usluge odv.i pravnog savjetovanja</t>
  </si>
  <si>
    <t>Ostale intelektualne usluge</t>
  </si>
  <si>
    <t>Reprezentacija</t>
  </si>
  <si>
    <t>Uredska oprema i namještaj</t>
  </si>
  <si>
    <t>Računala i računalna oprema</t>
  </si>
  <si>
    <t>Uredski namještaj</t>
  </si>
  <si>
    <t>Komunikacijska oprema</t>
  </si>
  <si>
    <t>Radio i TV prijemnici</t>
  </si>
  <si>
    <t>Uređaji, strojevi i oprema</t>
  </si>
  <si>
    <t xml:space="preserve">Uređaji </t>
  </si>
  <si>
    <t>Strojevi</t>
  </si>
  <si>
    <t>Oprema</t>
  </si>
  <si>
    <t>KAPITALNA ULAGANJA</t>
  </si>
  <si>
    <t>UKUPNO</t>
  </si>
  <si>
    <t>Kamate</t>
  </si>
  <si>
    <t>Ostale komunalne usluge</t>
  </si>
  <si>
    <t>Laboratorijske usluge</t>
  </si>
  <si>
    <t>Autorski honorari</t>
  </si>
  <si>
    <t>Usluge ažuriranja računalnih baza</t>
  </si>
  <si>
    <t>Plaće za zaposlene</t>
  </si>
  <si>
    <t>Dar za djecu</t>
  </si>
  <si>
    <t>Otpremnine</t>
  </si>
  <si>
    <t>Naknade za bolest, invalidnost, smrtni sl.</t>
  </si>
  <si>
    <t>Dopr. za zapošljavanje invalida</t>
  </si>
  <si>
    <t>Dopr. za ZO u slučaju nezaposl.</t>
  </si>
  <si>
    <t>Dopr. za ZO zaštite zdravlja</t>
  </si>
  <si>
    <t>Prihodi poslovanja</t>
  </si>
  <si>
    <t>Prihodi od imovine</t>
  </si>
  <si>
    <t xml:space="preserve">Prihodi od iznajmljivanja </t>
  </si>
  <si>
    <t>Prihodi po pos.propisima</t>
  </si>
  <si>
    <t>Prihodi od prodaje proiz. i usluga</t>
  </si>
  <si>
    <t>Prihodi iz proračuna</t>
  </si>
  <si>
    <t>Prihodi na temelju ugovorenih obveza</t>
  </si>
  <si>
    <t>Prihodi od prodaje nef.imovine</t>
  </si>
  <si>
    <t>Prihodi od prodaje stanova</t>
  </si>
  <si>
    <t>Ostalo</t>
  </si>
  <si>
    <t>RASHODI POSLOVANJA</t>
  </si>
  <si>
    <t>PRIHODI POSLOVANJA</t>
  </si>
  <si>
    <t>RAČUN</t>
  </si>
  <si>
    <t>NAZIV RAČUNA</t>
  </si>
  <si>
    <t>Donacije</t>
  </si>
  <si>
    <t>6 i 7</t>
  </si>
  <si>
    <t>Državni pro.</t>
  </si>
  <si>
    <t xml:space="preserve">Doprinosi </t>
  </si>
  <si>
    <t>Kapitalne donacije od fizičkih osoba</t>
  </si>
  <si>
    <t>Kapitalne donacije od trg.društava</t>
  </si>
  <si>
    <t>Tek.donacije od subjekata izvan države</t>
  </si>
  <si>
    <t>Literatura(publikac.,časopisi,knjige)</t>
  </si>
  <si>
    <t>Naknada za prijevoz na posao i s posla</t>
  </si>
  <si>
    <t xml:space="preserve">Naknada za prijevoz </t>
  </si>
  <si>
    <t>Tekuće pomoći iz pr.koji nije nadl.-ministarstvo</t>
  </si>
  <si>
    <t>Tekuće pomoći proračunskim korisnicima iz proračuna koji im nije nadležan</t>
  </si>
  <si>
    <t>Prihodi za financiranje rashoda posl.-županija</t>
  </si>
  <si>
    <t>Naknada zbog nezapošljavanja invalida</t>
  </si>
  <si>
    <t>Ostale zdrav.usluge</t>
  </si>
  <si>
    <t>Premija osiguranja-odgovornost prema trećima</t>
  </si>
  <si>
    <t>Ostali prihodi-sudske tužbe</t>
  </si>
  <si>
    <t>Ostali rashodi za zaposlene</t>
  </si>
  <si>
    <t>Tekuće pomoći iz proračuna koji nije nadl.-žššs</t>
  </si>
  <si>
    <t>Rashodi za zaposlene</t>
  </si>
  <si>
    <t>Tekuće pomoći od HZMO-a, HZZ-a i HZZO-a</t>
  </si>
  <si>
    <t>Naknade ostalih troškova( bez zapošljavanja)</t>
  </si>
  <si>
    <t xml:space="preserve"> OSNOVNA ŠKOLA SVETI KRIŽ ZAČRETJE</t>
  </si>
  <si>
    <t>SVETI KRIŽ ZAČRETJE</t>
  </si>
  <si>
    <t>Tekuće pomoći iz pr.koji nije nadl.-OPĆINA</t>
  </si>
  <si>
    <t>Općina</t>
  </si>
  <si>
    <t>Regres, božićnica</t>
  </si>
  <si>
    <t>Ostale naknade iz proračuna u naravi</t>
  </si>
  <si>
    <t>Premije osiguranja imovine</t>
  </si>
  <si>
    <t>Ostali materijal za potrebe poslovanja(mat. u nastavi)</t>
  </si>
  <si>
    <t>Ostale zakupnine i najamnine</t>
  </si>
  <si>
    <t>Sudske pristojbe</t>
  </si>
  <si>
    <t>Županija-DEC</t>
  </si>
  <si>
    <t>Jubilarne nagrade</t>
  </si>
  <si>
    <t xml:space="preserve">Županija </t>
  </si>
  <si>
    <t>izvorna sred.</t>
  </si>
  <si>
    <t>Nefinanc.</t>
  </si>
  <si>
    <t>imovina</t>
  </si>
  <si>
    <t>Vlastiti</t>
  </si>
  <si>
    <t>prihodi</t>
  </si>
  <si>
    <t>Sufinanc.</t>
  </si>
  <si>
    <t>cij.uslug.</t>
  </si>
  <si>
    <t>Prihodi od kamata</t>
  </si>
  <si>
    <t>Prihodi od pruženih usluga-najam dvorane</t>
  </si>
  <si>
    <t>Uplate učenika; izleti,terenska nastava, osiguranje</t>
  </si>
  <si>
    <t>Doprinosi za obvezno zdr.osig.</t>
  </si>
  <si>
    <r>
      <rPr>
        <b/>
        <sz val="12"/>
        <rFont val="Times New Roman"/>
        <family val="1"/>
        <charset val="238"/>
      </rPr>
      <t>PLAN 2022</t>
    </r>
    <r>
      <rPr>
        <b/>
        <sz val="18"/>
        <rFont val="Times New Roman"/>
        <family val="1"/>
        <charset val="238"/>
      </rPr>
      <t>.</t>
    </r>
  </si>
  <si>
    <t>Uplate učenika za šk.kuhinju</t>
  </si>
  <si>
    <t xml:space="preserve">Uplate ŠK - produženi boravak, ostali materijal </t>
  </si>
  <si>
    <t>Namirnice za školsku kuhinju, boravak</t>
  </si>
  <si>
    <t xml:space="preserve"> Financijski plan za 2022. godinu  - 1. izmjena</t>
  </si>
  <si>
    <t>6a</t>
  </si>
  <si>
    <t>8a</t>
  </si>
  <si>
    <t>Ostala uredska oprema, namještaj</t>
  </si>
  <si>
    <t>Sv.Križ Začretje, 27.04.2022.</t>
  </si>
  <si>
    <t>KLASA: 400-02/22-01/01</t>
  </si>
  <si>
    <t>URBROJ: 2140-79-22-01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</si>
</sst>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</font>
    <font>
      <b/>
      <sz val="14"/>
      <name val="Arial"/>
      <family val="2"/>
      <charset val="238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  <charset val="238"/>
    </font>
    <font>
      <sz val="16"/>
      <name val="Times New Roman"/>
      <family val="1"/>
    </font>
    <font>
      <b/>
      <sz val="12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8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3" fontId="2" fillId="0" borderId="1" xfId="0" applyNumberFormat="1" applyFont="1" applyBorder="1" applyProtection="1">
      <protection locked="0"/>
    </xf>
    <xf numFmtId="3" fontId="1" fillId="0" borderId="1" xfId="0" applyNumberFormat="1" applyFont="1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Protection="1">
      <protection locked="0"/>
    </xf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14" fontId="2" fillId="0" borderId="0" xfId="0" applyNumberFormat="1" applyFont="1" applyProtection="1">
      <protection locked="0"/>
    </xf>
    <xf numFmtId="0" fontId="3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/>
    <xf numFmtId="0" fontId="2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3" fontId="4" fillId="0" borderId="1" xfId="0" applyNumberFormat="1" applyFont="1" applyBorder="1" applyProtection="1">
      <protection locked="0"/>
    </xf>
    <xf numFmtId="3" fontId="3" fillId="0" borderId="1" xfId="0" applyNumberFormat="1" applyFont="1" applyBorder="1"/>
    <xf numFmtId="3" fontId="4" fillId="0" borderId="1" xfId="0" applyNumberFormat="1" applyFont="1" applyBorder="1"/>
    <xf numFmtId="0" fontId="1" fillId="2" borderId="2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/>
    <xf numFmtId="3" fontId="4" fillId="3" borderId="1" xfId="0" applyNumberFormat="1" applyFont="1" applyFill="1" applyBorder="1" applyAlignment="1">
      <alignment horizontal="right"/>
    </xf>
    <xf numFmtId="3" fontId="1" fillId="3" borderId="1" xfId="0" applyNumberFormat="1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3" fontId="1" fillId="2" borderId="2" xfId="0" applyNumberFormat="1" applyFont="1" applyFill="1" applyBorder="1"/>
    <xf numFmtId="0" fontId="1" fillId="2" borderId="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1" fillId="3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3" fontId="1" fillId="0" borderId="1" xfId="0" applyNumberFormat="1" applyFont="1" applyBorder="1" applyAlignment="1" applyProtection="1"/>
    <xf numFmtId="3" fontId="3" fillId="0" borderId="1" xfId="0" applyNumberFormat="1" applyFont="1" applyBorder="1" applyAlignment="1"/>
    <xf numFmtId="3" fontId="1" fillId="3" borderId="1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/>
    <xf numFmtId="3" fontId="2" fillId="0" borderId="1" xfId="0" applyNumberFormat="1" applyFont="1" applyBorder="1" applyAlignment="1" applyProtection="1">
      <protection locked="0"/>
    </xf>
    <xf numFmtId="3" fontId="2" fillId="0" borderId="7" xfId="0" applyNumberFormat="1" applyFont="1" applyBorder="1" applyAlignment="1" applyProtection="1">
      <protection locked="0"/>
    </xf>
    <xf numFmtId="3" fontId="1" fillId="0" borderId="1" xfId="0" applyNumberFormat="1" applyFont="1" applyBorder="1" applyAlignment="1"/>
    <xf numFmtId="3" fontId="2" fillId="0" borderId="2" xfId="0" applyNumberFormat="1" applyFont="1" applyBorder="1" applyAlignment="1" applyProtection="1">
      <protection locked="0"/>
    </xf>
    <xf numFmtId="3" fontId="1" fillId="2" borderId="1" xfId="0" applyNumberFormat="1" applyFont="1" applyFill="1" applyBorder="1" applyAlignment="1"/>
    <xf numFmtId="3" fontId="1" fillId="0" borderId="7" xfId="0" applyNumberFormat="1" applyFont="1" applyBorder="1" applyAlignment="1"/>
    <xf numFmtId="3" fontId="4" fillId="0" borderId="2" xfId="0" applyNumberFormat="1" applyFont="1" applyBorder="1" applyAlignment="1"/>
    <xf numFmtId="3" fontId="2" fillId="0" borderId="1" xfId="0" applyNumberFormat="1" applyFont="1" applyBorder="1" applyAlignment="1"/>
    <xf numFmtId="3" fontId="4" fillId="0" borderId="1" xfId="0" applyNumberFormat="1" applyFont="1" applyBorder="1" applyAlignment="1" applyProtection="1">
      <protection locked="0"/>
    </xf>
    <xf numFmtId="3" fontId="1" fillId="3" borderId="1" xfId="0" applyNumberFormat="1" applyFont="1" applyFill="1" applyBorder="1" applyAlignment="1"/>
    <xf numFmtId="0" fontId="7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/>
    </xf>
    <xf numFmtId="3" fontId="3" fillId="0" borderId="14" xfId="0" applyNumberFormat="1" applyFont="1" applyBorder="1" applyAlignment="1"/>
    <xf numFmtId="3" fontId="2" fillId="0" borderId="14" xfId="0" applyNumberFormat="1" applyFont="1" applyBorder="1" applyAlignment="1" applyProtection="1">
      <protection locked="0"/>
    </xf>
    <xf numFmtId="3" fontId="2" fillId="0" borderId="16" xfId="0" applyNumberFormat="1" applyFont="1" applyBorder="1" applyAlignment="1" applyProtection="1">
      <protection locked="0"/>
    </xf>
    <xf numFmtId="3" fontId="2" fillId="0" borderId="15" xfId="0" applyNumberFormat="1" applyFont="1" applyBorder="1" applyAlignment="1" applyProtection="1">
      <protection locked="0"/>
    </xf>
    <xf numFmtId="3" fontId="2" fillId="0" borderId="14" xfId="0" applyNumberFormat="1" applyFont="1" applyBorder="1" applyAlignment="1"/>
    <xf numFmtId="3" fontId="2" fillId="0" borderId="14" xfId="0" applyNumberFormat="1" applyFont="1" applyBorder="1" applyProtection="1">
      <protection locked="0"/>
    </xf>
    <xf numFmtId="3" fontId="3" fillId="0" borderId="14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3" xfId="0" applyFont="1" applyBorder="1" applyAlignment="1">
      <alignment vertical="top" wrapText="1"/>
    </xf>
    <xf numFmtId="3" fontId="1" fillId="0" borderId="18" xfId="0" applyNumberFormat="1" applyFont="1" applyBorder="1"/>
    <xf numFmtId="3" fontId="4" fillId="4" borderId="17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 vertical="top" wrapText="1"/>
    </xf>
    <xf numFmtId="3" fontId="1" fillId="0" borderId="1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2" fillId="4" borderId="0" xfId="0" applyFont="1" applyFill="1"/>
    <xf numFmtId="0" fontId="4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 applyProtection="1"/>
    <xf numFmtId="3" fontId="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 applyProtection="1">
      <alignment horizontal="right"/>
    </xf>
    <xf numFmtId="0" fontId="4" fillId="3" borderId="1" xfId="0" applyFont="1" applyFill="1" applyBorder="1" applyAlignment="1">
      <alignment horizontal="left" vertical="top" wrapText="1"/>
    </xf>
    <xf numFmtId="3" fontId="3" fillId="4" borderId="14" xfId="0" applyNumberFormat="1" applyFont="1" applyFill="1" applyBorder="1" applyAlignment="1" applyProtection="1"/>
    <xf numFmtId="3" fontId="4" fillId="0" borderId="7" xfId="0" applyNumberFormat="1" applyFont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vertical="top" wrapText="1"/>
    </xf>
    <xf numFmtId="0" fontId="3" fillId="0" borderId="0" xfId="0" applyFont="1"/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/>
    </xf>
    <xf numFmtId="3" fontId="12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3" fontId="13" fillId="4" borderId="1" xfId="0" applyNumberFormat="1" applyFont="1" applyFill="1" applyBorder="1" applyAlignment="1">
      <alignment horizontal="right"/>
    </xf>
    <xf numFmtId="3" fontId="1" fillId="0" borderId="20" xfId="0" applyNumberFormat="1" applyFont="1" applyBorder="1"/>
    <xf numFmtId="0" fontId="9" fillId="0" borderId="0" xfId="0" applyFont="1" applyAlignment="1">
      <alignment horizontal="center" vertical="center"/>
    </xf>
    <xf numFmtId="3" fontId="4" fillId="3" borderId="14" xfId="0" applyNumberFormat="1" applyFont="1" applyFill="1" applyBorder="1" applyAlignment="1">
      <alignment horizontal="right" vertical="center"/>
    </xf>
    <xf numFmtId="3" fontId="4" fillId="3" borderId="14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3" fontId="1" fillId="2" borderId="14" xfId="0" applyNumberFormat="1" applyFont="1" applyFill="1" applyBorder="1" applyAlignment="1" applyProtection="1"/>
    <xf numFmtId="3" fontId="1" fillId="3" borderId="14" xfId="0" applyNumberFormat="1" applyFont="1" applyFill="1" applyBorder="1" applyAlignment="1" applyProtection="1"/>
    <xf numFmtId="3" fontId="1" fillId="0" borderId="14" xfId="0" applyNumberFormat="1" applyFont="1" applyBorder="1" applyAlignment="1" applyProtection="1"/>
    <xf numFmtId="3" fontId="4" fillId="0" borderId="16" xfId="0" applyNumberFormat="1" applyFont="1" applyBorder="1" applyAlignment="1" applyProtection="1">
      <protection locked="0"/>
    </xf>
    <xf numFmtId="3" fontId="1" fillId="0" borderId="14" xfId="0" applyNumberFormat="1" applyFont="1" applyBorder="1" applyAlignment="1"/>
    <xf numFmtId="3" fontId="1" fillId="2" borderId="14" xfId="0" applyNumberFormat="1" applyFont="1" applyFill="1" applyBorder="1" applyAlignment="1"/>
    <xf numFmtId="3" fontId="1" fillId="0" borderId="16" xfId="0" applyNumberFormat="1" applyFont="1" applyBorder="1" applyAlignment="1"/>
    <xf numFmtId="3" fontId="4" fillId="0" borderId="15" xfId="0" applyNumberFormat="1" applyFont="1" applyBorder="1" applyAlignment="1"/>
    <xf numFmtId="3" fontId="4" fillId="0" borderId="14" xfId="0" applyNumberFormat="1" applyFont="1" applyBorder="1" applyAlignment="1" applyProtection="1">
      <protection locked="0"/>
    </xf>
    <xf numFmtId="3" fontId="4" fillId="0" borderId="14" xfId="0" applyNumberFormat="1" applyFont="1" applyBorder="1" applyAlignment="1">
      <alignment horizontal="right"/>
    </xf>
    <xf numFmtId="3" fontId="1" fillId="3" borderId="14" xfId="0" applyNumberFormat="1" applyFont="1" applyFill="1" applyBorder="1" applyAlignment="1"/>
    <xf numFmtId="3" fontId="1" fillId="3" borderId="14" xfId="0" applyNumberFormat="1" applyFont="1" applyFill="1" applyBorder="1"/>
    <xf numFmtId="3" fontId="4" fillId="2" borderId="15" xfId="0" applyNumberFormat="1" applyFont="1" applyFill="1" applyBorder="1"/>
    <xf numFmtId="3" fontId="1" fillId="0" borderId="14" xfId="0" applyNumberFormat="1" applyFont="1" applyBorder="1"/>
    <xf numFmtId="3" fontId="1" fillId="2" borderId="14" xfId="0" applyNumberFormat="1" applyFont="1" applyFill="1" applyBorder="1"/>
    <xf numFmtId="3" fontId="4" fillId="0" borderId="14" xfId="0" applyNumberFormat="1" applyFont="1" applyBorder="1"/>
    <xf numFmtId="3" fontId="4" fillId="0" borderId="14" xfId="0" applyNumberFormat="1" applyFont="1" applyBorder="1" applyProtection="1">
      <protection locked="0"/>
    </xf>
    <xf numFmtId="3" fontId="4" fillId="4" borderId="2" xfId="0" applyNumberFormat="1" applyFont="1" applyFill="1" applyBorder="1" applyAlignment="1">
      <alignment horizontal="right"/>
    </xf>
    <xf numFmtId="0" fontId="11" fillId="0" borderId="14" xfId="0" applyFont="1" applyBorder="1" applyAlignment="1">
      <alignment horizontal="center" vertical="center"/>
    </xf>
    <xf numFmtId="3" fontId="12" fillId="4" borderId="14" xfId="0" applyNumberFormat="1" applyFont="1" applyFill="1" applyBorder="1" applyAlignment="1">
      <alignment horizontal="right"/>
    </xf>
    <xf numFmtId="3" fontId="3" fillId="0" borderId="14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4" fillId="0" borderId="1" xfId="0" applyNumberFormat="1" applyFont="1" applyBorder="1" applyAlignment="1"/>
    <xf numFmtId="3" fontId="4" fillId="2" borderId="1" xfId="0" applyNumberFormat="1" applyFont="1" applyFill="1" applyBorder="1"/>
    <xf numFmtId="3" fontId="3" fillId="4" borderId="1" xfId="0" applyNumberFormat="1" applyFont="1" applyFill="1" applyBorder="1" applyAlignment="1">
      <alignment horizontal="right"/>
    </xf>
    <xf numFmtId="3" fontId="3" fillId="4" borderId="14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2" fillId="0" borderId="16" xfId="0" applyNumberFormat="1" applyFont="1" applyBorder="1" applyProtection="1">
      <protection locked="0"/>
    </xf>
    <xf numFmtId="3" fontId="1" fillId="0" borderId="17" xfId="0" applyNumberFormat="1" applyFont="1" applyBorder="1"/>
    <xf numFmtId="3" fontId="2" fillId="0" borderId="7" xfId="0" applyNumberFormat="1" applyFont="1" applyBorder="1"/>
    <xf numFmtId="3" fontId="1" fillId="0" borderId="4" xfId="0" applyNumberFormat="1" applyFont="1" applyBorder="1"/>
    <xf numFmtId="3" fontId="4" fillId="0" borderId="21" xfId="0" applyNumberFormat="1" applyFont="1" applyBorder="1"/>
    <xf numFmtId="3" fontId="4" fillId="0" borderId="22" xfId="0" applyNumberFormat="1" applyFont="1" applyBorder="1"/>
    <xf numFmtId="0" fontId="5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Normalno" xfId="0" builtinId="0"/>
    <cellStyle name="Obično_List4" xfId="2" xr:uid="{00000000-0005-0000-0000-000001000000}"/>
    <cellStyle name="Obično_List7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8"/>
  <sheetViews>
    <sheetView tabSelected="1" view="pageBreakPreview" zoomScale="86" zoomScaleSheetLayoutView="86" workbookViewId="0">
      <selection activeCell="A6" sqref="A6"/>
    </sheetView>
  </sheetViews>
  <sheetFormatPr defaultRowHeight="15.75" x14ac:dyDescent="0.25"/>
  <cols>
    <col min="1" max="1" width="12.140625" style="1" customWidth="1"/>
    <col min="2" max="2" width="35.42578125" style="1" customWidth="1"/>
    <col min="3" max="3" width="16.5703125" style="2" customWidth="1"/>
    <col min="4" max="4" width="16.140625" style="2" customWidth="1"/>
    <col min="5" max="5" width="16.28515625" style="14" customWidth="1"/>
    <col min="6" max="6" width="14.85546875" style="2" customWidth="1"/>
    <col min="7" max="7" width="12.5703125" style="2" customWidth="1"/>
    <col min="8" max="8" width="12" style="2" customWidth="1"/>
    <col min="9" max="11" width="12.42578125" style="2" customWidth="1"/>
    <col min="12" max="13" width="14.28515625" style="1" customWidth="1"/>
    <col min="14" max="14" width="15.7109375" style="1" bestFit="1" customWidth="1"/>
    <col min="15" max="15" width="15.7109375" style="1" customWidth="1"/>
    <col min="16" max="16" width="15.7109375" style="1" bestFit="1" customWidth="1"/>
    <col min="17" max="16384" width="9.140625" style="1"/>
  </cols>
  <sheetData>
    <row r="1" spans="1:13" ht="20.25" x14ac:dyDescent="0.3">
      <c r="A1" s="63" t="s">
        <v>135</v>
      </c>
      <c r="B1" s="64"/>
    </row>
    <row r="2" spans="1:13" ht="20.25" x14ac:dyDescent="0.3">
      <c r="A2" s="12" t="s">
        <v>136</v>
      </c>
      <c r="B2" s="64"/>
    </row>
    <row r="3" spans="1:13" ht="20.25" x14ac:dyDescent="0.3">
      <c r="A3" s="12"/>
      <c r="B3" s="64"/>
    </row>
    <row r="4" spans="1:13" ht="20.25" x14ac:dyDescent="0.3">
      <c r="A4" s="118" t="s">
        <v>168</v>
      </c>
      <c r="B4" s="64"/>
    </row>
    <row r="5" spans="1:13" x14ac:dyDescent="0.25">
      <c r="A5" s="45" t="s">
        <v>169</v>
      </c>
      <c r="B5" s="45"/>
      <c r="C5" s="46"/>
      <c r="D5" s="46"/>
      <c r="E5" s="46"/>
      <c r="F5" s="46"/>
      <c r="G5" s="46"/>
      <c r="H5" s="46"/>
      <c r="I5" s="46"/>
      <c r="J5" s="46"/>
      <c r="K5" s="46"/>
    </row>
    <row r="6" spans="1:13" x14ac:dyDescent="0.25">
      <c r="A6" s="45" t="s">
        <v>167</v>
      </c>
      <c r="B6" s="45"/>
      <c r="C6" s="46"/>
      <c r="D6" s="46"/>
      <c r="E6" s="46"/>
      <c r="F6" s="46"/>
      <c r="G6" s="46"/>
      <c r="H6" s="46"/>
      <c r="I6" s="46"/>
      <c r="J6" s="46"/>
      <c r="K6" s="46"/>
    </row>
    <row r="7" spans="1:13" x14ac:dyDescent="0.25">
      <c r="A7" s="45"/>
      <c r="B7" s="45"/>
      <c r="C7" s="46"/>
      <c r="D7" s="46"/>
      <c r="E7" s="46"/>
      <c r="F7" s="46"/>
      <c r="G7" s="46"/>
      <c r="H7" s="46"/>
      <c r="I7" s="46"/>
      <c r="J7" s="46"/>
      <c r="K7" s="46"/>
    </row>
    <row r="8" spans="1:13" x14ac:dyDescent="0.25">
      <c r="A8" s="45"/>
      <c r="B8" s="45"/>
      <c r="C8" s="46"/>
      <c r="D8" s="46"/>
      <c r="E8" s="46"/>
      <c r="F8" s="46"/>
      <c r="G8" s="46"/>
      <c r="H8" s="46"/>
      <c r="I8" s="46"/>
      <c r="J8" s="46"/>
      <c r="K8" s="46"/>
    </row>
    <row r="9" spans="1:13" ht="23.25" x14ac:dyDescent="0.25">
      <c r="A9" s="181" t="s">
        <v>163</v>
      </c>
      <c r="B9" s="182"/>
      <c r="C9" s="182"/>
      <c r="D9" s="182"/>
      <c r="E9" s="182"/>
      <c r="F9" s="182"/>
      <c r="G9" s="182"/>
      <c r="H9" s="65"/>
      <c r="I9" s="65"/>
      <c r="J9" s="172"/>
      <c r="K9" s="167"/>
    </row>
    <row r="10" spans="1:13" ht="24" thickBot="1" x14ac:dyDescent="0.3">
      <c r="A10" s="77"/>
      <c r="B10" s="78"/>
      <c r="C10" s="78"/>
      <c r="D10" s="127"/>
      <c r="E10" s="78"/>
      <c r="F10" s="78"/>
      <c r="G10" s="127"/>
      <c r="H10" s="78"/>
      <c r="I10" s="127"/>
      <c r="J10" s="172"/>
      <c r="K10" s="167"/>
    </row>
    <row r="11" spans="1:13" ht="23.25" thickBot="1" x14ac:dyDescent="0.3">
      <c r="A11" s="99" t="s">
        <v>111</v>
      </c>
      <c r="B11" s="96" t="s">
        <v>112</v>
      </c>
      <c r="C11" s="168" t="s">
        <v>159</v>
      </c>
      <c r="D11" s="169" t="s">
        <v>115</v>
      </c>
      <c r="E11" s="169" t="s">
        <v>145</v>
      </c>
      <c r="F11" s="169" t="s">
        <v>153</v>
      </c>
      <c r="G11" s="169" t="s">
        <v>113</v>
      </c>
      <c r="H11" s="169" t="s">
        <v>149</v>
      </c>
      <c r="I11" s="99" t="s">
        <v>138</v>
      </c>
      <c r="J11" s="99" t="s">
        <v>138</v>
      </c>
      <c r="K11" s="155" t="s">
        <v>151</v>
      </c>
      <c r="L11" s="155" t="s">
        <v>147</v>
      </c>
      <c r="M11" s="155" t="s">
        <v>147</v>
      </c>
    </row>
    <row r="12" spans="1:13" ht="23.25" x14ac:dyDescent="0.25">
      <c r="A12" s="84"/>
      <c r="B12" s="95" t="s">
        <v>110</v>
      </c>
      <c r="C12" s="170"/>
      <c r="D12" s="170"/>
      <c r="E12" s="170"/>
      <c r="F12" s="169" t="s">
        <v>154</v>
      </c>
      <c r="G12" s="170"/>
      <c r="H12" s="169" t="s">
        <v>150</v>
      </c>
      <c r="I12" s="171"/>
      <c r="J12" s="171"/>
      <c r="K12" s="155" t="s">
        <v>152</v>
      </c>
      <c r="L12" s="166" t="s">
        <v>148</v>
      </c>
      <c r="M12" s="166" t="s">
        <v>148</v>
      </c>
    </row>
    <row r="13" spans="1:13" ht="23.25" x14ac:dyDescent="0.25">
      <c r="A13" s="84"/>
      <c r="B13" s="95"/>
      <c r="C13" s="85"/>
      <c r="D13" s="100">
        <v>1</v>
      </c>
      <c r="E13" s="100">
        <v>2</v>
      </c>
      <c r="F13" s="100">
        <v>3</v>
      </c>
      <c r="G13" s="100">
        <v>4</v>
      </c>
      <c r="H13" s="100">
        <v>5</v>
      </c>
      <c r="I13" s="149">
        <v>6</v>
      </c>
      <c r="J13" s="149" t="s">
        <v>164</v>
      </c>
      <c r="K13" s="149">
        <v>7</v>
      </c>
      <c r="L13" s="155">
        <v>8</v>
      </c>
      <c r="M13" s="155" t="s">
        <v>165</v>
      </c>
    </row>
    <row r="14" spans="1:13" x14ac:dyDescent="0.25">
      <c r="A14" s="103" t="s">
        <v>114</v>
      </c>
      <c r="B14" s="104" t="s">
        <v>86</v>
      </c>
      <c r="C14" s="105">
        <f>SUM(C15+C38)</f>
        <v>10740035</v>
      </c>
      <c r="D14" s="105">
        <f t="shared" ref="D14:L14" si="0">SUM(D15+D38)</f>
        <v>8786056</v>
      </c>
      <c r="E14" s="105">
        <f t="shared" si="0"/>
        <v>494186</v>
      </c>
      <c r="F14" s="105">
        <f t="shared" si="0"/>
        <v>483200</v>
      </c>
      <c r="G14" s="105">
        <f t="shared" si="0"/>
        <v>15000</v>
      </c>
      <c r="H14" s="105">
        <f>SUM(H38)</f>
        <v>3500</v>
      </c>
      <c r="I14" s="128">
        <f t="shared" si="0"/>
        <v>194532</v>
      </c>
      <c r="J14" s="128">
        <f>J15</f>
        <v>314532</v>
      </c>
      <c r="K14" s="128">
        <f>SUM(K21+K28)</f>
        <v>10050</v>
      </c>
      <c r="L14" s="105">
        <f t="shared" si="0"/>
        <v>438979</v>
      </c>
      <c r="M14" s="105">
        <f>M15</f>
        <v>458979</v>
      </c>
    </row>
    <row r="15" spans="1:13" s="98" customFormat="1" x14ac:dyDescent="0.25">
      <c r="A15" s="106">
        <v>6</v>
      </c>
      <c r="B15" s="35" t="s">
        <v>99</v>
      </c>
      <c r="C15" s="32">
        <f>SUM(D15:I15:H15:L15)</f>
        <v>10736535</v>
      </c>
      <c r="D15" s="32">
        <f>SUM(D16+D21+D24+D28+D33+D36)</f>
        <v>8786056</v>
      </c>
      <c r="E15" s="32">
        <f t="shared" ref="E15:L15" si="1">SUM(E16+E21+E24+E28+E33+E36)</f>
        <v>494186</v>
      </c>
      <c r="F15" s="32">
        <f t="shared" si="1"/>
        <v>483200</v>
      </c>
      <c r="G15" s="32">
        <f t="shared" si="1"/>
        <v>15000</v>
      </c>
      <c r="H15" s="32"/>
      <c r="I15" s="129">
        <f t="shared" si="1"/>
        <v>194532</v>
      </c>
      <c r="J15" s="129">
        <f>J16</f>
        <v>314532</v>
      </c>
      <c r="K15" s="129">
        <f>SUM(K21+K28)</f>
        <v>10050</v>
      </c>
      <c r="L15" s="32">
        <f t="shared" si="1"/>
        <v>438979</v>
      </c>
      <c r="M15" s="32">
        <f>M33</f>
        <v>458979</v>
      </c>
    </row>
    <row r="16" spans="1:13" s="98" customFormat="1" ht="47.25" x14ac:dyDescent="0.25">
      <c r="A16" s="86">
        <v>63</v>
      </c>
      <c r="B16" s="124" t="s">
        <v>124</v>
      </c>
      <c r="C16" s="30">
        <f t="shared" ref="C16:C39" si="2">SUM(D16:L16)</f>
        <v>9295120</v>
      </c>
      <c r="D16" s="30">
        <f>SUM(D17:D20)</f>
        <v>8786056</v>
      </c>
      <c r="E16" s="30">
        <f t="shared" ref="E16:L16" si="3">SUM(E17:E20)</f>
        <v>0</v>
      </c>
      <c r="F16" s="30">
        <f t="shared" si="3"/>
        <v>0</v>
      </c>
      <c r="G16" s="30">
        <f t="shared" si="3"/>
        <v>0</v>
      </c>
      <c r="H16" s="30">
        <f t="shared" si="3"/>
        <v>0</v>
      </c>
      <c r="I16" s="30">
        <f t="shared" si="3"/>
        <v>194532</v>
      </c>
      <c r="J16" s="30">
        <f>SUM(J17:J20)</f>
        <v>314532</v>
      </c>
      <c r="K16" s="30"/>
      <c r="L16" s="30">
        <f t="shared" si="3"/>
        <v>0</v>
      </c>
      <c r="M16" s="30"/>
    </row>
    <row r="17" spans="1:13" s="161" customFormat="1" ht="31.5" x14ac:dyDescent="0.25">
      <c r="A17" s="87">
        <v>63414</v>
      </c>
      <c r="B17" s="162" t="s">
        <v>133</v>
      </c>
      <c r="C17" s="76">
        <f t="shared" si="2"/>
        <v>0</v>
      </c>
      <c r="D17" s="159"/>
      <c r="E17" s="159"/>
      <c r="F17" s="159"/>
      <c r="G17" s="159"/>
      <c r="H17" s="159"/>
      <c r="I17" s="160"/>
      <c r="J17" s="160"/>
      <c r="K17" s="160"/>
      <c r="L17" s="159"/>
      <c r="M17" s="159"/>
    </row>
    <row r="18" spans="1:13" s="98" customFormat="1" ht="31.5" x14ac:dyDescent="0.25">
      <c r="A18" s="119">
        <v>63612</v>
      </c>
      <c r="B18" s="120" t="s">
        <v>123</v>
      </c>
      <c r="C18" s="125">
        <f t="shared" si="2"/>
        <v>8786056</v>
      </c>
      <c r="D18" s="121">
        <v>8786056</v>
      </c>
      <c r="E18" s="121"/>
      <c r="F18" s="121"/>
      <c r="G18" s="121"/>
      <c r="H18" s="121"/>
      <c r="I18" s="150">
        <v>0</v>
      </c>
      <c r="J18" s="150"/>
      <c r="K18" s="150"/>
      <c r="L18" s="156"/>
      <c r="M18" s="156"/>
    </row>
    <row r="19" spans="1:13" s="98" customFormat="1" ht="31.5" x14ac:dyDescent="0.25">
      <c r="A19" s="119">
        <v>63613</v>
      </c>
      <c r="B19" s="120" t="s">
        <v>137</v>
      </c>
      <c r="C19" s="125">
        <f t="shared" si="2"/>
        <v>509064</v>
      </c>
      <c r="D19" s="121"/>
      <c r="E19" s="121"/>
      <c r="F19" s="121"/>
      <c r="G19" s="121"/>
      <c r="H19" s="121"/>
      <c r="I19" s="150">
        <v>194532</v>
      </c>
      <c r="J19" s="150">
        <v>314532</v>
      </c>
      <c r="K19" s="150"/>
      <c r="L19" s="156"/>
      <c r="M19" s="156"/>
    </row>
    <row r="20" spans="1:13" s="98" customFormat="1" ht="31.5" x14ac:dyDescent="0.25">
      <c r="A20" s="119">
        <v>636112</v>
      </c>
      <c r="B20" s="120" t="s">
        <v>131</v>
      </c>
      <c r="C20" s="125">
        <f t="shared" si="2"/>
        <v>0</v>
      </c>
      <c r="D20" s="121"/>
      <c r="E20" s="121"/>
      <c r="F20" s="121"/>
      <c r="G20" s="121"/>
      <c r="H20" s="121"/>
      <c r="I20" s="150"/>
      <c r="J20" s="150"/>
      <c r="K20" s="150"/>
      <c r="L20" s="156"/>
      <c r="M20" s="156"/>
    </row>
    <row r="21" spans="1:13" x14ac:dyDescent="0.25">
      <c r="A21" s="86">
        <v>64</v>
      </c>
      <c r="B21" s="36" t="s">
        <v>100</v>
      </c>
      <c r="C21" s="30">
        <f t="shared" si="2"/>
        <v>50</v>
      </c>
      <c r="D21" s="30">
        <f>SUM(D22+D23)</f>
        <v>0</v>
      </c>
      <c r="E21" s="30">
        <f t="shared" ref="E21:L21" si="4">SUM(E22+E23)</f>
        <v>0</v>
      </c>
      <c r="F21" s="30">
        <f t="shared" si="4"/>
        <v>0</v>
      </c>
      <c r="G21" s="30">
        <f t="shared" si="4"/>
        <v>0</v>
      </c>
      <c r="H21" s="30">
        <f t="shared" si="4"/>
        <v>0</v>
      </c>
      <c r="I21" s="130">
        <f t="shared" si="4"/>
        <v>0</v>
      </c>
      <c r="J21" s="130"/>
      <c r="K21" s="130">
        <f>SUM(K22+K23)</f>
        <v>50</v>
      </c>
      <c r="L21" s="30">
        <f t="shared" si="4"/>
        <v>0</v>
      </c>
      <c r="M21" s="30"/>
    </row>
    <row r="22" spans="1:13" x14ac:dyDescent="0.25">
      <c r="A22" s="87">
        <v>64131</v>
      </c>
      <c r="B22" s="88" t="s">
        <v>155</v>
      </c>
      <c r="C22" s="76">
        <f t="shared" si="2"/>
        <v>50</v>
      </c>
      <c r="D22" s="101"/>
      <c r="E22" s="101"/>
      <c r="F22" s="101"/>
      <c r="G22" s="101"/>
      <c r="H22" s="101"/>
      <c r="I22" s="111"/>
      <c r="J22" s="111"/>
      <c r="K22" s="111">
        <v>50</v>
      </c>
      <c r="L22" s="156"/>
      <c r="M22" s="156"/>
    </row>
    <row r="23" spans="1:13" x14ac:dyDescent="0.25">
      <c r="A23" s="87">
        <v>64224</v>
      </c>
      <c r="B23" s="88" t="s">
        <v>101</v>
      </c>
      <c r="C23" s="76">
        <f t="shared" si="2"/>
        <v>0</v>
      </c>
      <c r="D23" s="101"/>
      <c r="E23" s="101"/>
      <c r="F23" s="101"/>
      <c r="G23" s="101"/>
      <c r="H23" s="101"/>
      <c r="I23" s="111"/>
      <c r="J23" s="111"/>
      <c r="K23" s="111"/>
      <c r="L23" s="156"/>
      <c r="M23" s="156"/>
    </row>
    <row r="24" spans="1:13" s="98" customFormat="1" x14ac:dyDescent="0.25">
      <c r="A24" s="122">
        <v>65</v>
      </c>
      <c r="B24" s="97" t="s">
        <v>102</v>
      </c>
      <c r="C24" s="30">
        <f t="shared" si="2"/>
        <v>483200</v>
      </c>
      <c r="D24" s="52">
        <f>SUM(D25+D27)</f>
        <v>0</v>
      </c>
      <c r="E24" s="52">
        <f t="shared" ref="E24:L24" si="5">SUM(E25+E27)</f>
        <v>0</v>
      </c>
      <c r="F24" s="52">
        <f>SUM(F25+F26+F27)</f>
        <v>483200</v>
      </c>
      <c r="G24" s="52">
        <f t="shared" si="5"/>
        <v>0</v>
      </c>
      <c r="H24" s="52">
        <f t="shared" si="5"/>
        <v>0</v>
      </c>
      <c r="I24" s="131">
        <f t="shared" si="5"/>
        <v>0</v>
      </c>
      <c r="J24" s="131"/>
      <c r="K24" s="131"/>
      <c r="L24" s="52">
        <f t="shared" si="5"/>
        <v>0</v>
      </c>
      <c r="M24" s="52"/>
    </row>
    <row r="25" spans="1:13" x14ac:dyDescent="0.25">
      <c r="A25" s="87">
        <v>65264</v>
      </c>
      <c r="B25" s="88" t="s">
        <v>160</v>
      </c>
      <c r="C25" s="76">
        <f t="shared" si="2"/>
        <v>320000</v>
      </c>
      <c r="D25" s="101"/>
      <c r="E25" s="101"/>
      <c r="F25" s="101">
        <v>320000</v>
      </c>
      <c r="G25" s="101"/>
      <c r="H25" s="101"/>
      <c r="I25" s="111"/>
      <c r="J25" s="111"/>
      <c r="K25" s="111"/>
      <c r="L25" s="156"/>
      <c r="M25" s="156"/>
    </row>
    <row r="26" spans="1:13" ht="31.5" x14ac:dyDescent="0.25">
      <c r="A26" s="87">
        <v>652640</v>
      </c>
      <c r="B26" s="88" t="s">
        <v>161</v>
      </c>
      <c r="C26" s="76">
        <f t="shared" si="2"/>
        <v>69000</v>
      </c>
      <c r="D26" s="101"/>
      <c r="E26" s="101"/>
      <c r="F26" s="101">
        <v>69000</v>
      </c>
      <c r="G26" s="101"/>
      <c r="H26" s="101"/>
      <c r="I26" s="111"/>
      <c r="J26" s="111"/>
      <c r="K26" s="111"/>
      <c r="L26" s="156"/>
      <c r="M26" s="156"/>
    </row>
    <row r="27" spans="1:13" ht="31.5" x14ac:dyDescent="0.25">
      <c r="A27" s="87">
        <v>65269</v>
      </c>
      <c r="B27" s="88" t="s">
        <v>157</v>
      </c>
      <c r="C27" s="76">
        <f t="shared" si="2"/>
        <v>94200</v>
      </c>
      <c r="D27" s="101"/>
      <c r="E27" s="101"/>
      <c r="F27" s="101">
        <v>94200</v>
      </c>
      <c r="G27" s="101"/>
      <c r="H27" s="101"/>
      <c r="I27" s="111"/>
      <c r="J27" s="111"/>
      <c r="K27" s="111"/>
      <c r="L27" s="156"/>
      <c r="M27" s="156"/>
    </row>
    <row r="28" spans="1:13" x14ac:dyDescent="0.25">
      <c r="A28" s="122">
        <v>66</v>
      </c>
      <c r="B28" s="123" t="s">
        <v>103</v>
      </c>
      <c r="C28" s="30">
        <f t="shared" si="2"/>
        <v>25000</v>
      </c>
      <c r="D28" s="52">
        <f>SUM(D29+D30+D31+D32)</f>
        <v>0</v>
      </c>
      <c r="E28" s="52">
        <f t="shared" ref="E28:L28" si="6">SUM(E29+E30+E31+E32)</f>
        <v>0</v>
      </c>
      <c r="F28" s="52">
        <f t="shared" si="6"/>
        <v>0</v>
      </c>
      <c r="G28" s="52">
        <f t="shared" si="6"/>
        <v>15000</v>
      </c>
      <c r="H28" s="52">
        <f t="shared" si="6"/>
        <v>0</v>
      </c>
      <c r="I28" s="131">
        <f t="shared" si="6"/>
        <v>0</v>
      </c>
      <c r="J28" s="131"/>
      <c r="K28" s="131">
        <f>SUM(K29+K30+K31)</f>
        <v>10000</v>
      </c>
      <c r="L28" s="52">
        <f t="shared" si="6"/>
        <v>0</v>
      </c>
      <c r="M28" s="52"/>
    </row>
    <row r="29" spans="1:13" ht="31.5" x14ac:dyDescent="0.25">
      <c r="A29" s="87">
        <v>66151</v>
      </c>
      <c r="B29" s="88" t="s">
        <v>156</v>
      </c>
      <c r="C29" s="76">
        <f t="shared" si="2"/>
        <v>10000</v>
      </c>
      <c r="D29" s="101"/>
      <c r="E29" s="101"/>
      <c r="F29" s="101"/>
      <c r="G29" s="101"/>
      <c r="H29" s="101"/>
      <c r="I29" s="111"/>
      <c r="J29" s="111"/>
      <c r="K29" s="111">
        <v>10000</v>
      </c>
      <c r="L29" s="156"/>
      <c r="M29" s="156"/>
    </row>
    <row r="30" spans="1:13" ht="31.5" x14ac:dyDescent="0.25">
      <c r="A30" s="87">
        <v>66314</v>
      </c>
      <c r="B30" s="88" t="s">
        <v>119</v>
      </c>
      <c r="C30" s="76">
        <f t="shared" si="2"/>
        <v>15000</v>
      </c>
      <c r="D30" s="101"/>
      <c r="E30" s="101"/>
      <c r="F30" s="101"/>
      <c r="G30" s="101">
        <v>15000</v>
      </c>
      <c r="H30" s="101"/>
      <c r="I30" s="111"/>
      <c r="J30" s="111"/>
      <c r="K30" s="111"/>
      <c r="L30" s="156"/>
      <c r="M30" s="156"/>
    </row>
    <row r="31" spans="1:13" x14ac:dyDescent="0.25">
      <c r="A31" s="87">
        <v>66321</v>
      </c>
      <c r="B31" s="88" t="s">
        <v>117</v>
      </c>
      <c r="C31" s="76">
        <f t="shared" si="2"/>
        <v>0</v>
      </c>
      <c r="D31" s="101"/>
      <c r="E31" s="101"/>
      <c r="F31" s="101"/>
      <c r="G31" s="101"/>
      <c r="H31" s="101"/>
      <c r="I31" s="111"/>
      <c r="J31" s="111"/>
      <c r="K31" s="111"/>
      <c r="L31" s="156"/>
      <c r="M31" s="156"/>
    </row>
    <row r="32" spans="1:13" x14ac:dyDescent="0.25">
      <c r="A32" s="87">
        <v>66323</v>
      </c>
      <c r="B32" s="88" t="s">
        <v>118</v>
      </c>
      <c r="C32" s="76">
        <f t="shared" si="2"/>
        <v>0</v>
      </c>
      <c r="D32" s="101"/>
      <c r="E32" s="101"/>
      <c r="F32" s="101"/>
      <c r="G32" s="101"/>
      <c r="H32" s="101"/>
      <c r="I32" s="111"/>
      <c r="J32" s="111"/>
      <c r="K32" s="111"/>
      <c r="L32" s="156"/>
      <c r="M32" s="156"/>
    </row>
    <row r="33" spans="1:13" x14ac:dyDescent="0.25">
      <c r="A33" s="122">
        <v>67</v>
      </c>
      <c r="B33" s="123" t="s">
        <v>104</v>
      </c>
      <c r="C33" s="30">
        <f t="shared" si="2"/>
        <v>933165</v>
      </c>
      <c r="D33" s="52">
        <f>SUM(D34+D35)</f>
        <v>0</v>
      </c>
      <c r="E33" s="52">
        <f t="shared" ref="E33:L33" si="7">SUM(E34+E35)</f>
        <v>494186</v>
      </c>
      <c r="F33" s="52">
        <f t="shared" si="7"/>
        <v>0</v>
      </c>
      <c r="G33" s="52">
        <f t="shared" si="7"/>
        <v>0</v>
      </c>
      <c r="H33" s="52">
        <f t="shared" si="7"/>
        <v>0</v>
      </c>
      <c r="I33" s="131">
        <f t="shared" si="7"/>
        <v>0</v>
      </c>
      <c r="J33" s="131"/>
      <c r="K33" s="131"/>
      <c r="L33" s="52">
        <f t="shared" si="7"/>
        <v>438979</v>
      </c>
      <c r="M33" s="52">
        <f>M34</f>
        <v>458979</v>
      </c>
    </row>
    <row r="34" spans="1:13" ht="31.5" x14ac:dyDescent="0.25">
      <c r="A34" s="87">
        <v>67111</v>
      </c>
      <c r="B34" s="88" t="s">
        <v>125</v>
      </c>
      <c r="C34" s="76">
        <f t="shared" si="2"/>
        <v>933165</v>
      </c>
      <c r="D34" s="101"/>
      <c r="E34" s="101">
        <v>494186</v>
      </c>
      <c r="F34" s="101"/>
      <c r="G34" s="101"/>
      <c r="H34" s="101"/>
      <c r="I34" s="111"/>
      <c r="J34" s="111"/>
      <c r="K34" s="111"/>
      <c r="L34" s="156">
        <v>438979</v>
      </c>
      <c r="M34" s="156">
        <v>458979</v>
      </c>
    </row>
    <row r="35" spans="1:13" x14ac:dyDescent="0.25">
      <c r="A35" s="87">
        <v>67131</v>
      </c>
      <c r="B35" s="88" t="s">
        <v>105</v>
      </c>
      <c r="C35" s="76">
        <f t="shared" si="2"/>
        <v>0</v>
      </c>
      <c r="D35" s="101"/>
      <c r="E35" s="101"/>
      <c r="F35" s="101"/>
      <c r="G35" s="101"/>
      <c r="H35" s="101"/>
      <c r="I35" s="111"/>
      <c r="J35" s="111"/>
      <c r="K35" s="111"/>
      <c r="L35" s="156"/>
      <c r="M35" s="156"/>
    </row>
    <row r="36" spans="1:13" x14ac:dyDescent="0.25">
      <c r="A36" s="122">
        <v>68</v>
      </c>
      <c r="B36" s="123" t="s">
        <v>108</v>
      </c>
      <c r="C36" s="30">
        <f t="shared" si="2"/>
        <v>0</v>
      </c>
      <c r="D36" s="52">
        <f>SUM(D37)</f>
        <v>0</v>
      </c>
      <c r="E36" s="52">
        <f t="shared" ref="E36:L36" si="8">SUM(E37)</f>
        <v>0</v>
      </c>
      <c r="F36" s="52">
        <f t="shared" si="8"/>
        <v>0</v>
      </c>
      <c r="G36" s="52">
        <f t="shared" si="8"/>
        <v>0</v>
      </c>
      <c r="H36" s="52">
        <f t="shared" si="8"/>
        <v>0</v>
      </c>
      <c r="I36" s="131">
        <f t="shared" si="8"/>
        <v>0</v>
      </c>
      <c r="J36" s="131"/>
      <c r="K36" s="131"/>
      <c r="L36" s="52">
        <f t="shared" si="8"/>
        <v>0</v>
      </c>
      <c r="M36" s="52"/>
    </row>
    <row r="37" spans="1:13" x14ac:dyDescent="0.25">
      <c r="A37" s="87">
        <v>68311</v>
      </c>
      <c r="B37" s="88" t="s">
        <v>129</v>
      </c>
      <c r="C37" s="76">
        <f t="shared" si="2"/>
        <v>0</v>
      </c>
      <c r="D37" s="101"/>
      <c r="E37" s="101"/>
      <c r="F37" s="101"/>
      <c r="G37" s="101"/>
      <c r="H37" s="101"/>
      <c r="I37" s="111"/>
      <c r="J37" s="111"/>
      <c r="K37" s="111"/>
      <c r="L37" s="156"/>
      <c r="M37" s="156"/>
    </row>
    <row r="38" spans="1:13" ht="20.100000000000001" customHeight="1" x14ac:dyDescent="0.25">
      <c r="A38" s="122">
        <v>7</v>
      </c>
      <c r="B38" s="123" t="s">
        <v>106</v>
      </c>
      <c r="C38" s="30">
        <f t="shared" si="2"/>
        <v>3500</v>
      </c>
      <c r="D38" s="30">
        <f t="shared" ref="D38:L38" si="9">D39</f>
        <v>0</v>
      </c>
      <c r="E38" s="30">
        <f t="shared" si="9"/>
        <v>0</v>
      </c>
      <c r="F38" s="30">
        <f t="shared" si="9"/>
        <v>0</v>
      </c>
      <c r="G38" s="30">
        <f t="shared" si="9"/>
        <v>0</v>
      </c>
      <c r="H38" s="30">
        <f t="shared" si="9"/>
        <v>3500</v>
      </c>
      <c r="I38" s="130">
        <f t="shared" si="9"/>
        <v>0</v>
      </c>
      <c r="J38" s="130"/>
      <c r="K38" s="130"/>
      <c r="L38" s="30">
        <f t="shared" si="9"/>
        <v>0</v>
      </c>
      <c r="M38" s="30"/>
    </row>
    <row r="39" spans="1:13" ht="20.100000000000001" customHeight="1" x14ac:dyDescent="0.25">
      <c r="A39" s="87">
        <v>72111</v>
      </c>
      <c r="B39" s="88" t="s">
        <v>107</v>
      </c>
      <c r="C39" s="76">
        <f t="shared" si="2"/>
        <v>3500</v>
      </c>
      <c r="D39" s="101"/>
      <c r="E39" s="101"/>
      <c r="F39" s="101"/>
      <c r="G39" s="101"/>
      <c r="H39" s="101">
        <v>3500</v>
      </c>
      <c r="I39" s="111"/>
      <c r="J39" s="111"/>
      <c r="K39" s="111"/>
      <c r="L39" s="156"/>
      <c r="M39" s="156"/>
    </row>
    <row r="40" spans="1:13" ht="20.100000000000001" customHeight="1" thickBot="1" x14ac:dyDescent="0.3">
      <c r="A40" s="89"/>
      <c r="B40" s="93"/>
      <c r="C40" s="73"/>
      <c r="D40" s="102"/>
      <c r="E40" s="10"/>
      <c r="F40" s="102"/>
      <c r="G40" s="102"/>
      <c r="H40" s="102"/>
      <c r="I40" s="151"/>
      <c r="J40" s="151"/>
      <c r="K40" s="151"/>
      <c r="L40" s="156"/>
      <c r="M40" s="156"/>
    </row>
    <row r="41" spans="1:13" ht="20.100000000000001" customHeight="1" thickBot="1" x14ac:dyDescent="0.3">
      <c r="A41" s="91"/>
      <c r="B41" s="94" t="s">
        <v>109</v>
      </c>
      <c r="C41" s="92"/>
      <c r="D41" s="73"/>
      <c r="E41" s="90"/>
      <c r="F41" s="73"/>
      <c r="G41" s="73"/>
      <c r="H41" s="73"/>
      <c r="I41" s="152"/>
      <c r="J41" s="152"/>
      <c r="K41" s="152"/>
      <c r="L41" s="156"/>
      <c r="M41" s="156"/>
    </row>
    <row r="42" spans="1:13" s="12" customFormat="1" ht="20.100000000000001" customHeight="1" x14ac:dyDescent="0.25">
      <c r="A42" s="107" t="s">
        <v>67</v>
      </c>
      <c r="B42" s="108" t="s">
        <v>86</v>
      </c>
      <c r="C42" s="109">
        <f t="shared" ref="C42:C73" si="10">SUM(D42:L42)</f>
        <v>10740035</v>
      </c>
      <c r="D42" s="51">
        <f>D43+D144+D146</f>
        <v>8786056</v>
      </c>
      <c r="E42" s="51">
        <f>E43+E146</f>
        <v>494186</v>
      </c>
      <c r="F42" s="51">
        <f t="shared" ref="F42" si="11">F43+F146</f>
        <v>483200</v>
      </c>
      <c r="G42" s="51">
        <f>G58</f>
        <v>15000</v>
      </c>
      <c r="H42" s="51">
        <f t="shared" ref="H42" si="12">H43+H146</f>
        <v>3500</v>
      </c>
      <c r="I42" s="132">
        <f t="shared" ref="I42" si="13">I43+I146</f>
        <v>194532</v>
      </c>
      <c r="J42" s="132">
        <f>J43+J146+J166+J154</f>
        <v>314532</v>
      </c>
      <c r="K42" s="132">
        <f>SUM(K58)</f>
        <v>10050</v>
      </c>
      <c r="L42" s="51">
        <f>L43</f>
        <v>438979</v>
      </c>
      <c r="M42" s="51">
        <f>M43</f>
        <v>458979</v>
      </c>
    </row>
    <row r="43" spans="1:13" s="13" customFormat="1" ht="20.100000000000001" customHeight="1" x14ac:dyDescent="0.25">
      <c r="A43" s="107">
        <v>3</v>
      </c>
      <c r="B43" s="110" t="s">
        <v>66</v>
      </c>
      <c r="C43" s="109">
        <f t="shared" si="10"/>
        <v>10393536</v>
      </c>
      <c r="D43" s="51">
        <f t="shared" ref="D43" si="14">SUM(D44+D58+D139)</f>
        <v>8577976</v>
      </c>
      <c r="E43" s="51">
        <f t="shared" ref="E43" si="15">SUM(E44+E58+E139)</f>
        <v>470767</v>
      </c>
      <c r="F43" s="51">
        <f t="shared" ref="F43" si="16">SUM(F44+F58+F139)</f>
        <v>483200</v>
      </c>
      <c r="G43" s="51">
        <f t="shared" ref="G43" si="17">SUM(G44+G58+G139)</f>
        <v>15000</v>
      </c>
      <c r="H43" s="51">
        <f t="shared" ref="H43" si="18">SUM(H44+H58+H139)</f>
        <v>3500</v>
      </c>
      <c r="I43" s="132">
        <f>SUM(I44+I58+I139)</f>
        <v>194532</v>
      </c>
      <c r="J43" s="132">
        <f>J44+J58+J139</f>
        <v>199532</v>
      </c>
      <c r="K43" s="132">
        <f>SUM(K58)</f>
        <v>10050</v>
      </c>
      <c r="L43" s="51">
        <f t="shared" ref="L43" si="19">SUM(L44+L58+L139)</f>
        <v>438979</v>
      </c>
      <c r="M43" s="51">
        <f>SUM(M44+M58+M139)</f>
        <v>458979</v>
      </c>
    </row>
    <row r="44" spans="1:13" ht="20.100000000000001" customHeight="1" x14ac:dyDescent="0.25">
      <c r="A44" s="47">
        <v>31</v>
      </c>
      <c r="B44" s="35" t="s">
        <v>132</v>
      </c>
      <c r="C44" s="32">
        <f t="shared" si="10"/>
        <v>8429000</v>
      </c>
      <c r="D44" s="32">
        <f>SUM(D45+D46+D53)</f>
        <v>8085576</v>
      </c>
      <c r="E44" s="32">
        <f t="shared" ref="E44:L44" si="20">SUM(E45+E46+E53)</f>
        <v>0</v>
      </c>
      <c r="F44" s="32">
        <f>SUM(F46+F54)</f>
        <v>0</v>
      </c>
      <c r="G44" s="32">
        <f t="shared" si="20"/>
        <v>0</v>
      </c>
      <c r="H44" s="32">
        <f t="shared" si="20"/>
        <v>0</v>
      </c>
      <c r="I44" s="129">
        <f>SUM(I45+I53)</f>
        <v>145862</v>
      </c>
      <c r="J44" s="129">
        <f>J45+J53</f>
        <v>145862</v>
      </c>
      <c r="K44" s="129"/>
      <c r="L44" s="32">
        <f t="shared" si="20"/>
        <v>51700</v>
      </c>
      <c r="M44" s="32">
        <f>SUM(M45+M46+M53)</f>
        <v>51700</v>
      </c>
    </row>
    <row r="45" spans="1:13" ht="20.100000000000001" customHeight="1" x14ac:dyDescent="0.25">
      <c r="A45" s="48">
        <v>312</v>
      </c>
      <c r="B45" s="36" t="s">
        <v>1</v>
      </c>
      <c r="C45" s="30">
        <f t="shared" si="10"/>
        <v>525474</v>
      </c>
      <c r="D45" s="30">
        <f>SUM(D47:D52)</f>
        <v>270576</v>
      </c>
      <c r="E45" s="30">
        <f t="shared" ref="E45:L45" si="21">SUM(E47:E52)</f>
        <v>0</v>
      </c>
      <c r="F45" s="30">
        <f>SUM(F46:F53)</f>
        <v>0</v>
      </c>
      <c r="G45" s="30">
        <f t="shared" si="21"/>
        <v>0</v>
      </c>
      <c r="H45" s="30">
        <f t="shared" si="21"/>
        <v>0</v>
      </c>
      <c r="I45" s="130">
        <f>SUM(I46+I48+I51)</f>
        <v>125699</v>
      </c>
      <c r="J45" s="130">
        <f>SUM(J46+J48+J51)</f>
        <v>125699</v>
      </c>
      <c r="K45" s="130"/>
      <c r="L45" s="30">
        <f t="shared" si="21"/>
        <v>3500</v>
      </c>
      <c r="M45" s="30">
        <f>SUM(M48+M51)</f>
        <v>3500</v>
      </c>
    </row>
    <row r="46" spans="1:13" ht="20.100000000000001" customHeight="1" x14ac:dyDescent="0.25">
      <c r="A46" s="82">
        <v>31111</v>
      </c>
      <c r="B46" s="83" t="s">
        <v>92</v>
      </c>
      <c r="C46" s="76">
        <f t="shared" si="10"/>
        <v>7047898</v>
      </c>
      <c r="D46" s="101">
        <v>6762000</v>
      </c>
      <c r="E46" s="101"/>
      <c r="F46" s="101"/>
      <c r="G46" s="111"/>
      <c r="H46" s="111"/>
      <c r="I46" s="111">
        <v>122199</v>
      </c>
      <c r="J46" s="111">
        <v>122199</v>
      </c>
      <c r="K46" s="111"/>
      <c r="L46" s="156">
        <v>41500</v>
      </c>
      <c r="M46" s="156">
        <v>41500</v>
      </c>
    </row>
    <row r="47" spans="1:13" ht="20.100000000000001" customHeight="1" x14ac:dyDescent="0.25">
      <c r="A47" s="82">
        <v>31212</v>
      </c>
      <c r="B47" s="83" t="s">
        <v>146</v>
      </c>
      <c r="C47" s="76">
        <f t="shared" si="10"/>
        <v>45000</v>
      </c>
      <c r="D47" s="101">
        <v>45000</v>
      </c>
      <c r="E47" s="101"/>
      <c r="F47" s="101"/>
      <c r="G47" s="111"/>
      <c r="H47" s="111"/>
      <c r="I47" s="111"/>
      <c r="J47" s="111"/>
      <c r="K47" s="111"/>
      <c r="L47" s="156"/>
      <c r="M47" s="156"/>
    </row>
    <row r="48" spans="1:13" ht="20.100000000000001" customHeight="1" x14ac:dyDescent="0.25">
      <c r="A48" s="82">
        <v>312131</v>
      </c>
      <c r="B48" s="83" t="s">
        <v>93</v>
      </c>
      <c r="C48" s="76">
        <f t="shared" si="10"/>
        <v>19500</v>
      </c>
      <c r="D48" s="101">
        <v>18000</v>
      </c>
      <c r="E48" s="101"/>
      <c r="F48" s="101"/>
      <c r="G48" s="111"/>
      <c r="H48" s="111"/>
      <c r="I48" s="111">
        <v>500</v>
      </c>
      <c r="J48" s="111">
        <v>500</v>
      </c>
      <c r="K48" s="111"/>
      <c r="L48" s="156">
        <v>500</v>
      </c>
      <c r="M48" s="156">
        <v>500</v>
      </c>
    </row>
    <row r="49" spans="1:13" ht="20.100000000000001" customHeight="1" x14ac:dyDescent="0.25">
      <c r="A49" s="82">
        <v>312140</v>
      </c>
      <c r="B49" s="83" t="s">
        <v>94</v>
      </c>
      <c r="C49" s="76">
        <f t="shared" si="10"/>
        <v>15500</v>
      </c>
      <c r="D49" s="101">
        <v>15500</v>
      </c>
      <c r="E49" s="101"/>
      <c r="F49" s="101"/>
      <c r="G49" s="111"/>
      <c r="H49" s="111"/>
      <c r="I49" s="111"/>
      <c r="J49" s="111"/>
      <c r="K49" s="111"/>
      <c r="L49" s="156"/>
      <c r="M49" s="156"/>
    </row>
    <row r="50" spans="1:13" ht="20.100000000000001" customHeight="1" x14ac:dyDescent="0.25">
      <c r="A50" s="82">
        <v>31215</v>
      </c>
      <c r="B50" s="83" t="s">
        <v>95</v>
      </c>
      <c r="C50" s="76">
        <f t="shared" si="10"/>
        <v>14750</v>
      </c>
      <c r="D50" s="101">
        <v>14750</v>
      </c>
      <c r="E50" s="101"/>
      <c r="F50" s="101"/>
      <c r="G50" s="111"/>
      <c r="H50" s="111"/>
      <c r="I50" s="111"/>
      <c r="J50" s="111"/>
      <c r="K50" s="111"/>
      <c r="L50" s="156"/>
      <c r="M50" s="156"/>
    </row>
    <row r="51" spans="1:13" ht="20.100000000000001" customHeight="1" x14ac:dyDescent="0.25">
      <c r="A51" s="82">
        <v>31216</v>
      </c>
      <c r="B51" s="83" t="s">
        <v>139</v>
      </c>
      <c r="C51" s="76">
        <f t="shared" si="10"/>
        <v>183000</v>
      </c>
      <c r="D51" s="101">
        <v>174000</v>
      </c>
      <c r="E51" s="101"/>
      <c r="F51" s="101"/>
      <c r="G51" s="111"/>
      <c r="H51" s="111"/>
      <c r="I51" s="111">
        <v>3000</v>
      </c>
      <c r="J51" s="111">
        <v>3000</v>
      </c>
      <c r="K51" s="111"/>
      <c r="L51" s="156">
        <v>3000</v>
      </c>
      <c r="M51" s="156">
        <v>3000</v>
      </c>
    </row>
    <row r="52" spans="1:13" ht="20.100000000000001" customHeight="1" x14ac:dyDescent="0.25">
      <c r="A52" s="82">
        <v>31219</v>
      </c>
      <c r="B52" s="83" t="s">
        <v>130</v>
      </c>
      <c r="C52" s="76">
        <f t="shared" si="10"/>
        <v>3326</v>
      </c>
      <c r="D52" s="101">
        <v>3326</v>
      </c>
      <c r="E52" s="101"/>
      <c r="F52" s="101"/>
      <c r="G52" s="111"/>
      <c r="H52" s="111"/>
      <c r="I52" s="111"/>
      <c r="J52" s="111"/>
      <c r="K52" s="111"/>
      <c r="L52" s="156"/>
      <c r="M52" s="156"/>
    </row>
    <row r="53" spans="1:13" ht="20.100000000000001" customHeight="1" x14ac:dyDescent="0.25">
      <c r="A53" s="116">
        <v>313</v>
      </c>
      <c r="B53" s="117" t="s">
        <v>116</v>
      </c>
      <c r="C53" s="30">
        <f t="shared" si="10"/>
        <v>1100026</v>
      </c>
      <c r="D53" s="30">
        <f>SUM(D54:D57)</f>
        <v>1053000</v>
      </c>
      <c r="E53" s="30">
        <f t="shared" ref="E53:L53" si="22">SUM(E54:E57)</f>
        <v>0</v>
      </c>
      <c r="F53" s="30">
        <f t="shared" si="22"/>
        <v>0</v>
      </c>
      <c r="G53" s="30">
        <f t="shared" si="22"/>
        <v>0</v>
      </c>
      <c r="H53" s="30">
        <f t="shared" si="22"/>
        <v>0</v>
      </c>
      <c r="I53" s="130">
        <f>I54</f>
        <v>20163</v>
      </c>
      <c r="J53" s="130">
        <f>J54</f>
        <v>20163</v>
      </c>
      <c r="K53" s="130"/>
      <c r="L53" s="30">
        <f t="shared" si="22"/>
        <v>6700</v>
      </c>
      <c r="M53" s="30">
        <f>M54</f>
        <v>6700</v>
      </c>
    </row>
    <row r="54" spans="1:13" ht="20.100000000000001" customHeight="1" x14ac:dyDescent="0.25">
      <c r="A54" s="82">
        <v>31321</v>
      </c>
      <c r="B54" s="83" t="s">
        <v>158</v>
      </c>
      <c r="C54" s="76">
        <f t="shared" si="10"/>
        <v>1100026</v>
      </c>
      <c r="D54" s="101">
        <v>1053000</v>
      </c>
      <c r="E54" s="101"/>
      <c r="F54" s="101"/>
      <c r="G54" s="111"/>
      <c r="H54" s="111"/>
      <c r="I54" s="111">
        <v>20163</v>
      </c>
      <c r="J54" s="111">
        <v>20163</v>
      </c>
      <c r="K54" s="111"/>
      <c r="L54" s="156">
        <v>6700</v>
      </c>
      <c r="M54" s="156">
        <v>6700</v>
      </c>
    </row>
    <row r="55" spans="1:13" ht="20.100000000000001" customHeight="1" x14ac:dyDescent="0.25">
      <c r="A55" s="82">
        <v>31322</v>
      </c>
      <c r="B55" s="83" t="s">
        <v>98</v>
      </c>
      <c r="C55" s="76">
        <f t="shared" si="10"/>
        <v>0</v>
      </c>
      <c r="D55" s="101"/>
      <c r="E55" s="101"/>
      <c r="F55" s="101"/>
      <c r="G55" s="111"/>
      <c r="H55" s="111"/>
      <c r="I55" s="111"/>
      <c r="J55" s="111"/>
      <c r="K55" s="111"/>
      <c r="L55" s="156"/>
      <c r="M55" s="156"/>
    </row>
    <row r="56" spans="1:13" ht="20.100000000000001" customHeight="1" x14ac:dyDescent="0.25">
      <c r="A56" s="82">
        <v>31332</v>
      </c>
      <c r="B56" s="83" t="s">
        <v>97</v>
      </c>
      <c r="C56" s="76">
        <f t="shared" si="10"/>
        <v>0</v>
      </c>
      <c r="D56" s="101"/>
      <c r="E56" s="101"/>
      <c r="F56" s="101"/>
      <c r="G56" s="111"/>
      <c r="H56" s="111"/>
      <c r="I56" s="111"/>
      <c r="J56" s="111"/>
      <c r="K56" s="111"/>
      <c r="L56" s="156"/>
      <c r="M56" s="156"/>
    </row>
    <row r="57" spans="1:13" ht="20.100000000000001" customHeight="1" x14ac:dyDescent="0.25">
      <c r="A57" s="82">
        <v>31333</v>
      </c>
      <c r="B57" s="83" t="s">
        <v>96</v>
      </c>
      <c r="C57" s="76">
        <f t="shared" si="10"/>
        <v>0</v>
      </c>
      <c r="D57" s="101"/>
      <c r="E57" s="101"/>
      <c r="F57" s="101"/>
      <c r="G57" s="111"/>
      <c r="H57" s="111"/>
      <c r="I57" s="111"/>
      <c r="J57" s="111"/>
      <c r="K57" s="111"/>
      <c r="L57" s="156"/>
      <c r="M57" s="156"/>
    </row>
    <row r="58" spans="1:13" ht="20.100000000000001" customHeight="1" x14ac:dyDescent="0.25">
      <c r="A58" s="47">
        <v>32</v>
      </c>
      <c r="B58" s="35" t="s">
        <v>0</v>
      </c>
      <c r="C58" s="32">
        <f t="shared" si="10"/>
        <v>1811843</v>
      </c>
      <c r="D58" s="51">
        <f>D59+D70+D91+D126</f>
        <v>492400</v>
      </c>
      <c r="E58" s="51">
        <f>E59+E70+E91+E126+E135+E170</f>
        <v>462327</v>
      </c>
      <c r="F58" s="51">
        <f t="shared" ref="F58:L58" si="23">F59+F70+F91+F126</f>
        <v>483200</v>
      </c>
      <c r="G58" s="51">
        <f t="shared" si="23"/>
        <v>15000</v>
      </c>
      <c r="H58" s="51">
        <f t="shared" si="23"/>
        <v>3500</v>
      </c>
      <c r="I58" s="132">
        <f t="shared" si="23"/>
        <v>48670</v>
      </c>
      <c r="J58" s="132">
        <f>J59+J70+J91+J126</f>
        <v>53670</v>
      </c>
      <c r="K58" s="132">
        <f>SUM(K70+K79+K91)</f>
        <v>10050</v>
      </c>
      <c r="L58" s="51">
        <f t="shared" si="23"/>
        <v>243026</v>
      </c>
      <c r="M58" s="51">
        <f>M59+M70+M91+M126</f>
        <v>243026</v>
      </c>
    </row>
    <row r="59" spans="1:13" ht="20.100000000000001" customHeight="1" x14ac:dyDescent="0.25">
      <c r="A59" s="48">
        <v>321</v>
      </c>
      <c r="B59" s="36" t="s">
        <v>1</v>
      </c>
      <c r="C59" s="30">
        <f t="shared" si="10"/>
        <v>528560</v>
      </c>
      <c r="D59" s="52">
        <f>SUM(D60+D64+D66+D68)</f>
        <v>452000</v>
      </c>
      <c r="E59" s="52">
        <f>SUM(E60+E64+E66)</f>
        <v>21200</v>
      </c>
      <c r="F59" s="52">
        <f t="shared" ref="F59:L59" si="24">SUM(F60+F64+F66+F68)</f>
        <v>0</v>
      </c>
      <c r="G59" s="52">
        <f>SUM(G60+G64+G66+G68+G169)</f>
        <v>15000</v>
      </c>
      <c r="H59" s="52">
        <f t="shared" si="24"/>
        <v>3500</v>
      </c>
      <c r="I59" s="131">
        <f t="shared" si="24"/>
        <v>18430</v>
      </c>
      <c r="J59" s="131">
        <f>J64</f>
        <v>18430</v>
      </c>
      <c r="K59" s="131"/>
      <c r="L59" s="52">
        <f t="shared" si="24"/>
        <v>0</v>
      </c>
      <c r="M59" s="52"/>
    </row>
    <row r="60" spans="1:13" ht="20.100000000000001" customHeight="1" x14ac:dyDescent="0.25">
      <c r="A60" s="19">
        <v>3211</v>
      </c>
      <c r="B60" s="3" t="s">
        <v>2</v>
      </c>
      <c r="C60" s="76">
        <f t="shared" si="10"/>
        <v>23150</v>
      </c>
      <c r="D60" s="49">
        <f>D61+D62+D63</f>
        <v>2000</v>
      </c>
      <c r="E60" s="49">
        <f t="shared" ref="E60:L60" si="25">E61+E62+E63</f>
        <v>17650</v>
      </c>
      <c r="F60" s="49">
        <f t="shared" si="25"/>
        <v>0</v>
      </c>
      <c r="G60" s="49">
        <f t="shared" si="25"/>
        <v>0</v>
      </c>
      <c r="H60" s="49">
        <f t="shared" si="25"/>
        <v>3500</v>
      </c>
      <c r="I60" s="133">
        <f t="shared" si="25"/>
        <v>0</v>
      </c>
      <c r="J60" s="133"/>
      <c r="K60" s="133"/>
      <c r="L60" s="49">
        <f t="shared" si="25"/>
        <v>0</v>
      </c>
      <c r="M60" s="49"/>
    </row>
    <row r="61" spans="1:13" ht="20.100000000000001" customHeight="1" x14ac:dyDescent="0.25">
      <c r="A61" s="42">
        <v>32111</v>
      </c>
      <c r="B61" s="4" t="s">
        <v>3</v>
      </c>
      <c r="C61" s="11">
        <f t="shared" si="10"/>
        <v>23150</v>
      </c>
      <c r="D61" s="53">
        <v>2000</v>
      </c>
      <c r="E61" s="53">
        <v>17650</v>
      </c>
      <c r="F61" s="53"/>
      <c r="G61" s="67"/>
      <c r="H61" s="53">
        <v>3500</v>
      </c>
      <c r="I61" s="67"/>
      <c r="J61" s="67"/>
      <c r="K61" s="67"/>
      <c r="L61" s="156"/>
      <c r="M61" s="156"/>
    </row>
    <row r="62" spans="1:13" ht="20.100000000000001" customHeight="1" x14ac:dyDescent="0.25">
      <c r="A62" s="42">
        <v>32113</v>
      </c>
      <c r="B62" s="4" t="s">
        <v>4</v>
      </c>
      <c r="C62" s="11">
        <f t="shared" si="10"/>
        <v>0</v>
      </c>
      <c r="D62" s="53"/>
      <c r="E62" s="53"/>
      <c r="F62" s="53"/>
      <c r="G62" s="67"/>
      <c r="H62" s="53"/>
      <c r="I62" s="67"/>
      <c r="J62" s="67"/>
      <c r="K62" s="67"/>
      <c r="L62" s="156"/>
      <c r="M62" s="156"/>
    </row>
    <row r="63" spans="1:13" s="22" customFormat="1" ht="20.100000000000001" customHeight="1" x14ac:dyDescent="0.25">
      <c r="A63" s="114">
        <v>32115</v>
      </c>
      <c r="B63" s="20" t="s">
        <v>5</v>
      </c>
      <c r="C63" s="11">
        <f t="shared" si="10"/>
        <v>0</v>
      </c>
      <c r="D63" s="54"/>
      <c r="E63" s="54"/>
      <c r="F63" s="54"/>
      <c r="G63" s="68"/>
      <c r="H63" s="53"/>
      <c r="I63" s="67"/>
      <c r="J63" s="67"/>
      <c r="K63" s="67"/>
      <c r="L63" s="156"/>
      <c r="M63" s="156"/>
    </row>
    <row r="64" spans="1:13" s="22" customFormat="1" ht="20.100000000000001" customHeight="1" x14ac:dyDescent="0.25">
      <c r="A64" s="115">
        <v>3212</v>
      </c>
      <c r="B64" s="113" t="s">
        <v>122</v>
      </c>
      <c r="C64" s="11">
        <f t="shared" si="10"/>
        <v>486860</v>
      </c>
      <c r="D64" s="112">
        <f>D65</f>
        <v>450000</v>
      </c>
      <c r="E64" s="112">
        <f t="shared" ref="E64:L64" si="26">E65</f>
        <v>0</v>
      </c>
      <c r="F64" s="112">
        <f t="shared" si="26"/>
        <v>0</v>
      </c>
      <c r="G64" s="112">
        <f t="shared" si="26"/>
        <v>0</v>
      </c>
      <c r="H64" s="112">
        <f t="shared" si="26"/>
        <v>0</v>
      </c>
      <c r="I64" s="134">
        <f t="shared" si="26"/>
        <v>18430</v>
      </c>
      <c r="J64" s="134">
        <f>J65</f>
        <v>18430</v>
      </c>
      <c r="K64" s="134"/>
      <c r="L64" s="61">
        <f t="shared" si="26"/>
        <v>0</v>
      </c>
      <c r="M64" s="61"/>
    </row>
    <row r="65" spans="1:13" s="22" customFormat="1" ht="20.100000000000001" customHeight="1" x14ac:dyDescent="0.25">
      <c r="A65" s="114">
        <v>32121</v>
      </c>
      <c r="B65" s="20" t="s">
        <v>121</v>
      </c>
      <c r="C65" s="11">
        <f t="shared" si="10"/>
        <v>486860</v>
      </c>
      <c r="D65" s="54">
        <v>450000</v>
      </c>
      <c r="E65" s="54"/>
      <c r="F65" s="54"/>
      <c r="G65" s="68"/>
      <c r="H65" s="67"/>
      <c r="I65" s="67">
        <v>18430</v>
      </c>
      <c r="J65" s="67">
        <v>18430</v>
      </c>
      <c r="K65" s="67"/>
      <c r="L65" s="156"/>
      <c r="M65" s="156"/>
    </row>
    <row r="66" spans="1:13" s="22" customFormat="1" ht="20.100000000000001" customHeight="1" x14ac:dyDescent="0.25">
      <c r="A66" s="43">
        <v>3213</v>
      </c>
      <c r="B66" s="8" t="s">
        <v>6</v>
      </c>
      <c r="C66" s="76">
        <f t="shared" si="10"/>
        <v>3550</v>
      </c>
      <c r="D66" s="55">
        <f>D67</f>
        <v>0</v>
      </c>
      <c r="E66" s="55">
        <f t="shared" ref="E66:L66" si="27">E67</f>
        <v>3550</v>
      </c>
      <c r="F66" s="55">
        <f t="shared" si="27"/>
        <v>0</v>
      </c>
      <c r="G66" s="55">
        <f t="shared" si="27"/>
        <v>0</v>
      </c>
      <c r="H66" s="55">
        <f t="shared" si="27"/>
        <v>0</v>
      </c>
      <c r="I66" s="135">
        <f t="shared" si="27"/>
        <v>0</v>
      </c>
      <c r="J66" s="135"/>
      <c r="K66" s="135"/>
      <c r="L66" s="55">
        <f t="shared" si="27"/>
        <v>0</v>
      </c>
      <c r="M66" s="55"/>
    </row>
    <row r="67" spans="1:13" ht="20.100000000000001" customHeight="1" x14ac:dyDescent="0.25">
      <c r="A67" s="42">
        <v>32131</v>
      </c>
      <c r="B67" s="4" t="s">
        <v>7</v>
      </c>
      <c r="C67" s="11">
        <f t="shared" si="10"/>
        <v>3550</v>
      </c>
      <c r="D67" s="56"/>
      <c r="E67" s="56">
        <v>3550</v>
      </c>
      <c r="F67" s="56"/>
      <c r="G67" s="69"/>
      <c r="H67" s="53"/>
      <c r="I67" s="67"/>
      <c r="J67" s="67"/>
      <c r="K67" s="67"/>
      <c r="L67" s="156"/>
      <c r="M67" s="156"/>
    </row>
    <row r="68" spans="1:13" ht="20.100000000000001" customHeight="1" x14ac:dyDescent="0.25">
      <c r="A68" s="41">
        <v>3214</v>
      </c>
      <c r="B68" s="16" t="s">
        <v>68</v>
      </c>
      <c r="C68" s="11">
        <f t="shared" si="10"/>
        <v>0</v>
      </c>
      <c r="D68" s="55">
        <f>D69</f>
        <v>0</v>
      </c>
      <c r="E68" s="55">
        <f t="shared" ref="E68:L68" si="28">E69</f>
        <v>0</v>
      </c>
      <c r="F68" s="55">
        <f t="shared" si="28"/>
        <v>0</v>
      </c>
      <c r="G68" s="55">
        <f t="shared" si="28"/>
        <v>0</v>
      </c>
      <c r="H68" s="55">
        <f t="shared" si="28"/>
        <v>0</v>
      </c>
      <c r="I68" s="135">
        <f t="shared" si="28"/>
        <v>0</v>
      </c>
      <c r="J68" s="135"/>
      <c r="K68" s="135"/>
      <c r="L68" s="55">
        <f t="shared" si="28"/>
        <v>0</v>
      </c>
      <c r="M68" s="55"/>
    </row>
    <row r="69" spans="1:13" ht="20.100000000000001" customHeight="1" x14ac:dyDescent="0.25">
      <c r="A69" s="42">
        <v>32141</v>
      </c>
      <c r="B69" s="4" t="s">
        <v>69</v>
      </c>
      <c r="C69" s="11">
        <f t="shared" si="10"/>
        <v>0</v>
      </c>
      <c r="D69" s="56"/>
      <c r="E69" s="56"/>
      <c r="F69" s="56"/>
      <c r="G69" s="69"/>
      <c r="H69" s="53"/>
      <c r="I69" s="67"/>
      <c r="J69" s="67"/>
      <c r="K69" s="67"/>
      <c r="L69" s="156"/>
      <c r="M69" s="156"/>
    </row>
    <row r="70" spans="1:13" ht="20.100000000000001" customHeight="1" x14ac:dyDescent="0.25">
      <c r="A70" s="48">
        <v>322</v>
      </c>
      <c r="B70" s="36" t="s">
        <v>8</v>
      </c>
      <c r="C70" s="30">
        <f t="shared" si="10"/>
        <v>792036</v>
      </c>
      <c r="D70" s="57">
        <f>D71+D77+D79+D83+D87+D89</f>
        <v>20000</v>
      </c>
      <c r="E70" s="57">
        <f t="shared" ref="E70:L70" si="29">E71+E77+E79+E83+E87+E89</f>
        <v>286056</v>
      </c>
      <c r="F70" s="57">
        <f t="shared" si="29"/>
        <v>389000</v>
      </c>
      <c r="G70" s="57">
        <f t="shared" si="29"/>
        <v>0</v>
      </c>
      <c r="H70" s="57">
        <f t="shared" si="29"/>
        <v>0</v>
      </c>
      <c r="I70" s="136">
        <f t="shared" si="29"/>
        <v>20240</v>
      </c>
      <c r="J70" s="136">
        <f>J78</f>
        <v>20240</v>
      </c>
      <c r="K70" s="136">
        <f>SUM(K71+K72+K73+K74+K75)</f>
        <v>2500</v>
      </c>
      <c r="L70" s="57">
        <f t="shared" si="29"/>
        <v>54000</v>
      </c>
      <c r="M70" s="57">
        <f>M77</f>
        <v>54000</v>
      </c>
    </row>
    <row r="71" spans="1:13" ht="20.100000000000001" customHeight="1" x14ac:dyDescent="0.25">
      <c r="A71" s="19">
        <v>3221</v>
      </c>
      <c r="B71" s="3" t="s">
        <v>9</v>
      </c>
      <c r="C71" s="76">
        <f t="shared" si="10"/>
        <v>95045</v>
      </c>
      <c r="D71" s="55">
        <f>D72+D73+D74+D75+D76</f>
        <v>20000</v>
      </c>
      <c r="E71" s="55">
        <f t="shared" ref="E71:L71" si="30">E72+E73+E74+E75+E76</f>
        <v>64545</v>
      </c>
      <c r="F71" s="55">
        <f t="shared" si="30"/>
        <v>10500</v>
      </c>
      <c r="G71" s="55">
        <f t="shared" si="30"/>
        <v>0</v>
      </c>
      <c r="H71" s="55">
        <f t="shared" si="30"/>
        <v>0</v>
      </c>
      <c r="I71" s="135">
        <f t="shared" si="30"/>
        <v>0</v>
      </c>
      <c r="J71" s="135"/>
      <c r="K71" s="135"/>
      <c r="L71" s="55">
        <f t="shared" si="30"/>
        <v>0</v>
      </c>
      <c r="M71" s="55"/>
    </row>
    <row r="72" spans="1:13" ht="20.100000000000001" customHeight="1" x14ac:dyDescent="0.25">
      <c r="A72" s="42">
        <v>32211</v>
      </c>
      <c r="B72" s="4" t="s">
        <v>10</v>
      </c>
      <c r="C72" s="76">
        <f t="shared" si="10"/>
        <v>6000</v>
      </c>
      <c r="D72" s="53"/>
      <c r="E72" s="53">
        <v>6000</v>
      </c>
      <c r="F72" s="53"/>
      <c r="G72" s="67">
        <v>0</v>
      </c>
      <c r="H72" s="53"/>
      <c r="I72" s="67"/>
      <c r="J72" s="67"/>
      <c r="K72" s="67"/>
      <c r="L72" s="156"/>
      <c r="M72" s="156"/>
    </row>
    <row r="73" spans="1:13" ht="18" customHeight="1" x14ac:dyDescent="0.25">
      <c r="A73" s="42">
        <v>32212</v>
      </c>
      <c r="B73" s="4" t="s">
        <v>120</v>
      </c>
      <c r="C73" s="76">
        <f t="shared" si="10"/>
        <v>3800</v>
      </c>
      <c r="D73" s="53"/>
      <c r="E73" s="53">
        <v>3800</v>
      </c>
      <c r="F73" s="53"/>
      <c r="G73" s="67">
        <v>0</v>
      </c>
      <c r="H73" s="53"/>
      <c r="I73" s="67"/>
      <c r="J73" s="67"/>
      <c r="K73" s="67"/>
      <c r="L73" s="156"/>
      <c r="M73" s="156"/>
    </row>
    <row r="74" spans="1:13" ht="20.100000000000001" customHeight="1" x14ac:dyDescent="0.25">
      <c r="A74" s="42">
        <v>32214</v>
      </c>
      <c r="B74" s="4" t="s">
        <v>11</v>
      </c>
      <c r="C74" s="76">
        <f t="shared" ref="C74:C105" si="31">SUM(D74:L74)</f>
        <v>15500</v>
      </c>
      <c r="D74" s="53"/>
      <c r="E74" s="53">
        <v>13000</v>
      </c>
      <c r="F74" s="53"/>
      <c r="G74" s="67">
        <v>0</v>
      </c>
      <c r="H74" s="53"/>
      <c r="I74" s="67"/>
      <c r="J74" s="67"/>
      <c r="K74" s="67">
        <v>2500</v>
      </c>
      <c r="L74" s="156"/>
      <c r="M74" s="156"/>
    </row>
    <row r="75" spans="1:13" ht="20.100000000000001" customHeight="1" x14ac:dyDescent="0.25">
      <c r="A75" s="42">
        <v>32216</v>
      </c>
      <c r="B75" s="4" t="s">
        <v>12</v>
      </c>
      <c r="C75" s="76">
        <f t="shared" si="31"/>
        <v>22545</v>
      </c>
      <c r="D75" s="53"/>
      <c r="E75" s="53">
        <v>22545</v>
      </c>
      <c r="F75" s="53"/>
      <c r="G75" s="67">
        <v>0</v>
      </c>
      <c r="H75" s="53"/>
      <c r="I75" s="67"/>
      <c r="J75" s="67"/>
      <c r="K75" s="67"/>
      <c r="L75" s="156"/>
      <c r="M75" s="156"/>
    </row>
    <row r="76" spans="1:13" ht="20.100000000000001" customHeight="1" x14ac:dyDescent="0.25">
      <c r="A76" s="42">
        <v>32219</v>
      </c>
      <c r="B76" s="4" t="s">
        <v>142</v>
      </c>
      <c r="C76" s="76">
        <f t="shared" si="31"/>
        <v>49700</v>
      </c>
      <c r="D76" s="53">
        <v>20000</v>
      </c>
      <c r="E76" s="53">
        <v>19200</v>
      </c>
      <c r="F76" s="53">
        <v>10500</v>
      </c>
      <c r="G76" s="67"/>
      <c r="H76" s="67"/>
      <c r="I76" s="67"/>
      <c r="J76" s="67"/>
      <c r="K76" s="67"/>
      <c r="L76" s="156"/>
      <c r="M76" s="156"/>
    </row>
    <row r="77" spans="1:13" ht="20.100000000000001" customHeight="1" x14ac:dyDescent="0.25">
      <c r="A77" s="19">
        <v>3222</v>
      </c>
      <c r="B77" s="3" t="s">
        <v>13</v>
      </c>
      <c r="C77" s="76">
        <f t="shared" si="31"/>
        <v>472980</v>
      </c>
      <c r="D77" s="55">
        <f>D78</f>
        <v>0</v>
      </c>
      <c r="E77" s="55">
        <f t="shared" ref="E77:L77" si="32">E78</f>
        <v>0</v>
      </c>
      <c r="F77" s="55">
        <f t="shared" si="32"/>
        <v>378500</v>
      </c>
      <c r="G77" s="55">
        <f t="shared" si="32"/>
        <v>0</v>
      </c>
      <c r="H77" s="55">
        <f t="shared" si="32"/>
        <v>0</v>
      </c>
      <c r="I77" s="135">
        <f t="shared" si="32"/>
        <v>20240</v>
      </c>
      <c r="J77" s="135">
        <f>J78</f>
        <v>20240</v>
      </c>
      <c r="K77" s="135"/>
      <c r="L77" s="55">
        <f t="shared" si="32"/>
        <v>54000</v>
      </c>
      <c r="M77" s="55">
        <f>M78</f>
        <v>54000</v>
      </c>
    </row>
    <row r="78" spans="1:13" ht="31.5" customHeight="1" x14ac:dyDescent="0.25">
      <c r="A78" s="42">
        <v>32224</v>
      </c>
      <c r="B78" s="4" t="s">
        <v>162</v>
      </c>
      <c r="C78" s="76">
        <f t="shared" si="31"/>
        <v>472980</v>
      </c>
      <c r="D78" s="53"/>
      <c r="E78" s="53"/>
      <c r="F78" s="53">
        <v>378500</v>
      </c>
      <c r="G78" s="67"/>
      <c r="H78" s="53"/>
      <c r="I78" s="67">
        <v>20240</v>
      </c>
      <c r="J78" s="67">
        <v>20240</v>
      </c>
      <c r="K78" s="67"/>
      <c r="L78" s="53">
        <v>54000</v>
      </c>
      <c r="M78" s="53">
        <v>54000</v>
      </c>
    </row>
    <row r="79" spans="1:13" ht="20.100000000000001" customHeight="1" x14ac:dyDescent="0.25">
      <c r="A79" s="38">
        <v>3223</v>
      </c>
      <c r="B79" s="29" t="s">
        <v>14</v>
      </c>
      <c r="C79" s="30">
        <f t="shared" si="31"/>
        <v>199391</v>
      </c>
      <c r="D79" s="57">
        <f>D80+D81+D82</f>
        <v>0</v>
      </c>
      <c r="E79" s="57">
        <f t="shared" ref="E79:L79" si="33">E80+E81+E82</f>
        <v>199391</v>
      </c>
      <c r="F79" s="57">
        <f t="shared" si="33"/>
        <v>0</v>
      </c>
      <c r="G79" s="57">
        <f t="shared" si="33"/>
        <v>0</v>
      </c>
      <c r="H79" s="57">
        <f t="shared" si="33"/>
        <v>0</v>
      </c>
      <c r="I79" s="136">
        <f t="shared" si="33"/>
        <v>0</v>
      </c>
      <c r="J79" s="136"/>
      <c r="K79" s="136">
        <f>SUM(K80+K891+K82+K85)</f>
        <v>0</v>
      </c>
      <c r="L79" s="57">
        <f t="shared" si="33"/>
        <v>0</v>
      </c>
      <c r="M79" s="57"/>
    </row>
    <row r="80" spans="1:13" ht="20.100000000000001" customHeight="1" x14ac:dyDescent="0.25">
      <c r="A80" s="42">
        <v>32231</v>
      </c>
      <c r="B80" s="4" t="s">
        <v>15</v>
      </c>
      <c r="C80" s="76">
        <f t="shared" si="31"/>
        <v>82390</v>
      </c>
      <c r="D80" s="53"/>
      <c r="E80" s="53">
        <v>82390</v>
      </c>
      <c r="F80" s="53"/>
      <c r="G80" s="67">
        <v>0</v>
      </c>
      <c r="H80" s="53"/>
      <c r="I80" s="67"/>
      <c r="J80" s="67"/>
      <c r="K80" s="67"/>
      <c r="L80" s="156"/>
      <c r="M80" s="156"/>
    </row>
    <row r="81" spans="1:13" ht="20.100000000000001" customHeight="1" x14ac:dyDescent="0.25">
      <c r="A81" s="42">
        <v>32233</v>
      </c>
      <c r="B81" s="4" t="s">
        <v>16</v>
      </c>
      <c r="C81" s="76">
        <f t="shared" si="31"/>
        <v>115001</v>
      </c>
      <c r="D81" s="53"/>
      <c r="E81" s="53">
        <v>115001</v>
      </c>
      <c r="F81" s="53"/>
      <c r="G81" s="67">
        <v>0</v>
      </c>
      <c r="H81" s="53"/>
      <c r="I81" s="67"/>
      <c r="J81" s="67"/>
      <c r="K81" s="67"/>
      <c r="L81" s="156"/>
      <c r="M81" s="156"/>
    </row>
    <row r="82" spans="1:13" ht="20.100000000000001" customHeight="1" x14ac:dyDescent="0.25">
      <c r="A82" s="42">
        <v>32234</v>
      </c>
      <c r="B82" s="4" t="s">
        <v>17</v>
      </c>
      <c r="C82" s="76">
        <f t="shared" si="31"/>
        <v>2000</v>
      </c>
      <c r="D82" s="53"/>
      <c r="E82" s="53">
        <v>2000</v>
      </c>
      <c r="F82" s="53">
        <v>0</v>
      </c>
      <c r="G82" s="67">
        <v>0</v>
      </c>
      <c r="H82" s="53"/>
      <c r="I82" s="67"/>
      <c r="J82" s="67"/>
      <c r="K82" s="67"/>
      <c r="L82" s="156"/>
      <c r="M82" s="156"/>
    </row>
    <row r="83" spans="1:13" ht="20.100000000000001" customHeight="1" x14ac:dyDescent="0.25">
      <c r="A83" s="19">
        <v>3224</v>
      </c>
      <c r="B83" s="3" t="s">
        <v>18</v>
      </c>
      <c r="C83" s="76">
        <f t="shared" si="31"/>
        <v>15500</v>
      </c>
      <c r="D83" s="55">
        <f>D84+D85+D86</f>
        <v>0</v>
      </c>
      <c r="E83" s="55">
        <f t="shared" ref="E83:L83" si="34">E84+E85+E86</f>
        <v>15500</v>
      </c>
      <c r="F83" s="55">
        <f t="shared" si="34"/>
        <v>0</v>
      </c>
      <c r="G83" s="55">
        <f t="shared" si="34"/>
        <v>0</v>
      </c>
      <c r="H83" s="55">
        <f t="shared" si="34"/>
        <v>0</v>
      </c>
      <c r="I83" s="135">
        <f t="shared" si="34"/>
        <v>0</v>
      </c>
      <c r="J83" s="135"/>
      <c r="K83" s="135"/>
      <c r="L83" s="55">
        <f t="shared" si="34"/>
        <v>0</v>
      </c>
      <c r="M83" s="55"/>
    </row>
    <row r="84" spans="1:13" ht="20.100000000000001" customHeight="1" x14ac:dyDescent="0.25">
      <c r="A84" s="42">
        <v>32241</v>
      </c>
      <c r="B84" s="4" t="s">
        <v>19</v>
      </c>
      <c r="C84" s="76">
        <f t="shared" si="31"/>
        <v>0</v>
      </c>
      <c r="D84" s="53"/>
      <c r="E84" s="53">
        <v>0</v>
      </c>
      <c r="F84" s="53">
        <v>0</v>
      </c>
      <c r="G84" s="67">
        <v>0</v>
      </c>
      <c r="H84" s="53"/>
      <c r="I84" s="67"/>
      <c r="J84" s="67"/>
      <c r="K84" s="67"/>
      <c r="L84" s="156"/>
      <c r="M84" s="156"/>
    </row>
    <row r="85" spans="1:13" ht="20.100000000000001" customHeight="1" x14ac:dyDescent="0.25">
      <c r="A85" s="42">
        <v>32242</v>
      </c>
      <c r="B85" s="4" t="s">
        <v>20</v>
      </c>
      <c r="C85" s="76">
        <f t="shared" si="31"/>
        <v>15500</v>
      </c>
      <c r="D85" s="53"/>
      <c r="E85" s="53">
        <v>15500</v>
      </c>
      <c r="F85" s="53">
        <v>0</v>
      </c>
      <c r="G85" s="67">
        <v>0</v>
      </c>
      <c r="H85" s="53"/>
      <c r="I85" s="67"/>
      <c r="J85" s="67"/>
      <c r="K85" s="67"/>
      <c r="L85" s="156"/>
      <c r="M85" s="156"/>
    </row>
    <row r="86" spans="1:13" s="22" customFormat="1" ht="20.100000000000001" customHeight="1" x14ac:dyDescent="0.25">
      <c r="A86" s="44">
        <v>32244</v>
      </c>
      <c r="B86" s="23" t="s">
        <v>21</v>
      </c>
      <c r="C86" s="76">
        <f t="shared" si="31"/>
        <v>0</v>
      </c>
      <c r="D86" s="54">
        <v>0</v>
      </c>
      <c r="E86" s="54"/>
      <c r="F86" s="54"/>
      <c r="G86" s="68"/>
      <c r="H86" s="53"/>
      <c r="I86" s="67"/>
      <c r="J86" s="67"/>
      <c r="K86" s="67"/>
      <c r="L86" s="156"/>
      <c r="M86" s="156"/>
    </row>
    <row r="87" spans="1:13" s="22" customFormat="1" ht="20.100000000000001" customHeight="1" x14ac:dyDescent="0.25">
      <c r="A87" s="43">
        <v>3225</v>
      </c>
      <c r="B87" s="8" t="s">
        <v>22</v>
      </c>
      <c r="C87" s="76">
        <f t="shared" si="31"/>
        <v>2500</v>
      </c>
      <c r="D87" s="55">
        <f>D88</f>
        <v>0</v>
      </c>
      <c r="E87" s="55">
        <f t="shared" ref="E87:L87" si="35">E88</f>
        <v>2500</v>
      </c>
      <c r="F87" s="55">
        <f t="shared" si="35"/>
        <v>0</v>
      </c>
      <c r="G87" s="55">
        <f t="shared" si="35"/>
        <v>0</v>
      </c>
      <c r="H87" s="55">
        <f t="shared" si="35"/>
        <v>0</v>
      </c>
      <c r="I87" s="135">
        <f t="shared" si="35"/>
        <v>0</v>
      </c>
      <c r="J87" s="135"/>
      <c r="K87" s="135"/>
      <c r="L87" s="55">
        <f t="shared" si="35"/>
        <v>0</v>
      </c>
      <c r="M87" s="55"/>
    </row>
    <row r="88" spans="1:13" ht="20.100000000000001" customHeight="1" x14ac:dyDescent="0.25">
      <c r="A88" s="42">
        <v>32251</v>
      </c>
      <c r="B88" s="4" t="s">
        <v>23</v>
      </c>
      <c r="C88" s="76">
        <f t="shared" si="31"/>
        <v>2500</v>
      </c>
      <c r="D88" s="56">
        <v>0</v>
      </c>
      <c r="E88" s="56">
        <v>2500</v>
      </c>
      <c r="F88" s="56"/>
      <c r="G88" s="69"/>
      <c r="H88" s="53"/>
      <c r="I88" s="67"/>
      <c r="J88" s="67"/>
      <c r="K88" s="67"/>
      <c r="L88" s="156"/>
      <c r="M88" s="156"/>
    </row>
    <row r="89" spans="1:13" ht="20.100000000000001" customHeight="1" x14ac:dyDescent="0.25">
      <c r="A89" s="41">
        <v>3227</v>
      </c>
      <c r="B89" s="16" t="s">
        <v>70</v>
      </c>
      <c r="C89" s="76">
        <f t="shared" si="31"/>
        <v>4120</v>
      </c>
      <c r="D89" s="55">
        <f>D90</f>
        <v>0</v>
      </c>
      <c r="E89" s="55">
        <f t="shared" ref="E89:L89" si="36">E90</f>
        <v>4120</v>
      </c>
      <c r="F89" s="55">
        <f t="shared" si="36"/>
        <v>0</v>
      </c>
      <c r="G89" s="55">
        <f t="shared" si="36"/>
        <v>0</v>
      </c>
      <c r="H89" s="55">
        <f t="shared" si="36"/>
        <v>0</v>
      </c>
      <c r="I89" s="135">
        <f t="shared" si="36"/>
        <v>0</v>
      </c>
      <c r="J89" s="135"/>
      <c r="K89" s="135"/>
      <c r="L89" s="55">
        <f t="shared" si="36"/>
        <v>0</v>
      </c>
      <c r="M89" s="55"/>
    </row>
    <row r="90" spans="1:13" ht="20.100000000000001" customHeight="1" x14ac:dyDescent="0.25">
      <c r="A90" s="42">
        <v>32271</v>
      </c>
      <c r="B90" s="18" t="s">
        <v>70</v>
      </c>
      <c r="C90" s="76">
        <f t="shared" si="31"/>
        <v>4120</v>
      </c>
      <c r="D90" s="56">
        <v>0</v>
      </c>
      <c r="E90" s="56">
        <v>4120</v>
      </c>
      <c r="F90" s="56">
        <v>0</v>
      </c>
      <c r="G90" s="69">
        <v>0</v>
      </c>
      <c r="H90" s="53"/>
      <c r="I90" s="67"/>
      <c r="J90" s="67"/>
      <c r="K90" s="67"/>
      <c r="L90" s="156"/>
      <c r="M90" s="156"/>
    </row>
    <row r="91" spans="1:13" ht="20.100000000000001" customHeight="1" x14ac:dyDescent="0.25">
      <c r="A91" s="48">
        <v>323</v>
      </c>
      <c r="B91" s="36" t="s">
        <v>24</v>
      </c>
      <c r="C91" s="30">
        <f t="shared" si="31"/>
        <v>327620</v>
      </c>
      <c r="D91" s="57">
        <f>D92+D97+D101+D104+D110+D111+D115+D119+D122+D125</f>
        <v>0</v>
      </c>
      <c r="E91" s="57">
        <f t="shared" ref="E91:L91" si="37">E92+E97+E101+E104+E110+E111+E115+E119+E122</f>
        <v>133104</v>
      </c>
      <c r="F91" s="57">
        <f t="shared" si="37"/>
        <v>0</v>
      </c>
      <c r="G91" s="57">
        <f t="shared" si="37"/>
        <v>0</v>
      </c>
      <c r="H91" s="57">
        <f t="shared" si="37"/>
        <v>0</v>
      </c>
      <c r="I91" s="136">
        <f t="shared" si="37"/>
        <v>0</v>
      </c>
      <c r="J91" s="136">
        <f>J96</f>
        <v>5000</v>
      </c>
      <c r="K91" s="136">
        <f>K99</f>
        <v>7550</v>
      </c>
      <c r="L91" s="57">
        <f t="shared" si="37"/>
        <v>181966</v>
      </c>
      <c r="M91" s="57">
        <f>M97</f>
        <v>181966</v>
      </c>
    </row>
    <row r="92" spans="1:13" ht="20.100000000000001" customHeight="1" x14ac:dyDescent="0.25">
      <c r="A92" s="19">
        <v>3231</v>
      </c>
      <c r="B92" s="3" t="s">
        <v>25</v>
      </c>
      <c r="C92" s="76">
        <f t="shared" si="31"/>
        <v>24023</v>
      </c>
      <c r="D92" s="55">
        <f>D93+D94+D95+D96</f>
        <v>0</v>
      </c>
      <c r="E92" s="55">
        <f t="shared" ref="E92:L92" si="38">E93+E94+E95+E96</f>
        <v>24023</v>
      </c>
      <c r="F92" s="55">
        <f t="shared" si="38"/>
        <v>0</v>
      </c>
      <c r="G92" s="55">
        <f t="shared" si="38"/>
        <v>0</v>
      </c>
      <c r="H92" s="55">
        <f t="shared" si="38"/>
        <v>0</v>
      </c>
      <c r="I92" s="135">
        <f t="shared" si="38"/>
        <v>0</v>
      </c>
      <c r="J92" s="135"/>
      <c r="K92" s="135"/>
      <c r="L92" s="55">
        <f t="shared" si="38"/>
        <v>0</v>
      </c>
      <c r="M92" s="55"/>
    </row>
    <row r="93" spans="1:13" ht="20.100000000000001" customHeight="1" x14ac:dyDescent="0.25">
      <c r="A93" s="42">
        <v>32311</v>
      </c>
      <c r="B93" s="4" t="s">
        <v>26</v>
      </c>
      <c r="C93" s="76">
        <f t="shared" si="31"/>
        <v>20448</v>
      </c>
      <c r="D93" s="53"/>
      <c r="E93" s="53">
        <v>20448</v>
      </c>
      <c r="F93" s="53"/>
      <c r="G93" s="67"/>
      <c r="H93" s="53"/>
      <c r="I93" s="67"/>
      <c r="J93" s="67"/>
      <c r="K93" s="67"/>
      <c r="L93" s="156"/>
      <c r="M93" s="156"/>
    </row>
    <row r="94" spans="1:13" ht="20.100000000000001" customHeight="1" x14ac:dyDescent="0.25">
      <c r="A94" s="42">
        <v>32312</v>
      </c>
      <c r="B94" s="4" t="s">
        <v>27</v>
      </c>
      <c r="C94" s="76">
        <f t="shared" si="31"/>
        <v>0</v>
      </c>
      <c r="D94" s="53"/>
      <c r="E94" s="53"/>
      <c r="F94" s="53">
        <v>0</v>
      </c>
      <c r="G94" s="67">
        <v>0</v>
      </c>
      <c r="H94" s="53"/>
      <c r="I94" s="67"/>
      <c r="J94" s="67"/>
      <c r="K94" s="67"/>
      <c r="L94" s="156"/>
      <c r="M94" s="156"/>
    </row>
    <row r="95" spans="1:13" ht="20.100000000000001" customHeight="1" x14ac:dyDescent="0.25">
      <c r="A95" s="42">
        <v>32313</v>
      </c>
      <c r="B95" s="4" t="s">
        <v>28</v>
      </c>
      <c r="C95" s="76">
        <f t="shared" si="31"/>
        <v>3575</v>
      </c>
      <c r="D95" s="53"/>
      <c r="E95" s="53">
        <v>3575</v>
      </c>
      <c r="F95" s="53"/>
      <c r="G95" s="67"/>
      <c r="H95" s="53"/>
      <c r="I95" s="67"/>
      <c r="J95" s="67"/>
      <c r="K95" s="67"/>
      <c r="L95" s="156"/>
      <c r="M95" s="156"/>
    </row>
    <row r="96" spans="1:13" ht="20.100000000000001" customHeight="1" x14ac:dyDescent="0.25">
      <c r="A96" s="42">
        <v>32319</v>
      </c>
      <c r="B96" s="4" t="s">
        <v>29</v>
      </c>
      <c r="C96" s="76">
        <f t="shared" si="31"/>
        <v>5000</v>
      </c>
      <c r="D96" s="53"/>
      <c r="E96" s="53"/>
      <c r="F96" s="53"/>
      <c r="G96" s="67"/>
      <c r="H96" s="53"/>
      <c r="I96" s="67"/>
      <c r="J96" s="67">
        <v>5000</v>
      </c>
      <c r="K96" s="67"/>
      <c r="L96" s="156"/>
      <c r="M96" s="156"/>
    </row>
    <row r="97" spans="1:13" ht="20.100000000000001" customHeight="1" x14ac:dyDescent="0.25">
      <c r="A97" s="19">
        <v>3232</v>
      </c>
      <c r="B97" s="3" t="s">
        <v>30</v>
      </c>
      <c r="C97" s="76">
        <f t="shared" si="31"/>
        <v>212866</v>
      </c>
      <c r="D97" s="55">
        <f>D98+D99+D100</f>
        <v>0</v>
      </c>
      <c r="E97" s="55">
        <f t="shared" ref="E97:L97" si="39">E98+E99+E100</f>
        <v>30900</v>
      </c>
      <c r="F97" s="55">
        <f t="shared" si="39"/>
        <v>0</v>
      </c>
      <c r="G97" s="55">
        <f t="shared" si="39"/>
        <v>0</v>
      </c>
      <c r="H97" s="55">
        <f t="shared" si="39"/>
        <v>0</v>
      </c>
      <c r="I97" s="135">
        <f t="shared" si="39"/>
        <v>0</v>
      </c>
      <c r="J97" s="135"/>
      <c r="K97" s="135"/>
      <c r="L97" s="55">
        <f t="shared" si="39"/>
        <v>181966</v>
      </c>
      <c r="M97" s="55">
        <f>M98</f>
        <v>181966</v>
      </c>
    </row>
    <row r="98" spans="1:13" ht="20.100000000000001" customHeight="1" x14ac:dyDescent="0.25">
      <c r="A98" s="42">
        <v>32321</v>
      </c>
      <c r="B98" s="4" t="s">
        <v>31</v>
      </c>
      <c r="C98" s="76">
        <f t="shared" si="31"/>
        <v>181966</v>
      </c>
      <c r="D98" s="53"/>
      <c r="E98" s="53"/>
      <c r="F98" s="53"/>
      <c r="G98" s="67"/>
      <c r="H98" s="53"/>
      <c r="I98" s="67"/>
      <c r="J98" s="67"/>
      <c r="K98" s="67"/>
      <c r="L98" s="156">
        <v>181966</v>
      </c>
      <c r="M98" s="156">
        <v>181966</v>
      </c>
    </row>
    <row r="99" spans="1:13" ht="20.100000000000001" customHeight="1" x14ac:dyDescent="0.25">
      <c r="A99" s="42">
        <v>32322</v>
      </c>
      <c r="B99" s="4" t="s">
        <v>32</v>
      </c>
      <c r="C99" s="76">
        <f t="shared" si="31"/>
        <v>7550</v>
      </c>
      <c r="D99" s="53"/>
      <c r="E99" s="53"/>
      <c r="F99" s="53"/>
      <c r="G99" s="67"/>
      <c r="H99" s="53"/>
      <c r="I99" s="67"/>
      <c r="J99" s="67"/>
      <c r="K99" s="67">
        <v>7550</v>
      </c>
      <c r="L99" s="156"/>
      <c r="M99" s="156"/>
    </row>
    <row r="100" spans="1:13" ht="20.100000000000001" customHeight="1" x14ac:dyDescent="0.25">
      <c r="A100" s="42">
        <v>32329</v>
      </c>
      <c r="B100" s="4" t="s">
        <v>63</v>
      </c>
      <c r="C100" s="76">
        <f t="shared" si="31"/>
        <v>30900</v>
      </c>
      <c r="D100" s="53">
        <v>0</v>
      </c>
      <c r="E100" s="53">
        <v>30900</v>
      </c>
      <c r="F100" s="53"/>
      <c r="G100" s="67"/>
      <c r="H100" s="53"/>
      <c r="I100" s="67"/>
      <c r="J100" s="67"/>
      <c r="K100" s="67"/>
      <c r="L100" s="156"/>
      <c r="M100" s="156"/>
    </row>
    <row r="101" spans="1:13" ht="20.100000000000001" customHeight="1" x14ac:dyDescent="0.25">
      <c r="A101" s="19">
        <v>3233</v>
      </c>
      <c r="B101" s="3" t="s">
        <v>33</v>
      </c>
      <c r="C101" s="76">
        <f t="shared" si="31"/>
        <v>0</v>
      </c>
      <c r="D101" s="55">
        <f>D102+D103</f>
        <v>0</v>
      </c>
      <c r="E101" s="55">
        <f t="shared" ref="E101:L101" si="40">E102+E103</f>
        <v>0</v>
      </c>
      <c r="F101" s="55">
        <f t="shared" si="40"/>
        <v>0</v>
      </c>
      <c r="G101" s="55">
        <f t="shared" si="40"/>
        <v>0</v>
      </c>
      <c r="H101" s="55">
        <f t="shared" si="40"/>
        <v>0</v>
      </c>
      <c r="I101" s="135">
        <f t="shared" si="40"/>
        <v>0</v>
      </c>
      <c r="J101" s="135"/>
      <c r="K101" s="135"/>
      <c r="L101" s="55">
        <f t="shared" si="40"/>
        <v>0</v>
      </c>
      <c r="M101" s="55"/>
    </row>
    <row r="102" spans="1:13" ht="20.100000000000001" customHeight="1" x14ac:dyDescent="0.25">
      <c r="A102" s="42">
        <v>32332</v>
      </c>
      <c r="B102" s="4" t="s">
        <v>34</v>
      </c>
      <c r="C102" s="76">
        <f t="shared" si="31"/>
        <v>0</v>
      </c>
      <c r="D102" s="53">
        <v>0</v>
      </c>
      <c r="E102" s="53"/>
      <c r="F102" s="53"/>
      <c r="G102" s="67">
        <v>0</v>
      </c>
      <c r="H102" s="53"/>
      <c r="I102" s="67"/>
      <c r="J102" s="67"/>
      <c r="K102" s="67"/>
      <c r="L102" s="156"/>
      <c r="M102" s="156"/>
    </row>
    <row r="103" spans="1:13" ht="20.100000000000001" customHeight="1" x14ac:dyDescent="0.25">
      <c r="A103" s="42">
        <v>32339</v>
      </c>
      <c r="B103" s="4" t="s">
        <v>35</v>
      </c>
      <c r="C103" s="76">
        <f t="shared" si="31"/>
        <v>0</v>
      </c>
      <c r="D103" s="53"/>
      <c r="E103" s="53"/>
      <c r="F103" s="53">
        <v>0</v>
      </c>
      <c r="G103" s="67">
        <v>0</v>
      </c>
      <c r="H103" s="53"/>
      <c r="I103" s="67"/>
      <c r="J103" s="67"/>
      <c r="K103" s="67"/>
      <c r="L103" s="156"/>
      <c r="M103" s="156"/>
    </row>
    <row r="104" spans="1:13" ht="20.100000000000001" customHeight="1" x14ac:dyDescent="0.25">
      <c r="A104" s="19">
        <v>3234</v>
      </c>
      <c r="B104" s="3" t="s">
        <v>36</v>
      </c>
      <c r="C104" s="76">
        <f t="shared" si="31"/>
        <v>38000</v>
      </c>
      <c r="D104" s="55">
        <f>D105+D106+D107+D108+D109</f>
        <v>0</v>
      </c>
      <c r="E104" s="55">
        <f t="shared" ref="E104:L104" si="41">E105+E106+E107+E108+E109</f>
        <v>38000</v>
      </c>
      <c r="F104" s="55">
        <f t="shared" si="41"/>
        <v>0</v>
      </c>
      <c r="G104" s="55">
        <f t="shared" si="41"/>
        <v>0</v>
      </c>
      <c r="H104" s="55">
        <f t="shared" si="41"/>
        <v>0</v>
      </c>
      <c r="I104" s="135">
        <f t="shared" si="41"/>
        <v>0</v>
      </c>
      <c r="J104" s="135"/>
      <c r="K104" s="135"/>
      <c r="L104" s="55">
        <f t="shared" si="41"/>
        <v>0</v>
      </c>
      <c r="M104" s="55"/>
    </row>
    <row r="105" spans="1:13" ht="20.100000000000001" customHeight="1" x14ac:dyDescent="0.25">
      <c r="A105" s="42">
        <v>32341</v>
      </c>
      <c r="B105" s="4" t="s">
        <v>37</v>
      </c>
      <c r="C105" s="76">
        <f t="shared" si="31"/>
        <v>18000</v>
      </c>
      <c r="D105" s="53"/>
      <c r="E105" s="53">
        <v>18000</v>
      </c>
      <c r="F105" s="53"/>
      <c r="G105" s="67"/>
      <c r="H105" s="53"/>
      <c r="I105" s="67"/>
      <c r="J105" s="67"/>
      <c r="K105" s="67"/>
      <c r="L105" s="156"/>
      <c r="M105" s="156"/>
    </row>
    <row r="106" spans="1:13" ht="20.100000000000001" customHeight="1" x14ac:dyDescent="0.25">
      <c r="A106" s="42">
        <v>32342</v>
      </c>
      <c r="B106" s="4" t="s">
        <v>38</v>
      </c>
      <c r="C106" s="76">
        <f t="shared" ref="C106:C137" si="42">SUM(D106:L106)</f>
        <v>14000</v>
      </c>
      <c r="D106" s="53"/>
      <c r="E106" s="53">
        <v>14000</v>
      </c>
      <c r="F106" s="53"/>
      <c r="G106" s="67"/>
      <c r="H106" s="53"/>
      <c r="I106" s="67"/>
      <c r="J106" s="67"/>
      <c r="K106" s="67"/>
      <c r="L106" s="156"/>
      <c r="M106" s="156"/>
    </row>
    <row r="107" spans="1:13" ht="20.100000000000001" customHeight="1" x14ac:dyDescent="0.25">
      <c r="A107" s="42">
        <v>32343</v>
      </c>
      <c r="B107" s="4" t="s">
        <v>65</v>
      </c>
      <c r="C107" s="76">
        <f t="shared" si="42"/>
        <v>2000</v>
      </c>
      <c r="D107" s="53">
        <v>0</v>
      </c>
      <c r="E107" s="53">
        <v>2000</v>
      </c>
      <c r="F107" s="53"/>
      <c r="G107" s="67"/>
      <c r="H107" s="53"/>
      <c r="I107" s="67"/>
      <c r="J107" s="67"/>
      <c r="K107" s="67"/>
      <c r="L107" s="156"/>
      <c r="M107" s="156"/>
    </row>
    <row r="108" spans="1:13" ht="20.100000000000001" customHeight="1" x14ac:dyDescent="0.25">
      <c r="A108" s="42">
        <v>32344</v>
      </c>
      <c r="B108" s="4" t="s">
        <v>39</v>
      </c>
      <c r="C108" s="76">
        <f t="shared" si="42"/>
        <v>4000</v>
      </c>
      <c r="D108" s="53"/>
      <c r="E108" s="53">
        <v>4000</v>
      </c>
      <c r="F108" s="53"/>
      <c r="G108" s="67"/>
      <c r="H108" s="53"/>
      <c r="I108" s="67"/>
      <c r="J108" s="67"/>
      <c r="K108" s="67"/>
      <c r="L108" s="156"/>
      <c r="M108" s="156"/>
    </row>
    <row r="109" spans="1:13" ht="20.100000000000001" customHeight="1" x14ac:dyDescent="0.25">
      <c r="A109" s="39">
        <v>32349</v>
      </c>
      <c r="B109" s="7" t="s">
        <v>88</v>
      </c>
      <c r="C109" s="76">
        <f t="shared" si="42"/>
        <v>0</v>
      </c>
      <c r="D109" s="54"/>
      <c r="E109" s="54"/>
      <c r="F109" s="54"/>
      <c r="G109" s="68"/>
      <c r="H109" s="53"/>
      <c r="I109" s="67"/>
      <c r="J109" s="67"/>
      <c r="K109" s="67"/>
      <c r="L109" s="156"/>
      <c r="M109" s="156"/>
    </row>
    <row r="110" spans="1:13" ht="20.100000000000001" customHeight="1" x14ac:dyDescent="0.25">
      <c r="A110" s="115">
        <v>32359</v>
      </c>
      <c r="B110" s="113" t="s">
        <v>143</v>
      </c>
      <c r="C110" s="76">
        <f t="shared" si="42"/>
        <v>7000</v>
      </c>
      <c r="D110" s="112"/>
      <c r="E110" s="112">
        <v>7000</v>
      </c>
      <c r="F110" s="112"/>
      <c r="G110" s="134"/>
      <c r="H110" s="112"/>
      <c r="I110" s="134"/>
      <c r="J110" s="134"/>
      <c r="K110" s="134"/>
      <c r="L110" s="28"/>
      <c r="M110" s="28"/>
    </row>
    <row r="111" spans="1:13" s="22" customFormat="1" ht="20.100000000000001" customHeight="1" x14ac:dyDescent="0.25">
      <c r="A111" s="25">
        <v>3236</v>
      </c>
      <c r="B111" s="24" t="s">
        <v>40</v>
      </c>
      <c r="C111" s="148">
        <f t="shared" si="42"/>
        <v>12000</v>
      </c>
      <c r="D111" s="58">
        <f>D112+D113+D114</f>
        <v>0</v>
      </c>
      <c r="E111" s="58">
        <f t="shared" ref="E111:L111" si="43">E112+E113+E114</f>
        <v>12000</v>
      </c>
      <c r="F111" s="58">
        <f t="shared" si="43"/>
        <v>0</v>
      </c>
      <c r="G111" s="58">
        <f t="shared" si="43"/>
        <v>0</v>
      </c>
      <c r="H111" s="58">
        <f t="shared" si="43"/>
        <v>0</v>
      </c>
      <c r="I111" s="137">
        <f t="shared" si="43"/>
        <v>0</v>
      </c>
      <c r="J111" s="137"/>
      <c r="K111" s="137"/>
      <c r="L111" s="55">
        <f t="shared" si="43"/>
        <v>0</v>
      </c>
      <c r="M111" s="55"/>
    </row>
    <row r="112" spans="1:13" s="22" customFormat="1" ht="20.100000000000001" customHeight="1" x14ac:dyDescent="0.25">
      <c r="A112" s="39">
        <v>32361</v>
      </c>
      <c r="B112" s="7" t="s">
        <v>41</v>
      </c>
      <c r="C112" s="76">
        <f t="shared" si="42"/>
        <v>5000</v>
      </c>
      <c r="D112" s="53"/>
      <c r="E112" s="53">
        <v>5000</v>
      </c>
      <c r="F112" s="53"/>
      <c r="G112" s="67"/>
      <c r="H112" s="53"/>
      <c r="I112" s="67"/>
      <c r="J112" s="67"/>
      <c r="K112" s="67"/>
      <c r="L112" s="156"/>
      <c r="M112" s="156"/>
    </row>
    <row r="113" spans="1:13" s="22" customFormat="1" ht="20.100000000000001" customHeight="1" x14ac:dyDescent="0.25">
      <c r="A113" s="42">
        <v>32363</v>
      </c>
      <c r="B113" s="4" t="s">
        <v>89</v>
      </c>
      <c r="C113" s="76">
        <f t="shared" si="42"/>
        <v>7000</v>
      </c>
      <c r="D113" s="56">
        <v>0</v>
      </c>
      <c r="E113" s="56">
        <v>7000</v>
      </c>
      <c r="F113" s="56"/>
      <c r="G113" s="69"/>
      <c r="H113" s="53"/>
      <c r="I113" s="67"/>
      <c r="J113" s="67"/>
      <c r="K113" s="67"/>
      <c r="L113" s="156"/>
      <c r="M113" s="156"/>
    </row>
    <row r="114" spans="1:13" s="22" customFormat="1" ht="20.100000000000001" customHeight="1" x14ac:dyDescent="0.25">
      <c r="A114" s="42">
        <v>32369</v>
      </c>
      <c r="B114" s="4" t="s">
        <v>127</v>
      </c>
      <c r="C114" s="76">
        <f t="shared" si="42"/>
        <v>0</v>
      </c>
      <c r="D114" s="56"/>
      <c r="E114" s="56"/>
      <c r="F114" s="56"/>
      <c r="G114" s="69"/>
      <c r="H114" s="56"/>
      <c r="I114" s="69"/>
      <c r="J114" s="69"/>
      <c r="K114" s="69"/>
      <c r="L114" s="156"/>
      <c r="M114" s="156"/>
    </row>
    <row r="115" spans="1:13" ht="20.100000000000001" customHeight="1" x14ac:dyDescent="0.25">
      <c r="A115" s="19">
        <v>3237</v>
      </c>
      <c r="B115" s="3" t="s">
        <v>42</v>
      </c>
      <c r="C115" s="76">
        <f t="shared" si="42"/>
        <v>6080</v>
      </c>
      <c r="D115" s="59">
        <f>D116+D117+D118</f>
        <v>0</v>
      </c>
      <c r="E115" s="59">
        <f t="shared" ref="E115:L115" si="44">E116+E117+E118</f>
        <v>6080</v>
      </c>
      <c r="F115" s="59">
        <f t="shared" si="44"/>
        <v>0</v>
      </c>
      <c r="G115" s="59">
        <f t="shared" si="44"/>
        <v>0</v>
      </c>
      <c r="H115" s="59">
        <f t="shared" si="44"/>
        <v>0</v>
      </c>
      <c r="I115" s="138">
        <f t="shared" si="44"/>
        <v>0</v>
      </c>
      <c r="J115" s="138"/>
      <c r="K115" s="138"/>
      <c r="L115" s="157">
        <f t="shared" si="44"/>
        <v>0</v>
      </c>
      <c r="M115" s="157"/>
    </row>
    <row r="116" spans="1:13" ht="20.100000000000001" customHeight="1" x14ac:dyDescent="0.25">
      <c r="A116" s="42">
        <v>32372</v>
      </c>
      <c r="B116" s="4" t="s">
        <v>90</v>
      </c>
      <c r="C116" s="76">
        <f t="shared" si="42"/>
        <v>0</v>
      </c>
      <c r="D116" s="53">
        <v>0</v>
      </c>
      <c r="E116" s="53"/>
      <c r="F116" s="53"/>
      <c r="G116" s="67"/>
      <c r="H116" s="53"/>
      <c r="I116" s="67"/>
      <c r="J116" s="67"/>
      <c r="K116" s="67"/>
      <c r="L116" s="156"/>
      <c r="M116" s="156"/>
    </row>
    <row r="117" spans="1:13" ht="20.100000000000001" customHeight="1" x14ac:dyDescent="0.25">
      <c r="A117" s="42">
        <v>32373</v>
      </c>
      <c r="B117" s="4" t="s">
        <v>73</v>
      </c>
      <c r="C117" s="76">
        <f t="shared" si="42"/>
        <v>2200</v>
      </c>
      <c r="D117" s="53"/>
      <c r="E117" s="53">
        <v>2200</v>
      </c>
      <c r="F117" s="53"/>
      <c r="G117" s="67"/>
      <c r="H117" s="53"/>
      <c r="I117" s="67"/>
      <c r="J117" s="67"/>
      <c r="K117" s="67"/>
      <c r="L117" s="156"/>
      <c r="M117" s="156"/>
    </row>
    <row r="118" spans="1:13" ht="20.100000000000001" customHeight="1" x14ac:dyDescent="0.25">
      <c r="A118" s="42">
        <v>32379</v>
      </c>
      <c r="B118" s="4" t="s">
        <v>74</v>
      </c>
      <c r="C118" s="76">
        <f t="shared" si="42"/>
        <v>3880</v>
      </c>
      <c r="D118" s="53"/>
      <c r="E118" s="53">
        <v>3880</v>
      </c>
      <c r="F118" s="53"/>
      <c r="G118" s="67"/>
      <c r="H118" s="53"/>
      <c r="I118" s="67"/>
      <c r="J118" s="67"/>
      <c r="K118" s="67"/>
      <c r="L118" s="156"/>
      <c r="M118" s="156"/>
    </row>
    <row r="119" spans="1:13" ht="20.100000000000001" customHeight="1" x14ac:dyDescent="0.25">
      <c r="A119" s="19">
        <v>3238</v>
      </c>
      <c r="B119" s="3" t="s">
        <v>43</v>
      </c>
      <c r="C119" s="76">
        <f t="shared" si="42"/>
        <v>15101</v>
      </c>
      <c r="D119" s="55">
        <f>D120+D121</f>
        <v>0</v>
      </c>
      <c r="E119" s="55">
        <f t="shared" ref="E119:L119" si="45">E120+E121</f>
        <v>15101</v>
      </c>
      <c r="F119" s="55">
        <f t="shared" si="45"/>
        <v>0</v>
      </c>
      <c r="G119" s="55">
        <f t="shared" si="45"/>
        <v>0</v>
      </c>
      <c r="H119" s="55">
        <f t="shared" si="45"/>
        <v>0</v>
      </c>
      <c r="I119" s="135">
        <f t="shared" si="45"/>
        <v>0</v>
      </c>
      <c r="J119" s="135"/>
      <c r="K119" s="135"/>
      <c r="L119" s="55">
        <f t="shared" si="45"/>
        <v>0</v>
      </c>
      <c r="M119" s="55"/>
    </row>
    <row r="120" spans="1:13" ht="20.100000000000001" customHeight="1" x14ac:dyDescent="0.25">
      <c r="A120" s="40">
        <v>32381</v>
      </c>
      <c r="B120" s="18" t="s">
        <v>91</v>
      </c>
      <c r="C120" s="76">
        <f t="shared" si="42"/>
        <v>0</v>
      </c>
      <c r="D120" s="50"/>
      <c r="E120" s="50"/>
      <c r="F120" s="50"/>
      <c r="G120" s="66"/>
      <c r="H120" s="66"/>
      <c r="I120" s="66"/>
      <c r="J120" s="66"/>
      <c r="K120" s="66"/>
      <c r="L120" s="156"/>
      <c r="M120" s="156"/>
    </row>
    <row r="121" spans="1:13" ht="20.100000000000001" customHeight="1" x14ac:dyDescent="0.25">
      <c r="A121" s="42">
        <v>32389</v>
      </c>
      <c r="B121" s="4" t="s">
        <v>44</v>
      </c>
      <c r="C121" s="76">
        <f t="shared" si="42"/>
        <v>15101</v>
      </c>
      <c r="D121" s="53"/>
      <c r="E121" s="53">
        <v>15101</v>
      </c>
      <c r="F121" s="53"/>
      <c r="G121" s="67"/>
      <c r="H121" s="53"/>
      <c r="I121" s="67"/>
      <c r="J121" s="67"/>
      <c r="K121" s="67"/>
      <c r="L121" s="156"/>
      <c r="M121" s="156"/>
    </row>
    <row r="122" spans="1:13" ht="20.100000000000001" customHeight="1" x14ac:dyDescent="0.25">
      <c r="A122" s="19">
        <v>3239</v>
      </c>
      <c r="B122" s="3" t="s">
        <v>45</v>
      </c>
      <c r="C122" s="76">
        <f t="shared" si="42"/>
        <v>0</v>
      </c>
      <c r="D122" s="55">
        <f>D123+D124</f>
        <v>0</v>
      </c>
      <c r="E122" s="55">
        <f t="shared" ref="E122:L122" si="46">E123+E124</f>
        <v>0</v>
      </c>
      <c r="F122" s="55">
        <f t="shared" si="46"/>
        <v>0</v>
      </c>
      <c r="G122" s="55">
        <f t="shared" si="46"/>
        <v>0</v>
      </c>
      <c r="H122" s="55">
        <f t="shared" si="46"/>
        <v>0</v>
      </c>
      <c r="I122" s="135">
        <f t="shared" si="46"/>
        <v>0</v>
      </c>
      <c r="J122" s="135"/>
      <c r="K122" s="135"/>
      <c r="L122" s="55">
        <f t="shared" si="46"/>
        <v>0</v>
      </c>
      <c r="M122" s="55"/>
    </row>
    <row r="123" spans="1:13" ht="20.100000000000001" customHeight="1" x14ac:dyDescent="0.25">
      <c r="A123" s="39">
        <v>32391</v>
      </c>
      <c r="B123" s="7" t="s">
        <v>46</v>
      </c>
      <c r="C123" s="76">
        <f t="shared" si="42"/>
        <v>0</v>
      </c>
      <c r="D123" s="53">
        <v>0</v>
      </c>
      <c r="E123" s="53">
        <v>0</v>
      </c>
      <c r="F123" s="53">
        <v>0</v>
      </c>
      <c r="G123" s="67">
        <v>0</v>
      </c>
      <c r="H123" s="53"/>
      <c r="I123" s="67"/>
      <c r="J123" s="67"/>
      <c r="K123" s="67"/>
      <c r="L123" s="156"/>
      <c r="M123" s="156"/>
    </row>
    <row r="124" spans="1:13" ht="16.5" customHeight="1" x14ac:dyDescent="0.25">
      <c r="A124" s="42">
        <v>323991</v>
      </c>
      <c r="B124" s="4" t="s">
        <v>64</v>
      </c>
      <c r="C124" s="76">
        <f t="shared" si="42"/>
        <v>0</v>
      </c>
      <c r="D124" s="60">
        <v>0</v>
      </c>
      <c r="E124" s="60">
        <v>0</v>
      </c>
      <c r="F124" s="60">
        <v>0</v>
      </c>
      <c r="G124" s="70">
        <v>0</v>
      </c>
      <c r="H124" s="60"/>
      <c r="I124" s="70"/>
      <c r="J124" s="70"/>
      <c r="K124" s="70"/>
      <c r="L124" s="156"/>
      <c r="M124" s="156"/>
    </row>
    <row r="125" spans="1:13" ht="21.75" customHeight="1" x14ac:dyDescent="0.25">
      <c r="A125" s="41">
        <v>32412</v>
      </c>
      <c r="B125" s="163" t="s">
        <v>134</v>
      </c>
      <c r="C125" s="76">
        <f t="shared" si="42"/>
        <v>0</v>
      </c>
      <c r="D125" s="76"/>
      <c r="E125" s="76">
        <f>SUM(F125:P125)</f>
        <v>0</v>
      </c>
      <c r="F125" s="76">
        <f>SUM(G125:Q125)</f>
        <v>0</v>
      </c>
      <c r="G125" s="76">
        <f>SUM(H125:R125)</f>
        <v>0</v>
      </c>
      <c r="H125" s="76">
        <f>SUM(I125:S125)</f>
        <v>0</v>
      </c>
      <c r="I125" s="76">
        <f>SUM(L125:T125)</f>
        <v>0</v>
      </c>
      <c r="J125" s="76"/>
      <c r="K125" s="76"/>
      <c r="L125" s="76">
        <f>SUM(N125:U125)</f>
        <v>0</v>
      </c>
      <c r="M125" s="76"/>
    </row>
    <row r="126" spans="1:13" ht="20.100000000000001" customHeight="1" x14ac:dyDescent="0.25">
      <c r="A126" s="48">
        <v>329</v>
      </c>
      <c r="B126" s="36" t="s">
        <v>47</v>
      </c>
      <c r="C126" s="30">
        <f t="shared" si="42"/>
        <v>161127</v>
      </c>
      <c r="D126" s="57">
        <f>D127+D129+D130+D132+D134+D137</f>
        <v>20400</v>
      </c>
      <c r="E126" s="57">
        <f>E127+E130+E132+E134+E137</f>
        <v>19467</v>
      </c>
      <c r="F126" s="57">
        <f t="shared" ref="F126:L126" si="47">F127+F129+F130+F132+F134+F137</f>
        <v>94200</v>
      </c>
      <c r="G126" s="57">
        <f t="shared" si="47"/>
        <v>0</v>
      </c>
      <c r="H126" s="57">
        <f t="shared" si="47"/>
        <v>0</v>
      </c>
      <c r="I126" s="136">
        <f t="shared" si="47"/>
        <v>10000</v>
      </c>
      <c r="J126" s="136">
        <f>J137</f>
        <v>10000</v>
      </c>
      <c r="K126" s="136"/>
      <c r="L126" s="57">
        <f t="shared" si="47"/>
        <v>7060</v>
      </c>
      <c r="M126" s="57">
        <f>M130+M132+M137</f>
        <v>7060</v>
      </c>
    </row>
    <row r="127" spans="1:13" ht="20.100000000000001" customHeight="1" x14ac:dyDescent="0.25">
      <c r="A127" s="19">
        <v>3292</v>
      </c>
      <c r="B127" s="16" t="s">
        <v>71</v>
      </c>
      <c r="C127" s="76">
        <f t="shared" si="42"/>
        <v>13798</v>
      </c>
      <c r="D127" s="55">
        <f>D128</f>
        <v>0</v>
      </c>
      <c r="E127" s="55">
        <f>E128+E129</f>
        <v>13798</v>
      </c>
      <c r="F127" s="55">
        <f t="shared" ref="F127:L127" si="48">F128</f>
        <v>0</v>
      </c>
      <c r="G127" s="55">
        <f t="shared" si="48"/>
        <v>0</v>
      </c>
      <c r="H127" s="55">
        <f t="shared" si="48"/>
        <v>0</v>
      </c>
      <c r="I127" s="135">
        <f t="shared" si="48"/>
        <v>0</v>
      </c>
      <c r="J127" s="135"/>
      <c r="K127" s="135"/>
      <c r="L127" s="55">
        <f t="shared" si="48"/>
        <v>0</v>
      </c>
      <c r="M127" s="55"/>
    </row>
    <row r="128" spans="1:13" ht="20.100000000000001" customHeight="1" x14ac:dyDescent="0.25">
      <c r="A128" s="42">
        <v>32922</v>
      </c>
      <c r="B128" s="4" t="s">
        <v>141</v>
      </c>
      <c r="C128" s="76">
        <f t="shared" si="42"/>
        <v>5494</v>
      </c>
      <c r="D128" s="53"/>
      <c r="E128" s="53">
        <v>5494</v>
      </c>
      <c r="F128" s="53"/>
      <c r="G128" s="67"/>
      <c r="H128" s="53"/>
      <c r="I128" s="67"/>
      <c r="J128" s="67"/>
      <c r="K128" s="67"/>
      <c r="L128" s="156"/>
      <c r="M128" s="156"/>
    </row>
    <row r="129" spans="1:13" ht="20.100000000000001" customHeight="1" x14ac:dyDescent="0.25">
      <c r="A129" s="42">
        <v>32923</v>
      </c>
      <c r="B129" s="4" t="s">
        <v>128</v>
      </c>
      <c r="C129" s="76">
        <f t="shared" si="42"/>
        <v>8304</v>
      </c>
      <c r="D129" s="53"/>
      <c r="E129" s="53">
        <v>8304</v>
      </c>
      <c r="F129" s="53"/>
      <c r="G129" s="67"/>
      <c r="H129" s="53"/>
      <c r="I129" s="67"/>
      <c r="J129" s="67"/>
      <c r="K129" s="67"/>
      <c r="L129" s="156"/>
      <c r="M129" s="156"/>
    </row>
    <row r="130" spans="1:13" ht="20.100000000000001" customHeight="1" x14ac:dyDescent="0.25">
      <c r="A130" s="41">
        <v>3293</v>
      </c>
      <c r="B130" s="16" t="s">
        <v>75</v>
      </c>
      <c r="C130" s="76">
        <f t="shared" si="42"/>
        <v>3000</v>
      </c>
      <c r="D130" s="61">
        <f>D131</f>
        <v>0</v>
      </c>
      <c r="E130" s="61">
        <f t="shared" ref="E130:L130" si="49">E131</f>
        <v>3000</v>
      </c>
      <c r="F130" s="61">
        <f t="shared" si="49"/>
        <v>0</v>
      </c>
      <c r="G130" s="61">
        <f t="shared" si="49"/>
        <v>0</v>
      </c>
      <c r="H130" s="61">
        <f t="shared" si="49"/>
        <v>0</v>
      </c>
      <c r="I130" s="139">
        <f t="shared" si="49"/>
        <v>0</v>
      </c>
      <c r="J130" s="139"/>
      <c r="K130" s="139"/>
      <c r="L130" s="61">
        <f t="shared" si="49"/>
        <v>0</v>
      </c>
      <c r="M130" s="61"/>
    </row>
    <row r="131" spans="1:13" ht="20.100000000000001" customHeight="1" x14ac:dyDescent="0.25">
      <c r="A131" s="42">
        <v>32931</v>
      </c>
      <c r="B131" s="4" t="s">
        <v>75</v>
      </c>
      <c r="C131" s="76">
        <f t="shared" si="42"/>
        <v>3000</v>
      </c>
      <c r="D131" s="53">
        <v>0</v>
      </c>
      <c r="E131" s="53">
        <v>3000</v>
      </c>
      <c r="F131" s="53">
        <v>0</v>
      </c>
      <c r="G131" s="67">
        <v>0</v>
      </c>
      <c r="H131" s="53"/>
      <c r="I131" s="67"/>
      <c r="J131" s="67"/>
      <c r="K131" s="67"/>
      <c r="L131" s="156"/>
      <c r="M131" s="156"/>
    </row>
    <row r="132" spans="1:13" ht="20.100000000000001" customHeight="1" x14ac:dyDescent="0.25">
      <c r="A132" s="19">
        <v>3294</v>
      </c>
      <c r="B132" s="3" t="s">
        <v>48</v>
      </c>
      <c r="C132" s="76">
        <f t="shared" si="42"/>
        <v>1236</v>
      </c>
      <c r="D132" s="55">
        <f>D133</f>
        <v>0</v>
      </c>
      <c r="E132" s="55">
        <f t="shared" ref="E132:L132" si="50">E133</f>
        <v>1236</v>
      </c>
      <c r="F132" s="55">
        <f t="shared" si="50"/>
        <v>0</v>
      </c>
      <c r="G132" s="55">
        <f t="shared" si="50"/>
        <v>0</v>
      </c>
      <c r="H132" s="55">
        <f t="shared" si="50"/>
        <v>0</v>
      </c>
      <c r="I132" s="135">
        <f t="shared" si="50"/>
        <v>0</v>
      </c>
      <c r="J132" s="135"/>
      <c r="K132" s="135"/>
      <c r="L132" s="55">
        <f t="shared" si="50"/>
        <v>0</v>
      </c>
      <c r="M132" s="55"/>
    </row>
    <row r="133" spans="1:13" ht="20.100000000000001" customHeight="1" x14ac:dyDescent="0.25">
      <c r="A133" s="42">
        <v>32941</v>
      </c>
      <c r="B133" s="4" t="s">
        <v>49</v>
      </c>
      <c r="C133" s="76">
        <f t="shared" si="42"/>
        <v>1236</v>
      </c>
      <c r="D133" s="53"/>
      <c r="E133" s="53">
        <v>1236</v>
      </c>
      <c r="F133" s="53">
        <v>0</v>
      </c>
      <c r="G133" s="67"/>
      <c r="H133" s="53"/>
      <c r="I133" s="67"/>
      <c r="J133" s="67"/>
      <c r="K133" s="67"/>
      <c r="L133" s="156"/>
      <c r="M133" s="156"/>
    </row>
    <row r="134" spans="1:13" ht="20.100000000000001" customHeight="1" x14ac:dyDescent="0.25">
      <c r="A134" s="41">
        <v>3295</v>
      </c>
      <c r="B134" s="16" t="s">
        <v>126</v>
      </c>
      <c r="C134" s="76">
        <f t="shared" si="42"/>
        <v>20400</v>
      </c>
      <c r="D134" s="11">
        <f t="shared" ref="D134:L134" si="51">D136</f>
        <v>20400</v>
      </c>
      <c r="E134" s="11"/>
      <c r="F134" s="11">
        <f t="shared" si="51"/>
        <v>0</v>
      </c>
      <c r="G134" s="11">
        <f t="shared" si="51"/>
        <v>0</v>
      </c>
      <c r="H134" s="11">
        <f t="shared" si="51"/>
        <v>0</v>
      </c>
      <c r="I134" s="140">
        <f t="shared" si="51"/>
        <v>0</v>
      </c>
      <c r="J134" s="140"/>
      <c r="K134" s="140"/>
      <c r="L134" s="11">
        <f t="shared" si="51"/>
        <v>0</v>
      </c>
      <c r="M134" s="11"/>
    </row>
    <row r="135" spans="1:13" ht="20.100000000000001" customHeight="1" x14ac:dyDescent="0.25">
      <c r="A135" s="41">
        <v>32952</v>
      </c>
      <c r="B135" s="18" t="s">
        <v>144</v>
      </c>
      <c r="C135" s="76"/>
      <c r="D135" s="11"/>
      <c r="E135" s="10">
        <v>2500</v>
      </c>
      <c r="F135" s="11"/>
      <c r="G135" s="140"/>
      <c r="H135" s="11"/>
      <c r="I135" s="140"/>
      <c r="J135" s="140"/>
      <c r="K135" s="140"/>
      <c r="L135" s="11"/>
      <c r="M135" s="11"/>
    </row>
    <row r="136" spans="1:13" ht="20.100000000000001" customHeight="1" x14ac:dyDescent="0.25">
      <c r="A136" s="42">
        <v>32955</v>
      </c>
      <c r="B136" s="4" t="s">
        <v>126</v>
      </c>
      <c r="C136" s="76">
        <f t="shared" ref="C136:C143" si="52">SUM(D136:L136)</f>
        <v>20400</v>
      </c>
      <c r="D136" s="53">
        <v>20400</v>
      </c>
      <c r="E136" s="53"/>
      <c r="F136" s="53"/>
      <c r="G136" s="67"/>
      <c r="H136" s="53"/>
      <c r="I136" s="67"/>
      <c r="J136" s="67"/>
      <c r="K136" s="67"/>
      <c r="L136" s="156"/>
      <c r="M136" s="156"/>
    </row>
    <row r="137" spans="1:13" ht="20.100000000000001" customHeight="1" x14ac:dyDescent="0.25">
      <c r="A137" s="19">
        <v>3299</v>
      </c>
      <c r="B137" s="3" t="s">
        <v>50</v>
      </c>
      <c r="C137" s="76">
        <f t="shared" si="52"/>
        <v>122693</v>
      </c>
      <c r="D137" s="55">
        <f>D138</f>
        <v>0</v>
      </c>
      <c r="E137" s="55">
        <f t="shared" ref="E137:L137" si="53">E138</f>
        <v>1433</v>
      </c>
      <c r="F137" s="55">
        <f t="shared" si="53"/>
        <v>94200</v>
      </c>
      <c r="G137" s="55">
        <f t="shared" si="53"/>
        <v>0</v>
      </c>
      <c r="H137" s="55">
        <f t="shared" si="53"/>
        <v>0</v>
      </c>
      <c r="I137" s="135">
        <f t="shared" si="53"/>
        <v>10000</v>
      </c>
      <c r="J137" s="135">
        <f>J138</f>
        <v>10000</v>
      </c>
      <c r="K137" s="135"/>
      <c r="L137" s="55">
        <f t="shared" si="53"/>
        <v>7060</v>
      </c>
      <c r="M137" s="55">
        <f>M138</f>
        <v>7060</v>
      </c>
    </row>
    <row r="138" spans="1:13" ht="20.100000000000001" customHeight="1" x14ac:dyDescent="0.25">
      <c r="A138" s="39">
        <v>32999</v>
      </c>
      <c r="B138" s="7" t="s">
        <v>51</v>
      </c>
      <c r="C138" s="76">
        <f t="shared" si="52"/>
        <v>122693</v>
      </c>
      <c r="D138" s="53">
        <v>0</v>
      </c>
      <c r="E138" s="53">
        <v>1433</v>
      </c>
      <c r="F138" s="54">
        <v>94200</v>
      </c>
      <c r="G138" s="68"/>
      <c r="H138" s="53"/>
      <c r="I138" s="67">
        <v>10000</v>
      </c>
      <c r="J138" s="67">
        <v>10000</v>
      </c>
      <c r="K138" s="67"/>
      <c r="L138" s="156">
        <v>7060</v>
      </c>
      <c r="M138" s="156">
        <v>7060</v>
      </c>
    </row>
    <row r="139" spans="1:13" s="22" customFormat="1" ht="20.100000000000001" customHeight="1" x14ac:dyDescent="0.25">
      <c r="A139" s="47">
        <v>34</v>
      </c>
      <c r="B139" s="34" t="s">
        <v>52</v>
      </c>
      <c r="C139" s="32">
        <f t="shared" si="52"/>
        <v>152693</v>
      </c>
      <c r="D139" s="62">
        <f>D140</f>
        <v>0</v>
      </c>
      <c r="E139" s="62">
        <f t="shared" ref="E139:L139" si="54">E140</f>
        <v>8440</v>
      </c>
      <c r="F139" s="62">
        <f t="shared" si="54"/>
        <v>0</v>
      </c>
      <c r="G139" s="62">
        <f t="shared" si="54"/>
        <v>0</v>
      </c>
      <c r="H139" s="62">
        <f t="shared" si="54"/>
        <v>0</v>
      </c>
      <c r="I139" s="141">
        <f t="shared" si="54"/>
        <v>0</v>
      </c>
      <c r="J139" s="141"/>
      <c r="K139" s="141"/>
      <c r="L139" s="62">
        <f t="shared" si="54"/>
        <v>144253</v>
      </c>
      <c r="M139" s="62">
        <f>M140</f>
        <v>164253</v>
      </c>
    </row>
    <row r="140" spans="1:13" s="22" customFormat="1" ht="20.100000000000001" customHeight="1" x14ac:dyDescent="0.25">
      <c r="A140" s="48">
        <v>343</v>
      </c>
      <c r="B140" s="36" t="s">
        <v>53</v>
      </c>
      <c r="C140" s="30">
        <f t="shared" si="52"/>
        <v>152693</v>
      </c>
      <c r="D140" s="57">
        <f>D141</f>
        <v>0</v>
      </c>
      <c r="E140" s="57">
        <f t="shared" ref="E140:G140" si="55">E141</f>
        <v>8440</v>
      </c>
      <c r="F140" s="57">
        <f t="shared" si="55"/>
        <v>0</v>
      </c>
      <c r="G140" s="57">
        <f t="shared" si="55"/>
        <v>0</v>
      </c>
      <c r="H140" s="57">
        <f t="shared" ref="H140:I140" si="56">H141</f>
        <v>0</v>
      </c>
      <c r="I140" s="136">
        <f t="shared" si="56"/>
        <v>0</v>
      </c>
      <c r="J140" s="136"/>
      <c r="K140" s="136"/>
      <c r="L140" s="57">
        <f>L146</f>
        <v>144253</v>
      </c>
      <c r="M140" s="57">
        <f>M146</f>
        <v>164253</v>
      </c>
    </row>
    <row r="141" spans="1:13" ht="20.100000000000001" customHeight="1" x14ac:dyDescent="0.25">
      <c r="A141" s="43">
        <v>3431</v>
      </c>
      <c r="B141" s="8" t="s">
        <v>54</v>
      </c>
      <c r="C141" s="76">
        <f t="shared" si="52"/>
        <v>8440</v>
      </c>
      <c r="D141" s="55">
        <f t="shared" ref="D141:L141" si="57">D142+D143</f>
        <v>0</v>
      </c>
      <c r="E141" s="55">
        <f t="shared" si="57"/>
        <v>8440</v>
      </c>
      <c r="F141" s="55">
        <f t="shared" si="57"/>
        <v>0</v>
      </c>
      <c r="G141" s="55">
        <f t="shared" si="57"/>
        <v>0</v>
      </c>
      <c r="H141" s="55">
        <f t="shared" si="57"/>
        <v>0</v>
      </c>
      <c r="I141" s="135">
        <f t="shared" si="57"/>
        <v>0</v>
      </c>
      <c r="J141" s="135"/>
      <c r="K141" s="135"/>
      <c r="L141" s="55">
        <f t="shared" si="57"/>
        <v>0</v>
      </c>
      <c r="M141" s="55"/>
    </row>
    <row r="142" spans="1:13" ht="18.75" customHeight="1" x14ac:dyDescent="0.25">
      <c r="A142" s="42">
        <v>34311</v>
      </c>
      <c r="B142" s="4" t="s">
        <v>55</v>
      </c>
      <c r="C142" s="76">
        <f t="shared" si="52"/>
        <v>8240</v>
      </c>
      <c r="D142" s="10"/>
      <c r="E142" s="10">
        <v>8240</v>
      </c>
      <c r="F142" s="10"/>
      <c r="G142" s="10"/>
      <c r="H142" s="10"/>
      <c r="I142" s="153"/>
      <c r="J142" s="153"/>
      <c r="K142" s="153"/>
      <c r="L142" s="156"/>
      <c r="M142" s="156"/>
    </row>
    <row r="143" spans="1:13" ht="18.75" customHeight="1" x14ac:dyDescent="0.25">
      <c r="A143" s="75"/>
      <c r="B143" s="7" t="s">
        <v>87</v>
      </c>
      <c r="C143" s="76">
        <f t="shared" si="52"/>
        <v>200</v>
      </c>
      <c r="D143" s="10"/>
      <c r="E143" s="10">
        <v>200</v>
      </c>
      <c r="F143" s="10"/>
      <c r="G143" s="10"/>
      <c r="H143" s="10"/>
      <c r="I143" s="153"/>
      <c r="J143" s="153"/>
      <c r="K143" s="153"/>
      <c r="L143" s="156"/>
      <c r="M143" s="156"/>
    </row>
    <row r="144" spans="1:13" ht="18.75" customHeight="1" x14ac:dyDescent="0.25">
      <c r="A144" s="164">
        <v>37229</v>
      </c>
      <c r="B144" s="165" t="s">
        <v>140</v>
      </c>
      <c r="C144" s="1"/>
      <c r="D144" s="28">
        <v>170080</v>
      </c>
      <c r="E144" s="1"/>
      <c r="F144" s="165"/>
      <c r="G144" s="1"/>
      <c r="H144" s="165"/>
      <c r="I144" s="1"/>
      <c r="J144" s="1"/>
      <c r="K144" s="1"/>
      <c r="L144" s="165"/>
      <c r="M144" s="156"/>
    </row>
    <row r="145" spans="1:13" ht="24" customHeight="1" x14ac:dyDescent="0.25">
      <c r="A145" s="179" t="s">
        <v>85</v>
      </c>
      <c r="B145" s="180"/>
      <c r="C145" s="180"/>
      <c r="D145" s="180"/>
      <c r="E145" s="180"/>
      <c r="F145" s="180"/>
      <c r="G145" s="180"/>
      <c r="H145" s="74"/>
      <c r="I145" s="154"/>
      <c r="J145" s="154"/>
      <c r="K145" s="154"/>
      <c r="L145" s="156"/>
      <c r="M145" s="156"/>
    </row>
    <row r="146" spans="1:13" ht="20.100000000000001" customHeight="1" x14ac:dyDescent="0.25">
      <c r="A146" s="47">
        <v>42</v>
      </c>
      <c r="B146" s="34" t="s">
        <v>56</v>
      </c>
      <c r="C146" s="32">
        <f t="shared" ref="C146:C156" si="58">SUM(D146:L146)</f>
        <v>220672</v>
      </c>
      <c r="D146" s="33">
        <f t="shared" ref="D146" si="59">D147+D150+D170</f>
        <v>38000</v>
      </c>
      <c r="E146" s="33">
        <f>E147+E150+E172</f>
        <v>23419</v>
      </c>
      <c r="F146" s="33">
        <f t="shared" ref="F146" si="60">F147+F150+F170</f>
        <v>0</v>
      </c>
      <c r="G146" s="33">
        <f t="shared" ref="G146" si="61">G147+G150+G170</f>
        <v>15000</v>
      </c>
      <c r="H146" s="33">
        <f t="shared" ref="H146" si="62">H147+H150+H170</f>
        <v>0</v>
      </c>
      <c r="I146" s="142">
        <f t="shared" ref="I146:L146" si="63">I147+I150+I170</f>
        <v>0</v>
      </c>
      <c r="J146" s="142"/>
      <c r="K146" s="142"/>
      <c r="L146" s="33">
        <f t="shared" si="63"/>
        <v>144253</v>
      </c>
      <c r="M146" s="33">
        <f>M147+M150+M166</f>
        <v>164253</v>
      </c>
    </row>
    <row r="147" spans="1:13" ht="20.100000000000001" customHeight="1" x14ac:dyDescent="0.25">
      <c r="A147" s="38">
        <v>421</v>
      </c>
      <c r="B147" s="29" t="s">
        <v>57</v>
      </c>
      <c r="C147" s="30">
        <f t="shared" si="58"/>
        <v>0</v>
      </c>
      <c r="D147" s="37">
        <f t="shared" ref="D147:D148" si="64">D148</f>
        <v>0</v>
      </c>
      <c r="E147" s="37">
        <f t="shared" ref="E147" si="65">E148</f>
        <v>0</v>
      </c>
      <c r="F147" s="37">
        <f t="shared" ref="F147" si="66">F148</f>
        <v>0</v>
      </c>
      <c r="G147" s="37">
        <f t="shared" ref="G147" si="67">G148</f>
        <v>0</v>
      </c>
      <c r="H147" s="37">
        <f t="shared" ref="H147" si="68">H148</f>
        <v>0</v>
      </c>
      <c r="I147" s="143">
        <f t="shared" ref="I147:L147" si="69">I148</f>
        <v>0</v>
      </c>
      <c r="J147" s="143"/>
      <c r="K147" s="143"/>
      <c r="L147" s="158">
        <f t="shared" si="69"/>
        <v>0</v>
      </c>
      <c r="M147" s="158"/>
    </row>
    <row r="148" spans="1:13" ht="20.100000000000001" customHeight="1" x14ac:dyDescent="0.25">
      <c r="A148" s="19">
        <v>4212</v>
      </c>
      <c r="B148" s="3" t="s">
        <v>58</v>
      </c>
      <c r="C148" s="11">
        <f t="shared" si="58"/>
        <v>0</v>
      </c>
      <c r="D148" s="6">
        <f t="shared" si="64"/>
        <v>0</v>
      </c>
      <c r="E148" s="6">
        <f t="shared" ref="E148" si="70">E149</f>
        <v>0</v>
      </c>
      <c r="F148" s="6">
        <f t="shared" ref="F148" si="71">F149</f>
        <v>0</v>
      </c>
      <c r="G148" s="6">
        <f t="shared" ref="G148" si="72">G149</f>
        <v>0</v>
      </c>
      <c r="H148" s="6">
        <f t="shared" ref="H148" si="73">H149</f>
        <v>0</v>
      </c>
      <c r="I148" s="144">
        <f t="shared" ref="I148:L148" si="74">I149</f>
        <v>0</v>
      </c>
      <c r="J148" s="144"/>
      <c r="K148" s="144"/>
      <c r="L148" s="6">
        <f t="shared" si="74"/>
        <v>0</v>
      </c>
      <c r="M148" s="6"/>
    </row>
    <row r="149" spans="1:13" ht="20.100000000000001" customHeight="1" x14ac:dyDescent="0.25">
      <c r="A149" s="42">
        <v>42123</v>
      </c>
      <c r="B149" s="4" t="s">
        <v>72</v>
      </c>
      <c r="C149" s="11">
        <f t="shared" si="58"/>
        <v>0</v>
      </c>
      <c r="D149" s="5"/>
      <c r="E149" s="15">
        <v>0</v>
      </c>
      <c r="F149" s="5">
        <v>0</v>
      </c>
      <c r="G149" s="71">
        <v>0</v>
      </c>
      <c r="H149" s="5"/>
      <c r="I149" s="71"/>
      <c r="J149" s="71"/>
      <c r="K149" s="71"/>
      <c r="L149" s="156"/>
      <c r="M149" s="156"/>
    </row>
    <row r="150" spans="1:13" ht="20.100000000000001" customHeight="1" x14ac:dyDescent="0.25">
      <c r="A150" s="38">
        <v>422</v>
      </c>
      <c r="B150" s="29" t="s">
        <v>59</v>
      </c>
      <c r="C150" s="30">
        <f t="shared" si="58"/>
        <v>241772</v>
      </c>
      <c r="D150" s="31">
        <f>D151+D154+D155+D157+D161+D163+D166</f>
        <v>34000</v>
      </c>
      <c r="E150" s="31">
        <f t="shared" ref="E150:L150" si="75">E151+E154+E155+E157+E161+E163+E166</f>
        <v>18519</v>
      </c>
      <c r="F150" s="31">
        <f t="shared" si="75"/>
        <v>0</v>
      </c>
      <c r="G150" s="31">
        <f t="shared" si="75"/>
        <v>15000</v>
      </c>
      <c r="H150" s="31">
        <f t="shared" si="75"/>
        <v>0</v>
      </c>
      <c r="I150" s="145">
        <f t="shared" si="75"/>
        <v>0</v>
      </c>
      <c r="J150" s="145">
        <f>J154</f>
        <v>30000</v>
      </c>
      <c r="K150" s="145"/>
      <c r="L150" s="31">
        <f t="shared" si="75"/>
        <v>144253</v>
      </c>
      <c r="M150" s="31">
        <f>M152+M154</f>
        <v>20000</v>
      </c>
    </row>
    <row r="151" spans="1:13" ht="20.100000000000001" customHeight="1" x14ac:dyDescent="0.25">
      <c r="A151" s="19">
        <v>4221</v>
      </c>
      <c r="B151" s="3" t="s">
        <v>76</v>
      </c>
      <c r="C151" s="76">
        <f t="shared" si="58"/>
        <v>0</v>
      </c>
      <c r="D151" s="6">
        <f>D152+D153</f>
        <v>0</v>
      </c>
      <c r="E151" s="6">
        <f t="shared" ref="E151:L151" si="76">E152+E153</f>
        <v>0</v>
      </c>
      <c r="F151" s="6">
        <f t="shared" si="76"/>
        <v>0</v>
      </c>
      <c r="G151" s="6">
        <f t="shared" si="76"/>
        <v>0</v>
      </c>
      <c r="H151" s="6">
        <f t="shared" si="76"/>
        <v>0</v>
      </c>
      <c r="I151" s="144">
        <f t="shared" si="76"/>
        <v>0</v>
      </c>
      <c r="J151" s="144"/>
      <c r="K151" s="144"/>
      <c r="L151" s="6">
        <f t="shared" si="76"/>
        <v>0</v>
      </c>
      <c r="M151" s="6"/>
    </row>
    <row r="152" spans="1:13" ht="20.100000000000001" customHeight="1" x14ac:dyDescent="0.25">
      <c r="A152" s="40">
        <v>42211</v>
      </c>
      <c r="B152" s="18" t="s">
        <v>77</v>
      </c>
      <c r="C152" s="76">
        <f t="shared" si="58"/>
        <v>0</v>
      </c>
      <c r="D152" s="27"/>
      <c r="E152" s="10"/>
      <c r="F152" s="27"/>
      <c r="G152" s="72"/>
      <c r="H152" s="27"/>
      <c r="I152" s="72"/>
      <c r="J152" s="72"/>
      <c r="K152" s="72"/>
      <c r="L152" s="156"/>
      <c r="M152" s="156"/>
    </row>
    <row r="153" spans="1:13" ht="20.100000000000001" customHeight="1" x14ac:dyDescent="0.25">
      <c r="A153" s="40">
        <v>42212</v>
      </c>
      <c r="B153" s="18" t="s">
        <v>78</v>
      </c>
      <c r="C153" s="76">
        <f t="shared" si="58"/>
        <v>0</v>
      </c>
      <c r="D153" s="27"/>
      <c r="E153" s="10"/>
      <c r="F153" s="27"/>
      <c r="G153" s="72"/>
      <c r="H153" s="27"/>
      <c r="I153" s="72"/>
      <c r="J153" s="72"/>
      <c r="K153" s="72"/>
      <c r="L153" s="156"/>
      <c r="M153" s="156"/>
    </row>
    <row r="154" spans="1:13" ht="20.100000000000001" customHeight="1" x14ac:dyDescent="0.25">
      <c r="A154" s="40">
        <v>42219</v>
      </c>
      <c r="B154" s="18" t="s">
        <v>166</v>
      </c>
      <c r="C154" s="76">
        <f t="shared" si="58"/>
        <v>30000</v>
      </c>
      <c r="D154" s="27"/>
      <c r="E154" s="10"/>
      <c r="F154" s="27"/>
      <c r="G154" s="72"/>
      <c r="H154" s="27"/>
      <c r="I154" s="72"/>
      <c r="J154" s="72">
        <v>30000</v>
      </c>
      <c r="K154" s="72"/>
      <c r="L154" s="156"/>
      <c r="M154" s="156">
        <v>20000</v>
      </c>
    </row>
    <row r="155" spans="1:13" ht="20.100000000000001" customHeight="1" x14ac:dyDescent="0.25">
      <c r="A155" s="41">
        <v>4222</v>
      </c>
      <c r="B155" s="16" t="s">
        <v>79</v>
      </c>
      <c r="C155" s="76">
        <f t="shared" si="58"/>
        <v>0</v>
      </c>
      <c r="D155" s="28">
        <f>D156</f>
        <v>0</v>
      </c>
      <c r="E155" s="28">
        <f t="shared" ref="E155:L155" si="77">E156</f>
        <v>0</v>
      </c>
      <c r="F155" s="28">
        <f t="shared" si="77"/>
        <v>0</v>
      </c>
      <c r="G155" s="28">
        <f t="shared" si="77"/>
        <v>0</v>
      </c>
      <c r="H155" s="28">
        <f t="shared" si="77"/>
        <v>0</v>
      </c>
      <c r="I155" s="146">
        <f t="shared" si="77"/>
        <v>0</v>
      </c>
      <c r="J155" s="146"/>
      <c r="K155" s="146"/>
      <c r="L155" s="28">
        <f t="shared" si="77"/>
        <v>0</v>
      </c>
      <c r="M155" s="28"/>
    </row>
    <row r="156" spans="1:13" ht="18" customHeight="1" x14ac:dyDescent="0.25">
      <c r="A156" s="40">
        <v>42221</v>
      </c>
      <c r="B156" s="18" t="s">
        <v>80</v>
      </c>
      <c r="C156" s="76">
        <f t="shared" si="58"/>
        <v>0</v>
      </c>
      <c r="D156" s="27">
        <v>0</v>
      </c>
      <c r="E156" s="10">
        <v>0</v>
      </c>
      <c r="F156" s="27"/>
      <c r="G156" s="72"/>
      <c r="H156" s="27"/>
      <c r="I156" s="72"/>
      <c r="J156" s="72"/>
      <c r="K156" s="72"/>
      <c r="L156" s="156"/>
      <c r="M156" s="156"/>
    </row>
    <row r="157" spans="1:13" ht="1.5" hidden="1" customHeight="1" x14ac:dyDescent="0.25">
      <c r="A157" s="19"/>
      <c r="B157" s="3"/>
      <c r="C157" s="76"/>
      <c r="D157" s="6"/>
      <c r="E157" s="6"/>
      <c r="F157" s="6"/>
      <c r="G157" s="6"/>
      <c r="H157" s="6"/>
      <c r="I157" s="144"/>
      <c r="J157" s="144"/>
      <c r="K157" s="144"/>
      <c r="L157" s="6"/>
      <c r="M157" s="6"/>
    </row>
    <row r="158" spans="1:13" ht="19.5" hidden="1" customHeight="1" x14ac:dyDescent="0.25">
      <c r="A158" s="40"/>
      <c r="B158" s="18"/>
      <c r="C158" s="76"/>
      <c r="D158" s="27"/>
      <c r="E158" s="10"/>
      <c r="F158" s="27"/>
      <c r="G158" s="72"/>
      <c r="H158" s="27"/>
      <c r="I158" s="72"/>
      <c r="J158" s="72"/>
      <c r="K158" s="72"/>
      <c r="L158" s="156"/>
      <c r="M158" s="156"/>
    </row>
    <row r="159" spans="1:13" ht="19.5" hidden="1" customHeight="1" x14ac:dyDescent="0.25">
      <c r="A159" s="42"/>
      <c r="B159" s="4"/>
      <c r="C159" s="76"/>
      <c r="D159" s="5"/>
      <c r="E159" s="15"/>
      <c r="F159" s="5"/>
      <c r="G159" s="71"/>
      <c r="H159" s="5"/>
      <c r="I159" s="71"/>
      <c r="J159" s="71"/>
      <c r="K159" s="71"/>
      <c r="L159" s="156"/>
      <c r="M159" s="156"/>
    </row>
    <row r="160" spans="1:13" ht="19.5" hidden="1" customHeight="1" x14ac:dyDescent="0.25">
      <c r="A160" s="42"/>
      <c r="B160" s="4"/>
      <c r="C160" s="76"/>
      <c r="D160" s="5"/>
      <c r="E160" s="15"/>
      <c r="F160" s="5"/>
      <c r="G160" s="71"/>
      <c r="H160" s="5"/>
      <c r="I160" s="71"/>
      <c r="J160" s="71"/>
      <c r="K160" s="71"/>
      <c r="L160" s="156"/>
      <c r="M160" s="156"/>
    </row>
    <row r="161" spans="1:13" ht="19.5" hidden="1" customHeight="1" x14ac:dyDescent="0.25">
      <c r="A161" s="41"/>
      <c r="B161" s="16"/>
      <c r="C161" s="76"/>
      <c r="D161" s="26"/>
      <c r="E161" s="26"/>
      <c r="F161" s="26"/>
      <c r="G161" s="26"/>
      <c r="H161" s="26"/>
      <c r="I161" s="147"/>
      <c r="J161" s="147"/>
      <c r="K161" s="147"/>
      <c r="L161" s="26"/>
      <c r="M161" s="26"/>
    </row>
    <row r="162" spans="1:13" ht="19.5" hidden="1" customHeight="1" x14ac:dyDescent="0.25">
      <c r="A162" s="42"/>
      <c r="B162" s="4"/>
      <c r="C162" s="76"/>
      <c r="D162" s="5"/>
      <c r="E162" s="15"/>
      <c r="F162" s="5"/>
      <c r="G162" s="71"/>
      <c r="H162" s="5"/>
      <c r="I162" s="71"/>
      <c r="J162" s="71"/>
      <c r="K162" s="71"/>
      <c r="L162" s="156"/>
      <c r="M162" s="156"/>
    </row>
    <row r="163" spans="1:13" ht="19.5" hidden="1" customHeight="1" x14ac:dyDescent="0.25">
      <c r="A163" s="41"/>
      <c r="B163" s="16"/>
      <c r="C163" s="76"/>
      <c r="D163" s="26"/>
      <c r="E163" s="26"/>
      <c r="F163" s="26"/>
      <c r="G163" s="26"/>
      <c r="H163" s="26"/>
      <c r="I163" s="147"/>
      <c r="J163" s="147"/>
      <c r="K163" s="147"/>
      <c r="L163" s="26"/>
      <c r="M163" s="26"/>
    </row>
    <row r="164" spans="1:13" ht="19.5" hidden="1" customHeight="1" x14ac:dyDescent="0.25">
      <c r="A164" s="42"/>
      <c r="B164" s="4"/>
      <c r="C164" s="76"/>
      <c r="D164" s="5"/>
      <c r="E164" s="15"/>
      <c r="F164" s="5"/>
      <c r="G164" s="71"/>
      <c r="H164" s="5"/>
      <c r="I164" s="71"/>
      <c r="J164" s="71"/>
      <c r="K164" s="71"/>
      <c r="L164" s="156"/>
      <c r="M164" s="156"/>
    </row>
    <row r="165" spans="1:13" ht="4.5" customHeight="1" x14ac:dyDescent="0.25">
      <c r="A165" s="42"/>
      <c r="B165" s="4"/>
      <c r="C165" s="76"/>
      <c r="D165" s="5"/>
      <c r="E165" s="15"/>
      <c r="F165" s="5"/>
      <c r="G165" s="71"/>
      <c r="H165" s="71"/>
      <c r="I165" s="71"/>
      <c r="J165" s="71"/>
      <c r="K165" s="71"/>
      <c r="L165" s="156"/>
      <c r="M165" s="156"/>
    </row>
    <row r="166" spans="1:13" ht="20.100000000000001" customHeight="1" x14ac:dyDescent="0.25">
      <c r="A166" s="41">
        <v>4227</v>
      </c>
      <c r="B166" s="16" t="s">
        <v>81</v>
      </c>
      <c r="C166" s="76">
        <f t="shared" ref="C166:C173" si="78">SUM(D166:L166)</f>
        <v>296772</v>
      </c>
      <c r="D166" s="26">
        <f>D167+D168+D169</f>
        <v>34000</v>
      </c>
      <c r="E166" s="26">
        <f t="shared" ref="E166:L166" si="79">E167+E168+E169</f>
        <v>18519</v>
      </c>
      <c r="F166" s="26">
        <f t="shared" si="79"/>
        <v>0</v>
      </c>
      <c r="G166" s="26">
        <f t="shared" si="79"/>
        <v>15000</v>
      </c>
      <c r="H166" s="26">
        <f t="shared" si="79"/>
        <v>0</v>
      </c>
      <c r="I166" s="147">
        <f t="shared" si="79"/>
        <v>0</v>
      </c>
      <c r="J166" s="147">
        <f>J167+J169</f>
        <v>85000</v>
      </c>
      <c r="K166" s="147">
        <f>K169</f>
        <v>0</v>
      </c>
      <c r="L166" s="26">
        <f t="shared" si="79"/>
        <v>144253</v>
      </c>
      <c r="M166" s="26">
        <f>M167+M169</f>
        <v>144253</v>
      </c>
    </row>
    <row r="167" spans="1:13" ht="20.100000000000001" customHeight="1" x14ac:dyDescent="0.25">
      <c r="A167" s="42">
        <v>42271</v>
      </c>
      <c r="B167" s="4" t="s">
        <v>82</v>
      </c>
      <c r="C167" s="76">
        <f t="shared" si="78"/>
        <v>56760</v>
      </c>
      <c r="D167" s="5">
        <v>0</v>
      </c>
      <c r="E167" s="15">
        <v>0</v>
      </c>
      <c r="F167" s="5">
        <v>0</v>
      </c>
      <c r="G167" s="71">
        <v>0</v>
      </c>
      <c r="H167" s="5"/>
      <c r="I167" s="71"/>
      <c r="J167" s="71">
        <v>56760</v>
      </c>
      <c r="K167" s="71"/>
      <c r="L167" s="156"/>
      <c r="M167" s="156"/>
    </row>
    <row r="168" spans="1:13" ht="20.100000000000001" customHeight="1" x14ac:dyDescent="0.25">
      <c r="A168" s="42">
        <v>42272</v>
      </c>
      <c r="B168" s="4" t="s">
        <v>83</v>
      </c>
      <c r="C168" s="76">
        <f t="shared" si="78"/>
        <v>0</v>
      </c>
      <c r="D168" s="5">
        <v>0</v>
      </c>
      <c r="E168" s="15">
        <v>0</v>
      </c>
      <c r="F168" s="5">
        <v>0</v>
      </c>
      <c r="G168" s="71">
        <v>0</v>
      </c>
      <c r="H168" s="5"/>
      <c r="I168" s="71"/>
      <c r="J168" s="71"/>
      <c r="K168" s="71"/>
      <c r="L168" s="156"/>
      <c r="M168" s="156"/>
    </row>
    <row r="169" spans="1:13" ht="20.100000000000001" customHeight="1" x14ac:dyDescent="0.25">
      <c r="A169" s="42">
        <v>42273</v>
      </c>
      <c r="B169" s="4" t="s">
        <v>84</v>
      </c>
      <c r="C169" s="76">
        <f t="shared" si="78"/>
        <v>240012</v>
      </c>
      <c r="D169" s="5">
        <v>34000</v>
      </c>
      <c r="E169" s="15">
        <v>18519</v>
      </c>
      <c r="F169" s="5"/>
      <c r="G169" s="71">
        <v>15000</v>
      </c>
      <c r="H169" s="5"/>
      <c r="I169" s="71"/>
      <c r="J169" s="71">
        <v>28240</v>
      </c>
      <c r="K169" s="71"/>
      <c r="L169" s="156">
        <v>144253</v>
      </c>
      <c r="M169" s="156">
        <v>144253</v>
      </c>
    </row>
    <row r="170" spans="1:13" ht="20.100000000000001" customHeight="1" x14ac:dyDescent="0.25">
      <c r="A170" s="38">
        <v>424</v>
      </c>
      <c r="B170" s="29" t="s">
        <v>60</v>
      </c>
      <c r="C170" s="30">
        <f t="shared" si="78"/>
        <v>4000</v>
      </c>
      <c r="D170" s="31">
        <f>D171</f>
        <v>4000</v>
      </c>
      <c r="E170" s="31"/>
      <c r="F170" s="31">
        <f t="shared" ref="F170:L170" si="80">F171</f>
        <v>0</v>
      </c>
      <c r="G170" s="31">
        <f t="shared" si="80"/>
        <v>0</v>
      </c>
      <c r="H170" s="31">
        <f t="shared" si="80"/>
        <v>0</v>
      </c>
      <c r="I170" s="145">
        <f t="shared" si="80"/>
        <v>0</v>
      </c>
      <c r="J170" s="145"/>
      <c r="K170" s="145"/>
      <c r="L170" s="31">
        <f t="shared" si="80"/>
        <v>0</v>
      </c>
      <c r="M170" s="31"/>
    </row>
    <row r="171" spans="1:13" ht="20.100000000000001" customHeight="1" x14ac:dyDescent="0.25">
      <c r="A171" s="19">
        <v>4241</v>
      </c>
      <c r="B171" s="3" t="s">
        <v>61</v>
      </c>
      <c r="C171" s="76">
        <f t="shared" si="78"/>
        <v>8900</v>
      </c>
      <c r="D171" s="6">
        <f>D172</f>
        <v>4000</v>
      </c>
      <c r="E171" s="6">
        <v>4900</v>
      </c>
      <c r="F171" s="6">
        <f t="shared" ref="F171:L171" si="81">F172</f>
        <v>0</v>
      </c>
      <c r="G171" s="6">
        <f t="shared" si="81"/>
        <v>0</v>
      </c>
      <c r="H171" s="6">
        <f t="shared" si="81"/>
        <v>0</v>
      </c>
      <c r="I171" s="144">
        <f t="shared" si="81"/>
        <v>0</v>
      </c>
      <c r="J171" s="144"/>
      <c r="K171" s="144"/>
      <c r="L171" s="6">
        <f t="shared" si="81"/>
        <v>0</v>
      </c>
      <c r="M171" s="6"/>
    </row>
    <row r="172" spans="1:13" ht="20.100000000000001" customHeight="1" thickBot="1" x14ac:dyDescent="0.3">
      <c r="A172" s="39">
        <v>42411</v>
      </c>
      <c r="B172" s="7" t="s">
        <v>61</v>
      </c>
      <c r="C172" s="76">
        <f t="shared" si="78"/>
        <v>8900</v>
      </c>
      <c r="D172" s="5">
        <v>4000</v>
      </c>
      <c r="E172" s="15">
        <v>4900</v>
      </c>
      <c r="F172" s="5"/>
      <c r="G172" s="71">
        <v>0</v>
      </c>
      <c r="H172" s="5"/>
      <c r="I172" s="71"/>
      <c r="J172" s="173"/>
      <c r="K172" s="173"/>
      <c r="L172" s="175"/>
      <c r="M172" s="175"/>
    </row>
    <row r="173" spans="1:13" ht="20.100000000000001" customHeight="1" thickBot="1" x14ac:dyDescent="0.3">
      <c r="A173" s="21"/>
      <c r="B173" s="79" t="s">
        <v>62</v>
      </c>
      <c r="C173" s="81">
        <f t="shared" si="78"/>
        <v>10740035</v>
      </c>
      <c r="D173" s="80">
        <f>SUM(D170+D150+D147+D140+D126+D91+D70+D59+D53+D46+D45+D144)</f>
        <v>8786056</v>
      </c>
      <c r="E173" s="80">
        <f>SUM(E170+E150+E147+E140+E126+E91+E70+E59+E53+E46+E45+E135+E172)</f>
        <v>494186</v>
      </c>
      <c r="F173" s="80">
        <f>SUM(F170+F146+F147+F140+F126+F91+F70+F59+F45)</f>
        <v>483200</v>
      </c>
      <c r="G173" s="80">
        <f>SUM(G58)</f>
        <v>15000</v>
      </c>
      <c r="H173" s="80">
        <f t="shared" ref="H173" si="82">SUM(H170+H150+H147+H140+H126+H91+H70+H59+H53+H46+H45)</f>
        <v>3500</v>
      </c>
      <c r="I173" s="126">
        <f>SUM(I44+I58)</f>
        <v>194532</v>
      </c>
      <c r="J173" s="174">
        <v>314532</v>
      </c>
      <c r="K173" s="176">
        <f>SUM(K70+K79+K91)</f>
        <v>10050</v>
      </c>
      <c r="L173" s="177">
        <f>SUM(L44+L58+L150)</f>
        <v>438979</v>
      </c>
      <c r="M173" s="178">
        <v>458979</v>
      </c>
    </row>
    <row r="175" spans="1:13" x14ac:dyDescent="0.25">
      <c r="B175" s="17"/>
    </row>
    <row r="178" spans="1:1" x14ac:dyDescent="0.25">
      <c r="A178" s="9"/>
    </row>
  </sheetData>
  <sheetProtection formatCells="0" formatColumns="0" formatRows="0" insertColumns="0" insertRows="0" insertHyperlinks="0" deleteColumns="0" deleteRows="0" selectLockedCells="1" sort="0"/>
  <mergeCells count="2">
    <mergeCell ref="A145:G145"/>
    <mergeCell ref="A9:G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verticalDpi="180" r:id="rId1"/>
  <headerFooter alignWithMargins="0"/>
  <rowBreaks count="4" manualBreakCount="4">
    <brk id="40" max="16383" man="1"/>
    <brk id="78" max="11" man="1"/>
    <brk id="114" max="11" man="1"/>
    <brk id="15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Company>w4qtr4weqt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Baranašić</dc:creator>
  <cp:lastModifiedBy>Računovodstvo</cp:lastModifiedBy>
  <cp:lastPrinted>2021-10-18T08:29:28Z</cp:lastPrinted>
  <dcterms:created xsi:type="dcterms:W3CDTF">2004-09-15T17:36:42Z</dcterms:created>
  <dcterms:modified xsi:type="dcterms:W3CDTF">2022-05-05T08:36:08Z</dcterms:modified>
</cp:coreProperties>
</file>