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60" windowWidth="22020" windowHeight="8730"/>
  </bookViews>
  <sheets>
    <sheet name="OPĆI DIO" sheetId="2" r:id="rId1"/>
    <sheet name="PRIHODI I PRIMICI" sheetId="1" r:id="rId2"/>
    <sheet name="RASHODI I IZDACI " sheetId="5" r:id="rId3"/>
    <sheet name="List1" sheetId="3" r:id="rId4"/>
  </sheets>
  <calcPr calcId="125725"/>
</workbook>
</file>

<file path=xl/calcChain.xml><?xml version="1.0" encoding="utf-8"?>
<calcChain xmlns="http://schemas.openxmlformats.org/spreadsheetml/2006/main">
  <c r="E26" i="1"/>
  <c r="F26"/>
  <c r="F22"/>
  <c r="E22"/>
  <c r="D22"/>
  <c r="E375" i="5"/>
  <c r="F370"/>
  <c r="F368" s="1"/>
  <c r="E370"/>
  <c r="E368" s="1"/>
  <c r="D361"/>
  <c r="F352"/>
  <c r="F350" s="1"/>
  <c r="E352"/>
  <c r="E350" s="1"/>
  <c r="F381"/>
  <c r="D381"/>
  <c r="D376"/>
  <c r="F375"/>
  <c r="F24" s="1"/>
  <c r="D371"/>
  <c r="D370" s="1"/>
  <c r="D368" s="1"/>
  <c r="E52"/>
  <c r="D363"/>
  <c r="D360" s="1"/>
  <c r="E362"/>
  <c r="F361"/>
  <c r="D353"/>
  <c r="D352" s="1"/>
  <c r="D350" s="1"/>
  <c r="D347"/>
  <c r="D346" s="1"/>
  <c r="D14" s="1"/>
  <c r="D20"/>
  <c r="E20"/>
  <c r="D341"/>
  <c r="D340" s="1"/>
  <c r="D338" s="1"/>
  <c r="D25" s="1"/>
  <c r="F340"/>
  <c r="F338" s="1"/>
  <c r="F25" s="1"/>
  <c r="E340"/>
  <c r="E338" s="1"/>
  <c r="E25" s="1"/>
  <c r="D335"/>
  <c r="D334" s="1"/>
  <c r="F334"/>
  <c r="E334"/>
  <c r="D332"/>
  <c r="F331"/>
  <c r="D331"/>
  <c r="E329"/>
  <c r="D326"/>
  <c r="D325" s="1"/>
  <c r="D323" s="1"/>
  <c r="D26" s="1"/>
  <c r="F325"/>
  <c r="E325"/>
  <c r="E323" s="1"/>
  <c r="E26" s="1"/>
  <c r="F323"/>
  <c r="D319"/>
  <c r="D318" s="1"/>
  <c r="D316" s="1"/>
  <c r="F318"/>
  <c r="F316" s="1"/>
  <c r="E318"/>
  <c r="E316" s="1"/>
  <c r="E314"/>
  <c r="D311"/>
  <c r="F308"/>
  <c r="D308"/>
  <c r="D307" s="1"/>
  <c r="D305" s="1"/>
  <c r="D299"/>
  <c r="D298" s="1"/>
  <c r="D296" s="1"/>
  <c r="F298"/>
  <c r="E298"/>
  <c r="E296" s="1"/>
  <c r="E294"/>
  <c r="D290"/>
  <c r="D289" s="1"/>
  <c r="D287" s="1"/>
  <c r="F289"/>
  <c r="E289"/>
  <c r="E287" s="1"/>
  <c r="F287"/>
  <c r="D284"/>
  <c r="D283" s="1"/>
  <c r="D281" s="1"/>
  <c r="F283"/>
  <c r="F281" s="1"/>
  <c r="E283"/>
  <c r="E281" s="1"/>
  <c r="D278"/>
  <c r="D277" s="1"/>
  <c r="D275" s="1"/>
  <c r="F277"/>
  <c r="E277"/>
  <c r="E275" s="1"/>
  <c r="F275"/>
  <c r="D268"/>
  <c r="D267" s="1"/>
  <c r="D265" s="1"/>
  <c r="F267"/>
  <c r="F265" s="1"/>
  <c r="E267"/>
  <c r="E265" s="1"/>
  <c r="E263"/>
  <c r="F262"/>
  <c r="D262"/>
  <c r="F261"/>
  <c r="D261"/>
  <c r="F257"/>
  <c r="D257"/>
  <c r="D256" s="1"/>
  <c r="D255" s="1"/>
  <c r="F256"/>
  <c r="E256"/>
  <c r="E255" s="1"/>
  <c r="F255"/>
  <c r="F252"/>
  <c r="D252"/>
  <c r="F251"/>
  <c r="D251"/>
  <c r="D246"/>
  <c r="D245" s="1"/>
  <c r="F245"/>
  <c r="E245"/>
  <c r="D240"/>
  <c r="D239" s="1"/>
  <c r="F239"/>
  <c r="F225" s="1"/>
  <c r="E239"/>
  <c r="D233"/>
  <c r="D232" s="1"/>
  <c r="F232"/>
  <c r="E232"/>
  <c r="F228"/>
  <c r="D228"/>
  <c r="F227"/>
  <c r="D227"/>
  <c r="D222"/>
  <c r="D221" s="1"/>
  <c r="F221"/>
  <c r="E221"/>
  <c r="E220"/>
  <c r="D217"/>
  <c r="D213"/>
  <c r="F212"/>
  <c r="E212"/>
  <c r="D208"/>
  <c r="D207" s="1"/>
  <c r="F207"/>
  <c r="E207"/>
  <c r="D205"/>
  <c r="D204" s="1"/>
  <c r="F204"/>
  <c r="E204"/>
  <c r="D198"/>
  <c r="D197" s="1"/>
  <c r="F197"/>
  <c r="E197"/>
  <c r="D194"/>
  <c r="D193" s="1"/>
  <c r="F193"/>
  <c r="E193"/>
  <c r="D191"/>
  <c r="D190" s="1"/>
  <c r="F190"/>
  <c r="E190"/>
  <c r="D183"/>
  <c r="D182" s="1"/>
  <c r="F182"/>
  <c r="E182"/>
  <c r="D177"/>
  <c r="D176" s="1"/>
  <c r="F176"/>
  <c r="E176"/>
  <c r="E175"/>
  <c r="F174"/>
  <c r="D174"/>
  <c r="D173" s="1"/>
  <c r="F173"/>
  <c r="E173"/>
  <c r="E169"/>
  <c r="D165"/>
  <c r="D161"/>
  <c r="F160"/>
  <c r="F159" s="1"/>
  <c r="E159"/>
  <c r="D155"/>
  <c r="D154" s="1"/>
  <c r="F154"/>
  <c r="E154"/>
  <c r="D150"/>
  <c r="D149" s="1"/>
  <c r="F149"/>
  <c r="E149"/>
  <c r="D144"/>
  <c r="D143" s="1"/>
  <c r="F143"/>
  <c r="E143"/>
  <c r="E140"/>
  <c r="E139"/>
  <c r="D137"/>
  <c r="D133"/>
  <c r="D132" s="1"/>
  <c r="F132"/>
  <c r="E132"/>
  <c r="D127"/>
  <c r="D126" s="1"/>
  <c r="F126"/>
  <c r="E126"/>
  <c r="D123"/>
  <c r="D119"/>
  <c r="F118"/>
  <c r="E118"/>
  <c r="D114"/>
  <c r="D113" s="1"/>
  <c r="F113"/>
  <c r="E113"/>
  <c r="D109"/>
  <c r="D108" s="1"/>
  <c r="F108"/>
  <c r="E108"/>
  <c r="D99"/>
  <c r="D98" s="1"/>
  <c r="D97" s="1"/>
  <c r="D95" s="1"/>
  <c r="F98"/>
  <c r="E98"/>
  <c r="E97" s="1"/>
  <c r="E95" s="1"/>
  <c r="F97"/>
  <c r="F95" s="1"/>
  <c r="D92"/>
  <c r="E91"/>
  <c r="E90"/>
  <c r="D88"/>
  <c r="F87"/>
  <c r="F85" s="1"/>
  <c r="E87"/>
  <c r="E85"/>
  <c r="D82"/>
  <c r="E81"/>
  <c r="D80"/>
  <c r="D79" s="1"/>
  <c r="D77" s="1"/>
  <c r="F77"/>
  <c r="E77"/>
  <c r="D74"/>
  <c r="D69"/>
  <c r="F66"/>
  <c r="E66"/>
  <c r="D62"/>
  <c r="D58"/>
  <c r="F57"/>
  <c r="E57"/>
  <c r="E55" s="1"/>
  <c r="F55"/>
  <c r="F52"/>
  <c r="D52"/>
  <c r="D47"/>
  <c r="F45"/>
  <c r="E45"/>
  <c r="D45"/>
  <c r="D44" s="1"/>
  <c r="E43"/>
  <c r="D43"/>
  <c r="D42"/>
  <c r="D37"/>
  <c r="E32"/>
  <c r="D33"/>
  <c r="F26"/>
  <c r="F23"/>
  <c r="E23"/>
  <c r="F20"/>
  <c r="F18"/>
  <c r="E18"/>
  <c r="I20" i="2"/>
  <c r="J20"/>
  <c r="I17"/>
  <c r="J17"/>
  <c r="H20"/>
  <c r="F188" i="5" l="1"/>
  <c r="F180" s="1"/>
  <c r="D32"/>
  <c r="E106"/>
  <c r="D118"/>
  <c r="D106" s="1"/>
  <c r="D160"/>
  <c r="D159" s="1"/>
  <c r="E202"/>
  <c r="D202"/>
  <c r="E211"/>
  <c r="D212"/>
  <c r="E261"/>
  <c r="F360"/>
  <c r="F358" s="1"/>
  <c r="F356" s="1"/>
  <c r="D57"/>
  <c r="D55" s="1"/>
  <c r="D68"/>
  <c r="D66" s="1"/>
  <c r="D87"/>
  <c r="D85" s="1"/>
  <c r="F106"/>
  <c r="F130"/>
  <c r="F202"/>
  <c r="F17" s="1"/>
  <c r="D243"/>
  <c r="E251"/>
  <c r="E243" s="1"/>
  <c r="E252"/>
  <c r="E262"/>
  <c r="E13"/>
  <c r="F32"/>
  <c r="E130"/>
  <c r="F211"/>
  <c r="E308"/>
  <c r="E307" s="1"/>
  <c r="E305" s="1"/>
  <c r="F10"/>
  <c r="F8" s="1"/>
  <c r="E17"/>
  <c r="E381"/>
  <c r="F171"/>
  <c r="F329"/>
  <c r="E360"/>
  <c r="E358" s="1"/>
  <c r="E356" s="1"/>
  <c r="E46"/>
  <c r="D10"/>
  <c r="D8" s="1"/>
  <c r="D344"/>
  <c r="D18"/>
  <c r="D29"/>
  <c r="D28" s="1"/>
  <c r="E188"/>
  <c r="E180" s="1"/>
  <c r="D188"/>
  <c r="D180" s="1"/>
  <c r="D23"/>
  <c r="D225"/>
  <c r="F243"/>
  <c r="F13"/>
  <c r="F22"/>
  <c r="D49"/>
  <c r="D46" s="1"/>
  <c r="F46"/>
  <c r="D375"/>
  <c r="D24" s="1"/>
  <c r="F29"/>
  <c r="F28" s="1"/>
  <c r="D130"/>
  <c r="D171"/>
  <c r="D211"/>
  <c r="D329"/>
  <c r="F307"/>
  <c r="F305" s="1"/>
  <c r="F346"/>
  <c r="D31" l="1"/>
  <c r="D22"/>
  <c r="D17"/>
  <c r="D358"/>
  <c r="D356" s="1"/>
  <c r="D13"/>
  <c r="D12" s="1"/>
  <c r="F31"/>
  <c r="E10"/>
  <c r="E8" s="1"/>
  <c r="E24"/>
  <c r="E22" s="1"/>
  <c r="E31"/>
  <c r="D19"/>
  <c r="E29"/>
  <c r="E28" s="1"/>
  <c r="F344"/>
  <c r="E14"/>
  <c r="E12" s="1"/>
  <c r="F14"/>
  <c r="F12" s="1"/>
  <c r="D16" l="1"/>
  <c r="D6" s="1"/>
  <c r="F19"/>
  <c r="F16" s="1"/>
  <c r="F6" s="1"/>
  <c r="E344"/>
  <c r="E19"/>
  <c r="E16" s="1"/>
  <c r="E6" s="1"/>
  <c r="I30" i="2" l="1"/>
  <c r="I29"/>
  <c r="J23"/>
  <c r="H17"/>
  <c r="H23" s="1"/>
  <c r="D7" i="1"/>
  <c r="I23" i="2" l="1"/>
  <c r="D20" i="1"/>
  <c r="D26"/>
  <c r="D11"/>
  <c r="D15" l="1"/>
  <c r="D5" s="1"/>
  <c r="E7"/>
  <c r="F7"/>
  <c r="E11"/>
  <c r="F11"/>
  <c r="F15" l="1"/>
  <c r="F5" s="1"/>
  <c r="F20"/>
  <c r="E20"/>
  <c r="E15"/>
  <c r="E5" s="1"/>
</calcChain>
</file>

<file path=xl/sharedStrings.xml><?xml version="1.0" encoding="utf-8"?>
<sst xmlns="http://schemas.openxmlformats.org/spreadsheetml/2006/main" count="619" uniqueCount="175">
  <si>
    <t>RAČUN</t>
  </si>
  <si>
    <t>OPIS</t>
  </si>
  <si>
    <t>PRIHODI POSLOVANJA</t>
  </si>
  <si>
    <t>PRIHODI OD IMOVINE</t>
  </si>
  <si>
    <t>Prihodi od financijske imovine - kamate a vista</t>
  </si>
  <si>
    <t>Prihodi od nefinancijske imovine - preneseni višak</t>
  </si>
  <si>
    <t>PRIHODI OD ADMIN. PRISTOJBI I PO POS.PROPISIMA</t>
  </si>
  <si>
    <t>Sufinanciranje od strane roditelja</t>
  </si>
  <si>
    <t>Refundacije šteta - osiguravajuće društvo</t>
  </si>
  <si>
    <t>PRIHODI IZ PRORAČUNA</t>
  </si>
  <si>
    <t>Prihodi iz proračuna za financ.redovne djelatnosti MZOŠ</t>
  </si>
  <si>
    <t xml:space="preserve">Prihodi iz proračuna Grad Poreč </t>
  </si>
  <si>
    <t>Prihodi iz proračuna Općina Tar - Vabriga</t>
  </si>
  <si>
    <t>Projekt "MOZAIK 3"</t>
  </si>
  <si>
    <t>PRIHODI OD DONACIJA</t>
  </si>
  <si>
    <t>Prihodi ostali proračuni</t>
  </si>
  <si>
    <t>Prihodi od ostalih trgovačkih društava i višak iz 2018</t>
  </si>
  <si>
    <t>EU za Shemu školskog voća i mlijeka i manjak iz 2018</t>
  </si>
  <si>
    <t>Zaklada "Hrvatska za djecu"</t>
  </si>
  <si>
    <t>Prihodi iz proračuna za financ.redovne djelatnosti IŽ</t>
  </si>
  <si>
    <t>RASHODI POSLOVANJA</t>
  </si>
  <si>
    <t>RASHODI ZA ZAPOSLENE</t>
  </si>
  <si>
    <t>Plaće</t>
  </si>
  <si>
    <t>Ostali rashodi za zaposlene</t>
  </si>
  <si>
    <t>Doprinosi na plaće</t>
  </si>
  <si>
    <t>MATERIJALNI RASHODI</t>
  </si>
  <si>
    <t>Naknade troškova zaposlenima</t>
  </si>
  <si>
    <t>RASHODI ZA MATERIJAL I ENERG.</t>
  </si>
  <si>
    <t>RASHODI ZA USLUGE</t>
  </si>
  <si>
    <t>Ostali nespomenuti rashodi poslovanja</t>
  </si>
  <si>
    <t>34</t>
  </si>
  <si>
    <t>FINANCIJSKI RASHODI</t>
  </si>
  <si>
    <t>343</t>
  </si>
  <si>
    <t>Ostali financijski rashodi</t>
  </si>
  <si>
    <t>37</t>
  </si>
  <si>
    <t>NAKN.GRAĐ.,KUĆANSTVIMA NA TEMELJ.OSIGURANJA I DR.NAKNADE</t>
  </si>
  <si>
    <t>372</t>
  </si>
  <si>
    <t>OSTALE NAKNADE GRAĐANIMA I KUČANSTVIMA IZ PRORAČUNA</t>
  </si>
  <si>
    <t>4</t>
  </si>
  <si>
    <t>RASHODI ZA NABAVU NEFINANCIJSKE IMOVINE</t>
  </si>
  <si>
    <t>RASHODI ZA NABAVU NEPROIZVEDENE DUG.IMOVINE</t>
  </si>
  <si>
    <t>LICENCE</t>
  </si>
  <si>
    <t>42</t>
  </si>
  <si>
    <t>RASHODI ZA NABAVU PROIZVEDENE DUGOTRAJNE IMOVINE</t>
  </si>
  <si>
    <t>422</t>
  </si>
  <si>
    <t>POSTROJENJA I OPREMA</t>
  </si>
  <si>
    <t>POSTROJENJA I OPREMA PRENESENI VIŠAK</t>
  </si>
  <si>
    <t>424</t>
  </si>
  <si>
    <t>KNJIGE,UMJ.DJELA I OST.IZLOŽB.VRIJEDN.</t>
  </si>
  <si>
    <t>A110101</t>
  </si>
  <si>
    <t>Rashodi za zaposlene</t>
  </si>
  <si>
    <t>Izvor MZOŠ</t>
  </si>
  <si>
    <t>A210101</t>
  </si>
  <si>
    <t xml:space="preserve">Decentralizirana sredstva </t>
  </si>
  <si>
    <t>Izvor Istarska Županija</t>
  </si>
  <si>
    <t>3</t>
  </si>
  <si>
    <t>32</t>
  </si>
  <si>
    <t>321</t>
  </si>
  <si>
    <t>NAKNADE TROŠKOVA ZAPOSLENIMA</t>
  </si>
  <si>
    <t>322</t>
  </si>
  <si>
    <t>323</t>
  </si>
  <si>
    <t>329</t>
  </si>
  <si>
    <t>OST.NESPOM.RASHODI POSLOVANJA</t>
  </si>
  <si>
    <t>OSTALI FINANCIJSKI RASHODI</t>
  </si>
  <si>
    <t>A210102</t>
  </si>
  <si>
    <t xml:space="preserve">Materijalni rashodi OŠ po stvarnom trošku </t>
  </si>
  <si>
    <t>A210103</t>
  </si>
  <si>
    <t xml:space="preserve">Materijalni rashodi OŠ po stvarnom trošku-drugi izvori </t>
  </si>
  <si>
    <t>Izvor vlastiti prihodi</t>
  </si>
  <si>
    <t>2102</t>
  </si>
  <si>
    <t xml:space="preserve">Redovna djelatnost osnovnih škola - iznad standarda </t>
  </si>
  <si>
    <t>A210201</t>
  </si>
  <si>
    <t>Materijalni rashodi OŠ po stvarnom trošku iznad standarda</t>
  </si>
  <si>
    <t>2301</t>
  </si>
  <si>
    <t>Programi obrazovanja iznad standarda</t>
  </si>
  <si>
    <t>A230106</t>
  </si>
  <si>
    <t xml:space="preserve">Školska kuhinja </t>
  </si>
  <si>
    <t>Izvor Grad Poreč - prema Odluci o soc.skrbi</t>
  </si>
  <si>
    <t>Izvor Općina Tar - Vabriga - prema Odluci o soc.skrbi</t>
  </si>
  <si>
    <t>A230107</t>
  </si>
  <si>
    <t>Produženi boravak</t>
  </si>
  <si>
    <t>Izvor Općina Tar - Vabriga</t>
  </si>
  <si>
    <t>31</t>
  </si>
  <si>
    <t>311</t>
  </si>
  <si>
    <t>PLAĆE (BRUTO)</t>
  </si>
  <si>
    <t>312</t>
  </si>
  <si>
    <t>OSTALI RASHODI ZA ZAPOSLENE</t>
  </si>
  <si>
    <t>313</t>
  </si>
  <si>
    <t>DOPRINOSI NA PLAĆE</t>
  </si>
  <si>
    <t>Izvor Općina Tar - Vabriga prema Odluci o soc. Skrbi</t>
  </si>
  <si>
    <t>Izvor sufinanciranje od strane roditelja</t>
  </si>
  <si>
    <t>A230108</t>
  </si>
  <si>
    <t>Učenje stranog jezika</t>
  </si>
  <si>
    <t>A230112</t>
  </si>
  <si>
    <t>Robotika</t>
  </si>
  <si>
    <t xml:space="preserve"> A230115</t>
  </si>
  <si>
    <t>Ostali programi i projekti ( Klokan; planetarij, osiguranje učenika)</t>
  </si>
  <si>
    <t>Čitanjem do zvijezda / Noć čarolije čitanja</t>
  </si>
  <si>
    <t>KNJIGE</t>
  </si>
  <si>
    <t>Izvor Donacija</t>
  </si>
  <si>
    <t xml:space="preserve"> A230116</t>
  </si>
  <si>
    <t>Školski list, časopisi i knjige</t>
  </si>
  <si>
    <t>Izvor Ministasktvo znanosti i obrazovanja</t>
  </si>
  <si>
    <t>A230118</t>
  </si>
  <si>
    <t>Logoped / Edukator-rehabilitator</t>
  </si>
  <si>
    <t>A230127</t>
  </si>
  <si>
    <t>Međunarodna razmjena</t>
  </si>
  <si>
    <t>Izvor Sufinanciranje od strane roditelja</t>
  </si>
  <si>
    <t xml:space="preserve">Izvor Donacija Turistička zajednica Općine Tar - Vabriga </t>
  </si>
  <si>
    <t>A230130</t>
  </si>
  <si>
    <t>Izborni i dodatni programi</t>
  </si>
  <si>
    <t>A2301</t>
  </si>
  <si>
    <t>Festival "Iskrice"</t>
  </si>
  <si>
    <t>A230147</t>
  </si>
  <si>
    <t>Volontarijat</t>
  </si>
  <si>
    <t>NAKNADE TROŠKOVA ZAPOSLENIMA - Ja volonter</t>
  </si>
  <si>
    <t>A230160</t>
  </si>
  <si>
    <t>Školska dvorana</t>
  </si>
  <si>
    <t>A230163/ A230115</t>
  </si>
  <si>
    <t>Izleti i terenska nastava, osiguranje i ostalo</t>
  </si>
  <si>
    <t>Festival matematike ekipa za +5</t>
  </si>
  <si>
    <t>A230184</t>
  </si>
  <si>
    <t>Zavičajna nastava</t>
  </si>
  <si>
    <t>A230188</t>
  </si>
  <si>
    <t>Sportom do zdravlja</t>
  </si>
  <si>
    <t>A230189</t>
  </si>
  <si>
    <t>Mentorstvo</t>
  </si>
  <si>
    <t>A230197</t>
  </si>
  <si>
    <t>Projekt "Osiguranje prehrane djece u osnovnim školama""</t>
  </si>
  <si>
    <t>Izvor Zaklada "Hrvatska za djecu""</t>
  </si>
  <si>
    <t>A230198</t>
  </si>
  <si>
    <t>Foto grupa</t>
  </si>
  <si>
    <t>A230199</t>
  </si>
  <si>
    <t>Projekt "Školska shema"</t>
  </si>
  <si>
    <t>Izvor " Projekti EU"- MZO</t>
  </si>
  <si>
    <t>A240103</t>
  </si>
  <si>
    <t>Investicijsko održavanje osnovnih škola - ostali proračuni</t>
  </si>
  <si>
    <t>Izvor Osiguravajuće društvo</t>
  </si>
  <si>
    <t>Investicijsko održavanje OŠ- ostali proračuni</t>
  </si>
  <si>
    <t>2405</t>
  </si>
  <si>
    <t>Opremanje u osnovnim školama</t>
  </si>
  <si>
    <t>K240501</t>
  </si>
  <si>
    <t xml:space="preserve">Školski namještaj i oprema </t>
  </si>
  <si>
    <t>Školski namještaj i oprema ostali proračuni</t>
  </si>
  <si>
    <t>Donacija</t>
  </si>
  <si>
    <t>OSNOVNA ŠKOLA TAR - VABRIGA - SCUOLA ELEMENTARE TORRE ABREGA</t>
  </si>
  <si>
    <t>Tar, Istarska 21</t>
  </si>
  <si>
    <t>PRIHODI UKUPNO</t>
  </si>
  <si>
    <t>PRIHODI OD NEFINANCIJSKE IMOVINE</t>
  </si>
  <si>
    <t xml:space="preserve">RASHODI UKUPNO </t>
  </si>
  <si>
    <t>RASHODI ZA NEFINANCIJSKU IMOVINU</t>
  </si>
  <si>
    <t>RAZLIKA-VIŠAK / MANJAK</t>
  </si>
  <si>
    <t>VIŠAK / MANJAK IZ PRETHODNE GODINE</t>
  </si>
  <si>
    <t>PRIMICI OD FINANCIJSKE IMOVINE I ZADUŽIVANJA</t>
  </si>
  <si>
    <t xml:space="preserve">IZDACI ZA FINANCIJSKU IMOVINU I OTPLATE ZAJMOVA </t>
  </si>
  <si>
    <t>NETO FINANCIRANJE</t>
  </si>
  <si>
    <t>VIŠAK / MANJAK + NETO FINANCIRANJE</t>
  </si>
  <si>
    <t>RASHODI ZA NABAVKU NEFINANCIJSKE IMOVINE</t>
  </si>
  <si>
    <t>SVEUKUPNI RASHODI</t>
  </si>
  <si>
    <t>Predsjednik Školskog odbora:</t>
  </si>
  <si>
    <t>URBROJ:  2167-23-01-19-01</t>
  </si>
  <si>
    <t>Projekcije za 2021. godinu</t>
  </si>
  <si>
    <t>Projekcije za 2022. godinu</t>
  </si>
  <si>
    <t>Plan za 2020. godinu</t>
  </si>
  <si>
    <t xml:space="preserve">Prihodi od nefinancijske imovine </t>
  </si>
  <si>
    <t>Sabina Blažević</t>
  </si>
  <si>
    <t xml:space="preserve">EU za Shemu školskog voća i mlijeka </t>
  </si>
  <si>
    <t xml:space="preserve">Prihodi od ostalih trgovačkih društava </t>
  </si>
  <si>
    <t>FINANCIJSKI PLAN OSNOVNE ŠKOLE TAR - VABRIGA - SCUOLA ELEMENTARE ZA 2020. GODINU I PROJEKCIJE ZA 2021. I 2022. GODINU</t>
  </si>
  <si>
    <t>17. prosinca 2019. donio je:</t>
  </si>
  <si>
    <t>FINANCIJSKI PLAN ZA 2020 GODINU. I PROJEKCIJE ZA 2021. I 2022. GODINU PRIHODI I PRIMICI ISKAZANI PO VRSTAMA  - POSEBNI DIO</t>
  </si>
  <si>
    <t>FINANCIJSKI PLAN ZA 2020. GODINU. I PROJEKCIJE ZA 2021. I 2022. GODINU                                           RASHODI I IZDACI PREMA PRORAČUNSKOJ KLASIFIKACIJI</t>
  </si>
  <si>
    <t>U Taru, 17. prosinca 2019.</t>
  </si>
  <si>
    <t>KLASA:     400-02/19-01-02</t>
  </si>
  <si>
    <t>Sukladno članku 58. Statuta Osnovne škole Tar Vabriga Scuola elementare Torre Abrega, Školski odbor na sjednici  održanoj dana</t>
  </si>
</sst>
</file>

<file path=xl/styles.xml><?xml version="1.0" encoding="utf-8"?>
<styleSheet xmlns="http://schemas.openxmlformats.org/spreadsheetml/2006/main">
  <numFmts count="3">
    <numFmt numFmtId="164" formatCode="#,##0.00\ &quot;kn&quot;"/>
    <numFmt numFmtId="165" formatCode="#,##0.00\ _k_n"/>
    <numFmt numFmtId="166" formatCode="#,##0\ _k_n"/>
  </numFmts>
  <fonts count="11">
    <font>
      <sz val="10"/>
      <name val="Arial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color theme="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2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C0F0C2"/>
        <bgColor indexed="0"/>
      </patternFill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rgb="FFCCFF99"/>
        <bgColor indexed="0"/>
      </patternFill>
    </fill>
    <fill>
      <patternFill patternType="solid">
        <fgColor rgb="FFCCFF9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/>
    <xf numFmtId="0" fontId="3" fillId="2" borderId="2" xfId="0" applyFont="1" applyFill="1" applyBorder="1" applyAlignment="1" applyProtection="1">
      <alignment horizontal="center" vertical="center" readingOrder="1"/>
      <protection locked="0"/>
    </xf>
    <xf numFmtId="0" fontId="1" fillId="0" borderId="0" xfId="0" applyFont="1" applyBorder="1"/>
    <xf numFmtId="0" fontId="4" fillId="3" borderId="3" xfId="0" applyFont="1" applyFill="1" applyBorder="1" applyAlignment="1" applyProtection="1">
      <alignment vertical="center" readingOrder="1"/>
      <protection locked="0"/>
    </xf>
    <xf numFmtId="0" fontId="4" fillId="3" borderId="2" xfId="0" applyFont="1" applyFill="1" applyBorder="1" applyAlignment="1" applyProtection="1">
      <alignment horizontal="left" vertical="center" readingOrder="1"/>
      <protection locked="0"/>
    </xf>
    <xf numFmtId="0" fontId="4" fillId="3" borderId="4" xfId="0" applyFont="1" applyFill="1" applyBorder="1" applyAlignment="1" applyProtection="1">
      <alignment vertical="center" readingOrder="1"/>
      <protection locked="0"/>
    </xf>
    <xf numFmtId="165" fontId="4" fillId="3" borderId="2" xfId="0" applyNumberFormat="1" applyFont="1" applyFill="1" applyBorder="1" applyAlignment="1" applyProtection="1">
      <alignment horizontal="center" vertical="center" wrapText="1" readingOrder="1"/>
      <protection locked="0"/>
    </xf>
    <xf numFmtId="4" fontId="1" fillId="0" borderId="0" xfId="0" applyNumberFormat="1" applyFont="1" applyBorder="1"/>
    <xf numFmtId="0" fontId="4" fillId="3" borderId="2" xfId="0" applyFont="1" applyFill="1" applyBorder="1" applyAlignment="1" applyProtection="1">
      <alignment vertical="center" readingOrder="1"/>
      <protection locked="0"/>
    </xf>
    <xf numFmtId="165" fontId="3" fillId="3" borderId="2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0" borderId="0" xfId="0" applyFont="1"/>
    <xf numFmtId="4" fontId="5" fillId="0" borderId="0" xfId="0" applyNumberFormat="1" applyFont="1" applyBorder="1"/>
    <xf numFmtId="0" fontId="5" fillId="0" borderId="0" xfId="0" applyFont="1" applyBorder="1"/>
    <xf numFmtId="0" fontId="5" fillId="0" borderId="0" xfId="0" applyFont="1" applyAlignment="1">
      <alignment horizontal="center"/>
    </xf>
    <xf numFmtId="164" fontId="5" fillId="0" borderId="0" xfId="0" applyNumberFormat="1" applyFont="1"/>
    <xf numFmtId="0" fontId="3" fillId="3" borderId="2" xfId="0" applyFont="1" applyFill="1" applyBorder="1" applyAlignment="1" applyProtection="1">
      <alignment vertical="center" readingOrder="1"/>
      <protection locked="0"/>
    </xf>
    <xf numFmtId="0" fontId="3" fillId="3" borderId="2" xfId="0" applyFont="1" applyFill="1" applyBorder="1" applyAlignment="1" applyProtection="1">
      <alignment horizontal="left" vertical="center" readingOrder="1"/>
      <protection locked="0"/>
    </xf>
    <xf numFmtId="165" fontId="6" fillId="3" borderId="0" xfId="0" applyNumberFormat="1" applyFont="1" applyFill="1" applyBorder="1" applyAlignment="1" applyProtection="1">
      <alignment horizontal="center" vertical="center" wrapText="1" readingOrder="1"/>
      <protection locked="0"/>
    </xf>
    <xf numFmtId="4" fontId="1" fillId="0" borderId="0" xfId="0" applyNumberFormat="1" applyFont="1"/>
    <xf numFmtId="0" fontId="4" fillId="4" borderId="2" xfId="0" applyFont="1" applyFill="1" applyBorder="1" applyAlignment="1">
      <alignment vertical="center"/>
    </xf>
    <xf numFmtId="165" fontId="4" fillId="4" borderId="2" xfId="0" applyNumberFormat="1" applyFont="1" applyFill="1" applyBorder="1" applyAlignment="1">
      <alignment horizontal="center" vertical="center" wrapText="1" readingOrder="1"/>
    </xf>
    <xf numFmtId="165" fontId="1" fillId="0" borderId="0" xfId="0" applyNumberFormat="1" applyFont="1" applyBorder="1"/>
    <xf numFmtId="4" fontId="5" fillId="0" borderId="0" xfId="0" applyNumberFormat="1" applyFont="1"/>
    <xf numFmtId="165" fontId="1" fillId="0" borderId="0" xfId="0" applyNumberFormat="1" applyFont="1"/>
    <xf numFmtId="4" fontId="1" fillId="0" borderId="0" xfId="0" applyNumberFormat="1" applyFont="1" applyAlignment="1">
      <alignment horizontal="center"/>
    </xf>
    <xf numFmtId="0" fontId="3" fillId="4" borderId="2" xfId="0" applyFont="1" applyFill="1" applyBorder="1" applyAlignment="1">
      <alignment vertical="center"/>
    </xf>
    <xf numFmtId="0" fontId="3" fillId="3" borderId="3" xfId="0" applyFont="1" applyFill="1" applyBorder="1" applyAlignment="1" applyProtection="1">
      <alignment vertical="center" readingOrder="1"/>
      <protection locked="0"/>
    </xf>
    <xf numFmtId="0" fontId="3" fillId="3" borderId="5" xfId="0" applyFont="1" applyFill="1" applyBorder="1" applyAlignment="1" applyProtection="1">
      <alignment horizontal="left" vertical="center" readingOrder="1"/>
      <protection locked="0"/>
    </xf>
    <xf numFmtId="0" fontId="3" fillId="3" borderId="4" xfId="0" applyFont="1" applyFill="1" applyBorder="1" applyAlignment="1" applyProtection="1">
      <alignment vertical="center" readingOrder="1"/>
      <protection locked="0"/>
    </xf>
    <xf numFmtId="0" fontId="4" fillId="3" borderId="2" xfId="0" applyFont="1" applyFill="1" applyBorder="1" applyAlignment="1" applyProtection="1">
      <alignment vertical="center" wrapText="1" readingOrder="1"/>
      <protection locked="0"/>
    </xf>
    <xf numFmtId="0" fontId="4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165" fontId="3" fillId="4" borderId="2" xfId="0" applyNumberFormat="1" applyFont="1" applyFill="1" applyBorder="1" applyAlignment="1">
      <alignment horizontal="center" vertical="center" wrapText="1" readingOrder="1"/>
    </xf>
    <xf numFmtId="0" fontId="3" fillId="3" borderId="2" xfId="0" applyFont="1" applyFill="1" applyBorder="1" applyAlignment="1" applyProtection="1">
      <alignment horizontal="left" vertical="center"/>
      <protection locked="0"/>
    </xf>
    <xf numFmtId="0" fontId="4" fillId="3" borderId="2" xfId="0" applyFont="1" applyFill="1" applyBorder="1" applyAlignment="1" applyProtection="1">
      <alignment horizontal="left" vertical="center" wrapText="1" readingOrder="1"/>
      <protection locked="0"/>
    </xf>
    <xf numFmtId="0" fontId="3" fillId="3" borderId="2" xfId="0" applyFont="1" applyFill="1" applyBorder="1" applyAlignment="1" applyProtection="1">
      <alignment horizontal="left" vertical="center" wrapText="1" readingOrder="1"/>
      <protection locked="0"/>
    </xf>
    <xf numFmtId="0" fontId="5" fillId="0" borderId="0" xfId="0" applyFont="1" applyAlignment="1">
      <alignment horizontal="left" readingOrder="1"/>
    </xf>
    <xf numFmtId="164" fontId="5" fillId="0" borderId="0" xfId="0" applyNumberFormat="1" applyFont="1" applyAlignment="1">
      <alignment horizontal="left" readingOrder="1"/>
    </xf>
    <xf numFmtId="0" fontId="1" fillId="0" borderId="0" xfId="0" applyFont="1" applyAlignment="1">
      <alignment horizontal="left" readingOrder="1"/>
    </xf>
    <xf numFmtId="164" fontId="1" fillId="0" borderId="0" xfId="0" applyNumberFormat="1" applyFont="1" applyAlignment="1">
      <alignment horizontal="left" readingOrder="1"/>
    </xf>
    <xf numFmtId="0" fontId="7" fillId="5" borderId="2" xfId="0" applyFont="1" applyFill="1" applyBorder="1" applyAlignment="1" applyProtection="1">
      <alignment vertical="center" readingOrder="1"/>
      <protection locked="0"/>
    </xf>
    <xf numFmtId="165" fontId="7" fillId="5" borderId="2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0" borderId="0" xfId="0" applyFont="1"/>
    <xf numFmtId="0" fontId="8" fillId="0" borderId="0" xfId="0" applyFont="1" applyAlignment="1">
      <alignment horizontal="center"/>
    </xf>
    <xf numFmtId="164" fontId="8" fillId="0" borderId="0" xfId="0" applyNumberFormat="1" applyFont="1"/>
    <xf numFmtId="165" fontId="9" fillId="3" borderId="2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4" borderId="0" xfId="0" applyFont="1" applyFill="1"/>
    <xf numFmtId="0" fontId="1" fillId="4" borderId="0" xfId="0" applyFont="1" applyFill="1" applyAlignment="1">
      <alignment horizontal="center"/>
    </xf>
    <xf numFmtId="164" fontId="1" fillId="4" borderId="0" xfId="0" applyNumberFormat="1" applyFont="1" applyFill="1"/>
    <xf numFmtId="0" fontId="5" fillId="4" borderId="0" xfId="0" applyFont="1" applyFill="1"/>
    <xf numFmtId="0" fontId="5" fillId="4" borderId="0" xfId="0" applyFont="1" applyFill="1" applyAlignment="1">
      <alignment horizontal="center"/>
    </xf>
    <xf numFmtId="164" fontId="5" fillId="4" borderId="0" xfId="0" applyNumberFormat="1" applyFont="1" applyFill="1"/>
    <xf numFmtId="165" fontId="7" fillId="3" borderId="2" xfId="0" applyNumberFormat="1" applyFont="1" applyFill="1" applyBorder="1" applyAlignment="1" applyProtection="1">
      <alignment horizontal="center" vertical="center" wrapText="1" readingOrder="1"/>
      <protection locked="0"/>
    </xf>
    <xf numFmtId="165" fontId="4" fillId="3" borderId="6" xfId="0" applyNumberFormat="1" applyFont="1" applyFill="1" applyBorder="1" applyAlignment="1" applyProtection="1">
      <alignment vertical="center" wrapText="1" readingOrder="1"/>
      <protection locked="0"/>
    </xf>
    <xf numFmtId="0" fontId="3" fillId="3" borderId="3" xfId="0" applyFont="1" applyFill="1" applyBorder="1" applyAlignment="1" applyProtection="1">
      <alignment horizontal="left" vertical="center" wrapText="1" readingOrder="1"/>
      <protection locked="0"/>
    </xf>
    <xf numFmtId="165" fontId="4" fillId="5" borderId="2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4" borderId="0" xfId="0" applyFont="1" applyFill="1" applyBorder="1"/>
    <xf numFmtId="165" fontId="4" fillId="3" borderId="0" xfId="0" applyNumberFormat="1" applyFont="1" applyFill="1" applyBorder="1" applyAlignment="1" applyProtection="1">
      <alignment vertical="center" wrapText="1" readingOrder="1"/>
      <protection locked="0"/>
    </xf>
    <xf numFmtId="0" fontId="1" fillId="4" borderId="6" xfId="0" applyFont="1" applyFill="1" applyBorder="1"/>
    <xf numFmtId="166" fontId="1" fillId="4" borderId="6" xfId="0" applyNumberFormat="1" applyFont="1" applyFill="1" applyBorder="1"/>
    <xf numFmtId="166" fontId="4" fillId="3" borderId="6" xfId="0" applyNumberFormat="1" applyFont="1" applyFill="1" applyBorder="1" applyAlignment="1" applyProtection="1">
      <alignment vertical="center" wrapText="1" readingOrder="1"/>
      <protection locked="0"/>
    </xf>
    <xf numFmtId="166" fontId="1" fillId="4" borderId="0" xfId="0" applyNumberFormat="1" applyFont="1" applyFill="1"/>
    <xf numFmtId="165" fontId="1" fillId="0" borderId="0" xfId="0" applyNumberFormat="1" applyFont="1" applyAlignment="1">
      <alignment horizontal="center" vertical="center" wrapText="1" readingOrder="1"/>
    </xf>
    <xf numFmtId="0" fontId="0" fillId="0" borderId="0" xfId="0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10" xfId="0" applyFont="1" applyBorder="1" applyAlignment="1">
      <alignment horizontal="center" vertical="center" wrapText="1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0" xfId="0" applyBorder="1"/>
    <xf numFmtId="0" fontId="0" fillId="0" borderId="10" xfId="0" applyBorder="1" applyAlignment="1">
      <alignment horizontal="center"/>
    </xf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0" fillId="0" borderId="14" xfId="0" applyBorder="1"/>
    <xf numFmtId="0" fontId="0" fillId="0" borderId="0" xfId="0" applyBorder="1"/>
    <xf numFmtId="0" fontId="0" fillId="0" borderId="15" xfId="0" applyBorder="1"/>
    <xf numFmtId="0" fontId="5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165" fontId="0" fillId="0" borderId="0" xfId="0" applyNumberFormat="1"/>
    <xf numFmtId="165" fontId="0" fillId="0" borderId="0" xfId="0" applyNumberFormat="1" applyAlignment="1">
      <alignment horizontal="center"/>
    </xf>
    <xf numFmtId="0" fontId="0" fillId="0" borderId="16" xfId="0" applyBorder="1"/>
    <xf numFmtId="0" fontId="0" fillId="0" borderId="17" xfId="0" applyBorder="1"/>
    <xf numFmtId="165" fontId="0" fillId="0" borderId="10" xfId="0" applyNumberFormat="1" applyBorder="1" applyAlignment="1">
      <alignment horizontal="center"/>
    </xf>
    <xf numFmtId="0" fontId="0" fillId="0" borderId="18" xfId="0" applyBorder="1"/>
    <xf numFmtId="165" fontId="0" fillId="0" borderId="10" xfId="0" applyNumberFormat="1" applyBorder="1" applyAlignment="1">
      <alignment horizontal="center" vertical="center"/>
    </xf>
    <xf numFmtId="0" fontId="3" fillId="3" borderId="0" xfId="0" applyFont="1" applyFill="1" applyBorder="1" applyAlignment="1" applyProtection="1">
      <alignment vertical="center" wrapText="1" readingOrder="1"/>
      <protection locked="0"/>
    </xf>
    <xf numFmtId="165" fontId="3" fillId="3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3" borderId="2" xfId="0" applyFont="1" applyFill="1" applyBorder="1" applyAlignment="1" applyProtection="1">
      <alignment vertical="center" readingOrder="1"/>
      <protection locked="0"/>
    </xf>
    <xf numFmtId="0" fontId="3" fillId="3" borderId="3" xfId="0" applyFont="1" applyFill="1" applyBorder="1" applyAlignment="1" applyProtection="1">
      <alignment vertical="center" wrapText="1" readingOrder="1"/>
      <protection locked="0"/>
    </xf>
    <xf numFmtId="0" fontId="3" fillId="3" borderId="4" xfId="0" applyFont="1" applyFill="1" applyBorder="1" applyAlignment="1" applyProtection="1">
      <alignment vertical="center" wrapText="1" readingOrder="1"/>
      <protection locked="0"/>
    </xf>
    <xf numFmtId="0" fontId="9" fillId="3" borderId="2" xfId="0" applyFont="1" applyFill="1" applyBorder="1" applyAlignment="1" applyProtection="1">
      <alignment vertical="center" wrapText="1" readingOrder="1"/>
      <protection locked="0"/>
    </xf>
    <xf numFmtId="0" fontId="7" fillId="5" borderId="2" xfId="0" applyFont="1" applyFill="1" applyBorder="1" applyAlignment="1" applyProtection="1">
      <alignment vertical="center" wrapText="1" readingOrder="1"/>
      <protection locked="0"/>
    </xf>
    <xf numFmtId="165" fontId="1" fillId="0" borderId="0" xfId="0" applyNumberFormat="1" applyFont="1" applyAlignment="1">
      <alignment horizontal="center" vertical="center" wrapText="1" readingOrder="1"/>
    </xf>
    <xf numFmtId="0" fontId="3" fillId="3" borderId="2" xfId="0" applyFont="1" applyFill="1" applyBorder="1" applyAlignment="1" applyProtection="1">
      <alignment vertical="center" wrapText="1" readingOrder="1"/>
      <protection locked="0"/>
    </xf>
    <xf numFmtId="0" fontId="7" fillId="3" borderId="2" xfId="0" applyFont="1" applyFill="1" applyBorder="1" applyAlignment="1" applyProtection="1">
      <alignment vertical="center" wrapText="1" readingOrder="1"/>
      <protection locked="0"/>
    </xf>
    <xf numFmtId="0" fontId="3" fillId="4" borderId="2" xfId="0" applyFont="1" applyFill="1" applyBorder="1" applyAlignment="1">
      <alignment vertical="center"/>
    </xf>
    <xf numFmtId="0" fontId="4" fillId="4" borderId="2" xfId="0" applyFont="1" applyFill="1" applyBorder="1" applyAlignment="1">
      <alignment vertical="center"/>
    </xf>
    <xf numFmtId="0" fontId="3" fillId="2" borderId="2" xfId="0" applyFont="1" applyFill="1" applyBorder="1" applyAlignment="1" applyProtection="1">
      <alignment horizontal="center" vertical="center" wrapText="1" readingOrder="1"/>
      <protection locked="0"/>
    </xf>
    <xf numFmtId="165" fontId="1" fillId="0" borderId="10" xfId="0" applyNumberFormat="1" applyFont="1" applyBorder="1" applyAlignment="1">
      <alignment horizontal="center" vertical="center"/>
    </xf>
    <xf numFmtId="165" fontId="5" fillId="0" borderId="10" xfId="0" applyNumberFormat="1" applyFont="1" applyBorder="1" applyAlignment="1">
      <alignment horizontal="center" vertical="center"/>
    </xf>
    <xf numFmtId="165" fontId="5" fillId="0" borderId="19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3" borderId="2" xfId="0" applyFont="1" applyFill="1" applyBorder="1" applyAlignment="1" applyProtection="1">
      <alignment vertical="center" readingOrder="1"/>
      <protection locked="0"/>
    </xf>
    <xf numFmtId="165" fontId="1" fillId="0" borderId="0" xfId="0" applyNumberFormat="1" applyFont="1" applyAlignment="1">
      <alignment horizontal="center" vertical="center" wrapText="1" readingOrder="1"/>
    </xf>
    <xf numFmtId="0" fontId="3" fillId="3" borderId="2" xfId="0" applyFont="1" applyFill="1" applyBorder="1" applyAlignment="1" applyProtection="1">
      <alignment vertical="center" wrapText="1" readingOrder="1"/>
      <protection locked="0"/>
    </xf>
    <xf numFmtId="0" fontId="3" fillId="4" borderId="2" xfId="0" applyFont="1" applyFill="1" applyBorder="1" applyAlignment="1" applyProtection="1">
      <alignment vertical="center" wrapText="1"/>
      <protection locked="0"/>
    </xf>
    <xf numFmtId="0" fontId="7" fillId="3" borderId="2" xfId="0" applyFont="1" applyFill="1" applyBorder="1" applyAlignment="1" applyProtection="1">
      <alignment vertical="center" wrapText="1" readingOrder="1"/>
      <protection locked="0"/>
    </xf>
    <xf numFmtId="0" fontId="7" fillId="4" borderId="2" xfId="0" applyFont="1" applyFill="1" applyBorder="1" applyAlignment="1">
      <alignment vertical="center"/>
    </xf>
    <xf numFmtId="0" fontId="9" fillId="3" borderId="2" xfId="0" applyFont="1" applyFill="1" applyBorder="1" applyAlignment="1" applyProtection="1">
      <alignment vertical="center" wrapText="1" readingOrder="1"/>
      <protection locked="0"/>
    </xf>
    <xf numFmtId="0" fontId="9" fillId="4" borderId="2" xfId="0" applyFont="1" applyFill="1" applyBorder="1" applyAlignment="1" applyProtection="1">
      <alignment vertical="center" wrapText="1"/>
      <protection locked="0"/>
    </xf>
    <xf numFmtId="0" fontId="3" fillId="3" borderId="3" xfId="0" applyFont="1" applyFill="1" applyBorder="1" applyAlignment="1" applyProtection="1">
      <alignment vertical="center" wrapText="1" readingOrder="1"/>
      <protection locked="0"/>
    </xf>
    <xf numFmtId="0" fontId="3" fillId="3" borderId="4" xfId="0" applyFont="1" applyFill="1" applyBorder="1" applyAlignment="1" applyProtection="1">
      <alignment vertical="center" wrapText="1" readingOrder="1"/>
      <protection locked="0"/>
    </xf>
    <xf numFmtId="0" fontId="7" fillId="5" borderId="2" xfId="0" applyFont="1" applyFill="1" applyBorder="1" applyAlignment="1" applyProtection="1">
      <alignment vertical="center" wrapText="1" readingOrder="1"/>
      <protection locked="0"/>
    </xf>
    <xf numFmtId="0" fontId="7" fillId="6" borderId="2" xfId="0" applyFont="1" applyFill="1" applyBorder="1" applyAlignment="1" applyProtection="1">
      <alignment vertical="center" wrapText="1"/>
      <protection locked="0"/>
    </xf>
    <xf numFmtId="0" fontId="7" fillId="6" borderId="2" xfId="0" applyFont="1" applyFill="1" applyBorder="1" applyAlignment="1">
      <alignment vertical="center"/>
    </xf>
    <xf numFmtId="0" fontId="9" fillId="3" borderId="3" xfId="0" applyFont="1" applyFill="1" applyBorder="1" applyAlignment="1" applyProtection="1">
      <alignment vertical="center" wrapText="1" readingOrder="1"/>
      <protection locked="0"/>
    </xf>
    <xf numFmtId="0" fontId="9" fillId="3" borderId="4" xfId="0" applyFont="1" applyFill="1" applyBorder="1" applyAlignment="1" applyProtection="1">
      <alignment vertical="center" wrapText="1" readingOrder="1"/>
      <protection locked="0"/>
    </xf>
    <xf numFmtId="0" fontId="3" fillId="4" borderId="2" xfId="0" applyFont="1" applyFill="1" applyBorder="1" applyAlignment="1">
      <alignment vertical="center"/>
    </xf>
    <xf numFmtId="0" fontId="4" fillId="6" borderId="2" xfId="0" applyFont="1" applyFill="1" applyBorder="1" applyAlignment="1">
      <alignment vertical="center"/>
    </xf>
    <xf numFmtId="0" fontId="7" fillId="5" borderId="3" xfId="0" applyFont="1" applyFill="1" applyBorder="1" applyAlignment="1" applyProtection="1">
      <alignment vertical="center" wrapText="1" readingOrder="1"/>
      <protection locked="0"/>
    </xf>
    <xf numFmtId="0" fontId="7" fillId="5" borderId="4" xfId="0" applyFont="1" applyFill="1" applyBorder="1" applyAlignment="1" applyProtection="1">
      <alignment vertical="center" wrapText="1" readingOrder="1"/>
      <protection locked="0"/>
    </xf>
    <xf numFmtId="0" fontId="1" fillId="0" borderId="4" xfId="0" applyFont="1" applyBorder="1" applyAlignment="1">
      <alignment vertical="center" wrapText="1"/>
    </xf>
    <xf numFmtId="0" fontId="1" fillId="4" borderId="4" xfId="0" applyFont="1" applyFill="1" applyBorder="1" applyAlignment="1">
      <alignment vertical="center" wrapText="1" readingOrder="1"/>
    </xf>
    <xf numFmtId="0" fontId="4" fillId="4" borderId="2" xfId="0" applyFont="1" applyFill="1" applyBorder="1" applyAlignment="1">
      <alignment vertical="center"/>
    </xf>
    <xf numFmtId="0" fontId="7" fillId="5" borderId="3" xfId="0" applyFont="1" applyFill="1" applyBorder="1" applyAlignment="1" applyProtection="1">
      <alignment vertical="center" readingOrder="1"/>
      <protection locked="0"/>
    </xf>
    <xf numFmtId="0" fontId="8" fillId="6" borderId="4" xfId="0" applyFont="1" applyFill="1" applyBorder="1" applyAlignment="1">
      <alignment vertical="center" readingOrder="1"/>
    </xf>
    <xf numFmtId="0" fontId="4" fillId="3" borderId="3" xfId="0" applyFont="1" applyFill="1" applyBorder="1" applyAlignment="1" applyProtection="1">
      <alignment vertical="center" readingOrder="1"/>
      <protection locked="0"/>
    </xf>
    <xf numFmtId="0" fontId="4" fillId="3" borderId="5" xfId="0" applyFont="1" applyFill="1" applyBorder="1" applyAlignment="1" applyProtection="1">
      <alignment vertical="center" readingOrder="1"/>
      <protection locked="0"/>
    </xf>
    <xf numFmtId="0" fontId="4" fillId="3" borderId="4" xfId="0" applyFont="1" applyFill="1" applyBorder="1" applyAlignment="1" applyProtection="1">
      <alignment vertical="center" readingOrder="1"/>
      <protection locked="0"/>
    </xf>
  </cellXfs>
  <cellStyles count="1">
    <cellStyle name="Obič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"/>
  <sheetViews>
    <sheetView tabSelected="1" workbookViewId="0">
      <selection activeCell="K28" sqref="K28"/>
    </sheetView>
  </sheetViews>
  <sheetFormatPr defaultRowHeight="12.75"/>
  <cols>
    <col min="7" max="7" width="6.28515625" customWidth="1"/>
    <col min="8" max="8" width="20.28515625" customWidth="1"/>
    <col min="9" max="9" width="21.5703125" style="67" customWidth="1"/>
    <col min="10" max="10" width="19" customWidth="1"/>
  </cols>
  <sheetData>
    <row r="1" spans="1:10">
      <c r="A1" s="2" t="s">
        <v>145</v>
      </c>
    </row>
    <row r="2" spans="1:10">
      <c r="A2" s="2" t="s">
        <v>146</v>
      </c>
    </row>
    <row r="4" spans="1:10">
      <c r="A4" t="s">
        <v>173</v>
      </c>
    </row>
    <row r="5" spans="1:10">
      <c r="A5" s="2" t="s">
        <v>160</v>
      </c>
    </row>
    <row r="7" spans="1:10">
      <c r="A7" s="2" t="s">
        <v>174</v>
      </c>
    </row>
    <row r="8" spans="1:10">
      <c r="A8" s="2" t="s">
        <v>169</v>
      </c>
    </row>
    <row r="10" spans="1:10">
      <c r="A10" s="110" t="s">
        <v>168</v>
      </c>
      <c r="B10" s="111"/>
      <c r="C10" s="111"/>
      <c r="D10" s="111"/>
      <c r="E10" s="111"/>
      <c r="F10" s="111"/>
      <c r="G10" s="111"/>
      <c r="H10" s="111"/>
      <c r="I10" s="111"/>
      <c r="J10" s="111"/>
    </row>
    <row r="11" spans="1:10" ht="26.45" customHeight="1">
      <c r="A11" s="111"/>
      <c r="B11" s="111"/>
      <c r="C11" s="111"/>
      <c r="D11" s="111"/>
      <c r="E11" s="111"/>
      <c r="F11" s="111"/>
      <c r="G11" s="111"/>
      <c r="H11" s="111"/>
      <c r="I11" s="111"/>
      <c r="J11" s="111"/>
    </row>
    <row r="12" spans="1:10" hidden="1"/>
    <row r="13" spans="1:10" ht="12.6" customHeight="1"/>
    <row r="15" spans="1:10" ht="46.9" customHeight="1">
      <c r="B15" s="68"/>
      <c r="C15" s="69"/>
      <c r="D15" s="69"/>
      <c r="E15" s="69"/>
      <c r="F15" s="69"/>
      <c r="G15" s="70"/>
      <c r="H15" s="71" t="s">
        <v>163</v>
      </c>
      <c r="I15" s="71" t="s">
        <v>161</v>
      </c>
      <c r="J15" s="71" t="s">
        <v>162</v>
      </c>
    </row>
    <row r="16" spans="1:10">
      <c r="B16" s="72"/>
      <c r="C16" s="73"/>
      <c r="D16" s="73"/>
      <c r="E16" s="73"/>
      <c r="F16" s="73"/>
      <c r="G16" s="74"/>
      <c r="H16" s="75"/>
      <c r="I16" s="76"/>
      <c r="J16" s="75"/>
    </row>
    <row r="17" spans="2:10">
      <c r="B17" s="77" t="s">
        <v>147</v>
      </c>
      <c r="C17" s="78"/>
      <c r="D17" s="78"/>
      <c r="E17" s="78"/>
      <c r="F17" s="78"/>
      <c r="G17" s="79"/>
      <c r="H17" s="107">
        <f>SUM(H18:H19)</f>
        <v>6315621.5199999996</v>
      </c>
      <c r="I17" s="107">
        <f t="shared" ref="I17:J17" si="0">SUM(I18:I19)</f>
        <v>6330621.5199999996</v>
      </c>
      <c r="J17" s="107">
        <f t="shared" si="0"/>
        <v>6316621.5199999996</v>
      </c>
    </row>
    <row r="18" spans="2:10">
      <c r="B18" s="68" t="s">
        <v>2</v>
      </c>
      <c r="C18" s="69"/>
      <c r="D18" s="69"/>
      <c r="E18" s="69"/>
      <c r="F18" s="69"/>
      <c r="G18" s="70"/>
      <c r="H18" s="92">
        <v>6235781.5199999996</v>
      </c>
      <c r="I18" s="106">
        <v>6250141.5199999996</v>
      </c>
      <c r="J18" s="92">
        <v>6236141.5199999996</v>
      </c>
    </row>
    <row r="19" spans="2:10">
      <c r="B19" s="80" t="s">
        <v>148</v>
      </c>
      <c r="C19" s="81"/>
      <c r="D19" s="81"/>
      <c r="E19" s="81"/>
      <c r="F19" s="81"/>
      <c r="G19" s="82"/>
      <c r="H19" s="92">
        <v>79840</v>
      </c>
      <c r="I19" s="106">
        <v>80480</v>
      </c>
      <c r="J19" s="92">
        <v>80480</v>
      </c>
    </row>
    <row r="20" spans="2:10">
      <c r="B20" s="77" t="s">
        <v>149</v>
      </c>
      <c r="C20" s="78"/>
      <c r="D20" s="78"/>
      <c r="E20" s="78"/>
      <c r="F20" s="78"/>
      <c r="G20" s="79"/>
      <c r="H20" s="107">
        <f>SUM(H21:H22)</f>
        <v>6315621.5199999996</v>
      </c>
      <c r="I20" s="107">
        <f t="shared" ref="I20:J20" si="1">SUM(I21:I22)</f>
        <v>6330621.5199999996</v>
      </c>
      <c r="J20" s="107">
        <f t="shared" si="1"/>
        <v>6316621.5199999996</v>
      </c>
    </row>
    <row r="21" spans="2:10">
      <c r="B21" s="80" t="s">
        <v>20</v>
      </c>
      <c r="C21" s="81"/>
      <c r="D21" s="81"/>
      <c r="E21" s="81"/>
      <c r="F21" s="81"/>
      <c r="G21" s="82"/>
      <c r="H21" s="92">
        <v>6235781.5199999996</v>
      </c>
      <c r="I21" s="106">
        <v>6250141.5199999996</v>
      </c>
      <c r="J21" s="92">
        <v>6236141.5199999996</v>
      </c>
    </row>
    <row r="22" spans="2:10">
      <c r="B22" s="68" t="s">
        <v>150</v>
      </c>
      <c r="C22" s="69"/>
      <c r="D22" s="69"/>
      <c r="E22" s="69"/>
      <c r="F22" s="69"/>
      <c r="G22" s="70"/>
      <c r="H22" s="92">
        <v>79840</v>
      </c>
      <c r="I22" s="106">
        <v>80480</v>
      </c>
      <c r="J22" s="92">
        <v>80480</v>
      </c>
    </row>
    <row r="23" spans="2:10">
      <c r="B23" s="83" t="s">
        <v>151</v>
      </c>
      <c r="C23" s="84"/>
      <c r="D23" s="84"/>
      <c r="E23" s="84"/>
      <c r="F23" s="84"/>
      <c r="G23" s="85"/>
      <c r="H23" s="108">
        <f>SUM(H17-H20)</f>
        <v>0</v>
      </c>
      <c r="I23" s="107">
        <f t="shared" ref="I23" si="2">J23-H23</f>
        <v>0</v>
      </c>
      <c r="J23" s="108">
        <f t="shared" ref="J23" si="3">SUM(J17-J20)</f>
        <v>0</v>
      </c>
    </row>
    <row r="24" spans="2:10">
      <c r="H24" s="86"/>
      <c r="I24" s="87"/>
      <c r="J24" s="86"/>
    </row>
    <row r="25" spans="2:10" ht="25.5">
      <c r="B25" s="68"/>
      <c r="C25" s="69"/>
      <c r="D25" s="69"/>
      <c r="E25" s="69"/>
      <c r="F25" s="69"/>
      <c r="G25" s="69"/>
      <c r="H25" s="71" t="s">
        <v>163</v>
      </c>
      <c r="I25" s="71" t="s">
        <v>161</v>
      </c>
      <c r="J25" s="71" t="s">
        <v>162</v>
      </c>
    </row>
    <row r="26" spans="2:10">
      <c r="B26" s="88" t="s">
        <v>152</v>
      </c>
      <c r="C26" s="89"/>
      <c r="D26" s="89"/>
      <c r="E26" s="89"/>
      <c r="F26" s="89"/>
      <c r="G26" s="89"/>
      <c r="H26" s="90">
        <v>0</v>
      </c>
      <c r="I26" s="90">
        <v>0</v>
      </c>
      <c r="J26" s="90">
        <v>0</v>
      </c>
    </row>
    <row r="27" spans="2:10">
      <c r="H27" s="86"/>
      <c r="I27" s="87"/>
      <c r="J27" s="86"/>
    </row>
    <row r="28" spans="2:10" ht="25.5">
      <c r="B28" s="72"/>
      <c r="C28" s="73"/>
      <c r="D28" s="73"/>
      <c r="E28" s="73"/>
      <c r="F28" s="73"/>
      <c r="G28" s="74"/>
      <c r="H28" s="71" t="s">
        <v>163</v>
      </c>
      <c r="I28" s="71" t="s">
        <v>161</v>
      </c>
      <c r="J28" s="71" t="s">
        <v>162</v>
      </c>
    </row>
    <row r="29" spans="2:10">
      <c r="B29" s="68" t="s">
        <v>153</v>
      </c>
      <c r="C29" s="69"/>
      <c r="D29" s="69"/>
      <c r="E29" s="69"/>
      <c r="F29" s="69"/>
      <c r="G29" s="70"/>
      <c r="H29" s="90">
        <v>0</v>
      </c>
      <c r="I29" s="90">
        <f>J29-H29</f>
        <v>0</v>
      </c>
      <c r="J29" s="90">
        <v>0</v>
      </c>
    </row>
    <row r="30" spans="2:10">
      <c r="B30" s="88" t="s">
        <v>154</v>
      </c>
      <c r="C30" s="89"/>
      <c r="D30" s="89"/>
      <c r="E30" s="89"/>
      <c r="F30" s="89"/>
      <c r="G30" s="91"/>
      <c r="H30" s="90">
        <v>0</v>
      </c>
      <c r="I30" s="90">
        <f>J30-H30</f>
        <v>0</v>
      </c>
      <c r="J30" s="90">
        <v>0</v>
      </c>
    </row>
    <row r="31" spans="2:10">
      <c r="B31" s="68" t="s">
        <v>155</v>
      </c>
      <c r="C31" s="69"/>
      <c r="D31" s="69"/>
      <c r="E31" s="69"/>
      <c r="F31" s="69"/>
      <c r="G31" s="70"/>
      <c r="H31" s="90">
        <v>0</v>
      </c>
      <c r="I31" s="90">
        <v>0</v>
      </c>
      <c r="J31" s="90">
        <v>0</v>
      </c>
    </row>
    <row r="32" spans="2:10">
      <c r="H32" s="86"/>
      <c r="I32" s="87"/>
      <c r="J32" s="86"/>
    </row>
    <row r="33" spans="2:10">
      <c r="H33" s="86"/>
      <c r="I33" s="87"/>
      <c r="J33" s="86"/>
    </row>
    <row r="34" spans="2:10">
      <c r="B34" s="68" t="s">
        <v>156</v>
      </c>
      <c r="C34" s="69"/>
      <c r="D34" s="69"/>
      <c r="E34" s="69"/>
      <c r="F34" s="69"/>
      <c r="G34" s="70"/>
      <c r="H34" s="92">
        <v>0</v>
      </c>
      <c r="I34" s="92">
        <v>0</v>
      </c>
      <c r="J34" s="92">
        <v>0</v>
      </c>
    </row>
  </sheetData>
  <mergeCells count="1">
    <mergeCell ref="A10:J1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7"/>
  <sheetViews>
    <sheetView showGridLines="0" workbookViewId="0">
      <pane ySplit="4" topLeftCell="A5" activePane="bottomLeft" state="frozenSplit"/>
      <selection pane="bottomLeft" activeCell="B4" sqref="B4"/>
    </sheetView>
  </sheetViews>
  <sheetFormatPr defaultColWidth="9.140625" defaultRowHeight="12.75"/>
  <cols>
    <col min="1" max="1" width="8.85546875" style="1" customWidth="1"/>
    <col min="2" max="2" width="6.28515625" style="1" customWidth="1"/>
    <col min="3" max="3" width="52.5703125" style="1" customWidth="1"/>
    <col min="4" max="4" width="20.85546875" style="66" customWidth="1"/>
    <col min="5" max="5" width="18.7109375" style="66" customWidth="1"/>
    <col min="6" max="6" width="19.85546875" style="66" customWidth="1"/>
    <col min="7" max="7" width="9.140625" style="2" customWidth="1"/>
    <col min="8" max="8" width="9.85546875" style="2" bestFit="1" customWidth="1"/>
    <col min="9" max="9" width="11.7109375" style="2" bestFit="1" customWidth="1"/>
    <col min="10" max="10" width="12.5703125" style="2" bestFit="1" customWidth="1"/>
    <col min="11" max="11" width="9.140625" style="2"/>
    <col min="12" max="12" width="11.28515625" style="2" customWidth="1"/>
    <col min="13" max="13" width="9.140625" style="2"/>
    <col min="14" max="14" width="9.140625" style="3"/>
    <col min="15" max="15" width="12.28515625" style="4" bestFit="1" customWidth="1"/>
    <col min="16" max="16384" width="9.140625" style="2"/>
  </cols>
  <sheetData>
    <row r="1" spans="1:15">
      <c r="B1" s="112" t="s">
        <v>170</v>
      </c>
      <c r="C1" s="112"/>
      <c r="D1" s="112"/>
      <c r="E1" s="112"/>
      <c r="F1" s="112"/>
    </row>
    <row r="2" spans="1:15">
      <c r="B2" s="112"/>
      <c r="C2" s="112"/>
      <c r="D2" s="112"/>
      <c r="E2" s="112"/>
      <c r="F2" s="112"/>
    </row>
    <row r="3" spans="1:15" ht="54.6" customHeight="1">
      <c r="B3" s="113"/>
      <c r="C3" s="113"/>
      <c r="D3" s="113"/>
      <c r="E3" s="113"/>
      <c r="F3" s="113"/>
    </row>
    <row r="4" spans="1:15" ht="45.6" customHeight="1">
      <c r="A4" s="5" t="s">
        <v>0</v>
      </c>
      <c r="B4" s="5"/>
      <c r="C4" s="5" t="s">
        <v>1</v>
      </c>
      <c r="D4" s="5" t="s">
        <v>163</v>
      </c>
      <c r="E4" s="105" t="s">
        <v>161</v>
      </c>
      <c r="F4" s="105" t="s">
        <v>162</v>
      </c>
      <c r="I4" s="6"/>
      <c r="J4" s="6"/>
      <c r="K4" s="6"/>
    </row>
    <row r="5" spans="1:15" ht="24" customHeight="1">
      <c r="A5" s="7"/>
      <c r="B5" s="8">
        <v>6</v>
      </c>
      <c r="C5" s="9" t="s">
        <v>2</v>
      </c>
      <c r="D5" s="10">
        <f>D7+D11+D15+D20+D26</f>
        <v>6315621.5200000005</v>
      </c>
      <c r="E5" s="10">
        <f t="shared" ref="E5:F5" si="0">E7+E11+E15+E20+E26</f>
        <v>6330621.5200000005</v>
      </c>
      <c r="F5" s="10">
        <f t="shared" si="0"/>
        <v>6316621.5200000005</v>
      </c>
      <c r="I5" s="6"/>
      <c r="J5" s="11"/>
      <c r="K5" s="6"/>
    </row>
    <row r="6" spans="1:15" ht="16.149999999999999" customHeight="1">
      <c r="A6" s="12"/>
      <c r="B6" s="114"/>
      <c r="C6" s="114"/>
      <c r="D6" s="13"/>
      <c r="E6" s="13"/>
      <c r="F6" s="13"/>
      <c r="H6" s="14"/>
      <c r="I6" s="6"/>
      <c r="J6" s="6"/>
      <c r="K6" s="6"/>
    </row>
    <row r="7" spans="1:15" s="14" customFormat="1" ht="16.149999999999999" customHeight="1">
      <c r="A7" s="12"/>
      <c r="B7" s="8">
        <v>64</v>
      </c>
      <c r="C7" s="12" t="s">
        <v>3</v>
      </c>
      <c r="D7" s="10">
        <f>SUM(D8:D9)</f>
        <v>32430</v>
      </c>
      <c r="E7" s="10">
        <f t="shared" ref="E7:F7" si="1">SUM(E8:E9)</f>
        <v>32430</v>
      </c>
      <c r="F7" s="10">
        <f t="shared" si="1"/>
        <v>32430</v>
      </c>
      <c r="I7" s="15"/>
      <c r="J7" s="16"/>
      <c r="K7" s="16"/>
      <c r="N7" s="17"/>
      <c r="O7" s="18"/>
    </row>
    <row r="8" spans="1:15" ht="16.149999999999999" customHeight="1">
      <c r="A8" s="19"/>
      <c r="B8" s="20">
        <v>641</v>
      </c>
      <c r="C8" s="19" t="s">
        <v>4</v>
      </c>
      <c r="D8" s="13">
        <v>20</v>
      </c>
      <c r="E8" s="13">
        <v>20</v>
      </c>
      <c r="F8" s="13">
        <v>20</v>
      </c>
      <c r="H8" s="14"/>
      <c r="I8" s="11"/>
      <c r="J8" s="21"/>
      <c r="K8" s="6"/>
    </row>
    <row r="9" spans="1:15" ht="16.149999999999999" customHeight="1">
      <c r="A9" s="12"/>
      <c r="B9" s="20">
        <v>642</v>
      </c>
      <c r="C9" s="95" t="s">
        <v>164</v>
      </c>
      <c r="D9" s="13">
        <v>32410</v>
      </c>
      <c r="E9" s="13">
        <v>32410</v>
      </c>
      <c r="F9" s="13">
        <v>32410</v>
      </c>
      <c r="G9" s="22"/>
      <c r="H9" s="14"/>
      <c r="I9" s="11"/>
      <c r="J9" s="11"/>
      <c r="K9" s="6"/>
    </row>
    <row r="10" spans="1:15" ht="16.149999999999999" customHeight="1">
      <c r="A10" s="12"/>
      <c r="B10" s="20"/>
      <c r="C10" s="19"/>
      <c r="D10" s="13"/>
      <c r="E10" s="13"/>
      <c r="F10" s="13"/>
      <c r="H10" s="14"/>
      <c r="I10" s="11"/>
      <c r="J10" s="6"/>
      <c r="K10" s="6"/>
    </row>
    <row r="11" spans="1:15" s="14" customFormat="1" ht="16.149999999999999" customHeight="1">
      <c r="A11" s="12"/>
      <c r="B11" s="8">
        <v>65</v>
      </c>
      <c r="C11" s="23" t="s">
        <v>6</v>
      </c>
      <c r="D11" s="24">
        <f>SUM(D12:D13)</f>
        <v>482247</v>
      </c>
      <c r="E11" s="24">
        <f t="shared" ref="E11:F11" si="2">SUM(E12:E13)</f>
        <v>494247</v>
      </c>
      <c r="F11" s="24">
        <f t="shared" si="2"/>
        <v>482247</v>
      </c>
      <c r="I11" s="16"/>
      <c r="J11" s="16"/>
      <c r="K11" s="16"/>
      <c r="N11" s="17"/>
      <c r="O11" s="18"/>
    </row>
    <row r="12" spans="1:15" ht="16.149999999999999" customHeight="1">
      <c r="A12" s="12"/>
      <c r="B12" s="20">
        <v>652</v>
      </c>
      <c r="C12" s="95" t="s">
        <v>7</v>
      </c>
      <c r="D12" s="13">
        <v>477247</v>
      </c>
      <c r="E12" s="13">
        <v>489247</v>
      </c>
      <c r="F12" s="13">
        <v>477247</v>
      </c>
      <c r="G12" s="22"/>
      <c r="H12" s="14"/>
      <c r="I12" s="25"/>
      <c r="J12" s="11"/>
      <c r="K12" s="6"/>
    </row>
    <row r="13" spans="1:15" ht="16.149999999999999" customHeight="1">
      <c r="A13" s="12"/>
      <c r="B13" s="20">
        <v>652</v>
      </c>
      <c r="C13" s="19" t="s">
        <v>8</v>
      </c>
      <c r="D13" s="13">
        <v>5000</v>
      </c>
      <c r="E13" s="13">
        <v>5000</v>
      </c>
      <c r="F13" s="13">
        <v>5000</v>
      </c>
      <c r="H13" s="14"/>
      <c r="I13" s="25"/>
      <c r="J13" s="11"/>
      <c r="K13" s="6"/>
    </row>
    <row r="14" spans="1:15" ht="16.149999999999999" customHeight="1">
      <c r="A14" s="19"/>
      <c r="B14" s="20"/>
      <c r="C14" s="19"/>
      <c r="D14" s="13"/>
      <c r="E14" s="13"/>
      <c r="F14" s="13"/>
      <c r="H14" s="14"/>
      <c r="I14" s="11"/>
      <c r="J14" s="11"/>
      <c r="K14" s="6"/>
    </row>
    <row r="15" spans="1:15" s="14" customFormat="1" ht="16.149999999999999" customHeight="1">
      <c r="A15" s="12"/>
      <c r="B15" s="8">
        <v>63</v>
      </c>
      <c r="C15" s="12" t="s">
        <v>9</v>
      </c>
      <c r="D15" s="10">
        <f>SUM(D16:D18)</f>
        <v>4915573.03</v>
      </c>
      <c r="E15" s="10">
        <f>SUM(E16:E18)</f>
        <v>4916573.03</v>
      </c>
      <c r="F15" s="10">
        <f>SUM(F16:F18)</f>
        <v>4916573.03</v>
      </c>
      <c r="H15" s="26"/>
      <c r="I15" s="16"/>
      <c r="J15" s="15"/>
      <c r="K15" s="16"/>
      <c r="N15" s="17"/>
      <c r="O15" s="18"/>
    </row>
    <row r="16" spans="1:15" ht="16.149999999999999" customHeight="1">
      <c r="A16" s="19"/>
      <c r="B16" s="20">
        <v>636</v>
      </c>
      <c r="C16" s="19" t="s">
        <v>10</v>
      </c>
      <c r="D16" s="13">
        <v>4304958.03</v>
      </c>
      <c r="E16" s="13">
        <v>4304958.03</v>
      </c>
      <c r="F16" s="13">
        <v>4304958.03</v>
      </c>
      <c r="H16" s="14"/>
      <c r="I16" s="27"/>
      <c r="J16" s="22"/>
    </row>
    <row r="17" spans="1:15" ht="16.149999999999999" customHeight="1">
      <c r="A17" s="19"/>
      <c r="B17" s="20">
        <v>636</v>
      </c>
      <c r="C17" s="19" t="s">
        <v>11</v>
      </c>
      <c r="D17" s="13">
        <v>3240</v>
      </c>
      <c r="E17" s="13">
        <v>3240</v>
      </c>
      <c r="F17" s="13">
        <v>3240</v>
      </c>
      <c r="H17" s="14"/>
      <c r="I17" s="22"/>
      <c r="J17" s="27"/>
    </row>
    <row r="18" spans="1:15" ht="16.149999999999999" customHeight="1">
      <c r="A18" s="19"/>
      <c r="B18" s="20">
        <v>636</v>
      </c>
      <c r="C18" s="19" t="s">
        <v>12</v>
      </c>
      <c r="D18" s="13">
        <v>607375</v>
      </c>
      <c r="E18" s="13">
        <v>608375</v>
      </c>
      <c r="F18" s="13">
        <v>608375</v>
      </c>
      <c r="I18" s="27"/>
      <c r="J18" s="27"/>
      <c r="N18" s="28"/>
    </row>
    <row r="19" spans="1:15" ht="16.149999999999999" customHeight="1">
      <c r="A19" s="19"/>
      <c r="B19" s="20"/>
      <c r="C19" s="19"/>
      <c r="D19" s="13"/>
      <c r="E19" s="13"/>
      <c r="F19" s="13"/>
      <c r="J19" s="22"/>
      <c r="L19" s="22"/>
    </row>
    <row r="20" spans="1:15" s="14" customFormat="1" ht="16.149999999999999" customHeight="1">
      <c r="A20" s="12"/>
      <c r="B20" s="8">
        <v>66</v>
      </c>
      <c r="C20" s="12" t="s">
        <v>14</v>
      </c>
      <c r="D20" s="10">
        <f>SUM(D21:D24)</f>
        <v>46208</v>
      </c>
      <c r="E20" s="10">
        <f t="shared" ref="E20:F20" si="3">SUM(E21:E24)</f>
        <v>48208</v>
      </c>
      <c r="F20" s="10">
        <f t="shared" si="3"/>
        <v>46208</v>
      </c>
      <c r="J20" s="26"/>
      <c r="N20" s="17"/>
      <c r="O20" s="18"/>
    </row>
    <row r="21" spans="1:15" ht="16.149999999999999" customHeight="1">
      <c r="A21" s="19"/>
      <c r="B21" s="20">
        <v>663</v>
      </c>
      <c r="C21" s="29" t="s">
        <v>15</v>
      </c>
      <c r="D21" s="13">
        <v>4000</v>
      </c>
      <c r="E21" s="13">
        <v>6000</v>
      </c>
      <c r="F21" s="13">
        <v>4000</v>
      </c>
      <c r="J21" s="22"/>
      <c r="K21" s="22"/>
    </row>
    <row r="22" spans="1:15" ht="16.149999999999999" customHeight="1">
      <c r="A22" s="19"/>
      <c r="B22" s="20">
        <v>663</v>
      </c>
      <c r="C22" s="95" t="s">
        <v>167</v>
      </c>
      <c r="D22" s="13">
        <f>1500+5000</f>
        <v>6500</v>
      </c>
      <c r="E22" s="13">
        <f>1500+5000</f>
        <v>6500</v>
      </c>
      <c r="F22" s="13">
        <f>1500+5000</f>
        <v>6500</v>
      </c>
    </row>
    <row r="23" spans="1:15" ht="16.149999999999999" customHeight="1">
      <c r="A23" s="19"/>
      <c r="B23" s="20">
        <v>663</v>
      </c>
      <c r="C23" s="95" t="s">
        <v>166</v>
      </c>
      <c r="D23" s="13">
        <v>20000</v>
      </c>
      <c r="E23" s="13">
        <v>20000</v>
      </c>
      <c r="F23" s="13">
        <v>20000</v>
      </c>
    </row>
    <row r="24" spans="1:15" ht="16.149999999999999" customHeight="1">
      <c r="A24" s="19"/>
      <c r="B24" s="20">
        <v>663</v>
      </c>
      <c r="C24" s="19" t="s">
        <v>18</v>
      </c>
      <c r="D24" s="13">
        <v>15708</v>
      </c>
      <c r="E24" s="13">
        <v>15708</v>
      </c>
      <c r="F24" s="13">
        <v>15708</v>
      </c>
    </row>
    <row r="25" spans="1:15" ht="15.6" customHeight="1">
      <c r="A25" s="19"/>
      <c r="B25" s="20"/>
      <c r="C25" s="19"/>
      <c r="D25" s="13"/>
      <c r="E25" s="13"/>
      <c r="F25" s="13"/>
    </row>
    <row r="26" spans="1:15" s="14" customFormat="1" ht="16.149999999999999" customHeight="1">
      <c r="A26" s="12"/>
      <c r="B26" s="8">
        <v>67</v>
      </c>
      <c r="C26" s="12" t="s">
        <v>9</v>
      </c>
      <c r="D26" s="10">
        <f>D27</f>
        <v>839163.49</v>
      </c>
      <c r="E26" s="10">
        <f t="shared" ref="E26:F26" si="4">E27</f>
        <v>839163.49</v>
      </c>
      <c r="F26" s="10">
        <f t="shared" si="4"/>
        <v>839163.49</v>
      </c>
      <c r="H26" s="26"/>
      <c r="J26" s="26"/>
      <c r="N26" s="17"/>
      <c r="O26" s="18"/>
    </row>
    <row r="27" spans="1:15" ht="16.149999999999999" customHeight="1">
      <c r="A27" s="19"/>
      <c r="B27" s="20">
        <v>671</v>
      </c>
      <c r="C27" s="19" t="s">
        <v>19</v>
      </c>
      <c r="D27" s="13">
        <v>839163.49</v>
      </c>
      <c r="E27" s="13">
        <v>839163.49</v>
      </c>
      <c r="F27" s="13">
        <v>839163.49</v>
      </c>
    </row>
  </sheetData>
  <mergeCells count="2">
    <mergeCell ref="B1:F3"/>
    <mergeCell ref="B6:C6"/>
  </mergeCells>
  <pageMargins left="0.59055118110236227" right="0.59055118110236227" top="0.59055118110236227" bottom="0.59055118110236227" header="0.59055118110236227" footer="0.59055118110236227"/>
  <pageSetup paperSize="9" orientation="landscape" r:id="rId1"/>
  <headerFooter alignWithMargins="0">
    <oddFooter>&amp;L&amp;C&amp;R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O390"/>
  <sheetViews>
    <sheetView showGridLines="0" workbookViewId="0">
      <pane ySplit="5" topLeftCell="A6" activePane="bottomLeft" state="frozenSplit"/>
      <selection pane="bottomLeft" activeCell="B1" sqref="B1:F4"/>
    </sheetView>
  </sheetViews>
  <sheetFormatPr defaultColWidth="9.140625" defaultRowHeight="12.75"/>
  <cols>
    <col min="1" max="1" width="8.85546875" style="1" customWidth="1"/>
    <col min="2" max="2" width="6.28515625" style="1" customWidth="1"/>
    <col min="3" max="3" width="49.85546875" style="1" customWidth="1"/>
    <col min="4" max="4" width="21.28515625" style="100" customWidth="1"/>
    <col min="5" max="5" width="20.7109375" style="100" customWidth="1"/>
    <col min="6" max="6" width="22" style="100" customWidth="1"/>
    <col min="7" max="7" width="9.140625" style="2" customWidth="1"/>
    <col min="8" max="8" width="9.85546875" style="2" bestFit="1" customWidth="1"/>
    <col min="9" max="9" width="11.7109375" style="2" bestFit="1" customWidth="1"/>
    <col min="10" max="10" width="12.5703125" style="2" bestFit="1" customWidth="1"/>
    <col min="11" max="11" width="9.140625" style="2"/>
    <col min="12" max="12" width="11.28515625" style="2" customWidth="1"/>
    <col min="13" max="13" width="9.140625" style="2"/>
    <col min="14" max="14" width="9.140625" style="3"/>
    <col min="15" max="15" width="12.28515625" style="4" bestFit="1" customWidth="1"/>
    <col min="16" max="16384" width="9.140625" style="2"/>
  </cols>
  <sheetData>
    <row r="1" spans="1:15">
      <c r="B1" s="112" t="s">
        <v>171</v>
      </c>
      <c r="C1" s="112"/>
      <c r="D1" s="112"/>
      <c r="E1" s="112"/>
      <c r="F1" s="112"/>
    </row>
    <row r="2" spans="1:15" ht="25.9" customHeight="1">
      <c r="B2" s="112"/>
      <c r="C2" s="112"/>
      <c r="D2" s="112"/>
      <c r="E2" s="112"/>
      <c r="F2" s="112"/>
    </row>
    <row r="3" spans="1:15" ht="25.9" customHeight="1">
      <c r="B3" s="112"/>
      <c r="C3" s="112"/>
      <c r="D3" s="112"/>
      <c r="E3" s="112"/>
      <c r="F3" s="112"/>
    </row>
    <row r="4" spans="1:15" ht="9.6" customHeight="1">
      <c r="B4" s="113"/>
      <c r="C4" s="113"/>
      <c r="D4" s="113"/>
      <c r="E4" s="113"/>
      <c r="F4" s="113"/>
    </row>
    <row r="5" spans="1:15" ht="38.450000000000003" customHeight="1">
      <c r="A5" s="5" t="s">
        <v>0</v>
      </c>
      <c r="B5" s="5"/>
      <c r="C5" s="5" t="s">
        <v>1</v>
      </c>
      <c r="D5" s="5" t="s">
        <v>163</v>
      </c>
      <c r="E5" s="105" t="s">
        <v>161</v>
      </c>
      <c r="F5" s="105" t="s">
        <v>162</v>
      </c>
      <c r="I5" s="6"/>
      <c r="J5" s="6"/>
      <c r="K5" s="6"/>
    </row>
    <row r="6" spans="1:15" ht="16.899999999999999" hidden="1" customHeight="1">
      <c r="A6" s="138" t="s">
        <v>2</v>
      </c>
      <c r="B6" s="139"/>
      <c r="C6" s="140"/>
      <c r="D6" s="10" t="e">
        <f>D8+D12+D16+D22+D28</f>
        <v>#REF!</v>
      </c>
      <c r="E6" s="10" t="e">
        <f t="shared" ref="E6:F6" si="0">E8+E12+E16+E22+E28</f>
        <v>#REF!</v>
      </c>
      <c r="F6" s="10" t="e">
        <f t="shared" si="0"/>
        <v>#REF!</v>
      </c>
      <c r="I6" s="6"/>
      <c r="J6" s="11"/>
      <c r="K6" s="6"/>
    </row>
    <row r="7" spans="1:15" ht="16.899999999999999" hidden="1" customHeight="1">
      <c r="A7" s="12"/>
      <c r="B7" s="114"/>
      <c r="C7" s="114"/>
      <c r="D7" s="13"/>
      <c r="E7" s="13"/>
      <c r="F7" s="13"/>
      <c r="H7" s="14"/>
      <c r="I7" s="6"/>
      <c r="J7" s="6"/>
      <c r="K7" s="6"/>
    </row>
    <row r="8" spans="1:15" s="14" customFormat="1" ht="16.899999999999999" hidden="1" customHeight="1">
      <c r="A8" s="12"/>
      <c r="B8" s="8">
        <v>64</v>
      </c>
      <c r="C8" s="12" t="s">
        <v>3</v>
      </c>
      <c r="D8" s="10">
        <f>SUM(D9:D10)</f>
        <v>32430</v>
      </c>
      <c r="E8" s="10">
        <f t="shared" ref="E8:F8" si="1">SUM(E9:E10)</f>
        <v>32430</v>
      </c>
      <c r="F8" s="10">
        <f t="shared" si="1"/>
        <v>32430</v>
      </c>
      <c r="I8" s="15"/>
      <c r="J8" s="16"/>
      <c r="K8" s="16"/>
      <c r="N8" s="17"/>
      <c r="O8" s="18"/>
    </row>
    <row r="9" spans="1:15" ht="16.899999999999999" hidden="1" customHeight="1">
      <c r="A9" s="95"/>
      <c r="B9" s="20">
        <v>641</v>
      </c>
      <c r="C9" s="95" t="s">
        <v>4</v>
      </c>
      <c r="D9" s="13">
        <v>20</v>
      </c>
      <c r="E9" s="13">
        <v>0</v>
      </c>
      <c r="F9" s="13">
        <v>20</v>
      </c>
      <c r="H9" s="14"/>
      <c r="I9" s="11"/>
      <c r="J9" s="21"/>
      <c r="K9" s="6"/>
    </row>
    <row r="10" spans="1:15" ht="16.899999999999999" hidden="1" customHeight="1">
      <c r="A10" s="12"/>
      <c r="B10" s="20">
        <v>642</v>
      </c>
      <c r="C10" s="95" t="s">
        <v>5</v>
      </c>
      <c r="D10" s="13">
        <f>D85+D360-20</f>
        <v>32410</v>
      </c>
      <c r="E10" s="13">
        <f>E85+E360</f>
        <v>32430</v>
      </c>
      <c r="F10" s="13">
        <f>F85+F360-20</f>
        <v>32410</v>
      </c>
      <c r="G10" s="22"/>
      <c r="H10" s="14"/>
      <c r="I10" s="11"/>
      <c r="J10" s="11"/>
      <c r="K10" s="6"/>
    </row>
    <row r="11" spans="1:15" ht="16.899999999999999" hidden="1" customHeight="1">
      <c r="A11" s="12"/>
      <c r="B11" s="20"/>
      <c r="C11" s="95"/>
      <c r="D11" s="13"/>
      <c r="E11" s="13"/>
      <c r="F11" s="13"/>
      <c r="H11" s="14"/>
      <c r="I11" s="11"/>
      <c r="J11" s="6"/>
      <c r="K11" s="6"/>
    </row>
    <row r="12" spans="1:15" s="14" customFormat="1" ht="16.899999999999999" hidden="1" customHeight="1">
      <c r="A12" s="12"/>
      <c r="B12" s="8">
        <v>65</v>
      </c>
      <c r="C12" s="104" t="s">
        <v>6</v>
      </c>
      <c r="D12" s="24">
        <f>SUM(D13:D14)</f>
        <v>482247</v>
      </c>
      <c r="E12" s="24">
        <f t="shared" ref="E12:F12" si="2">SUM(E13:E14)</f>
        <v>496247</v>
      </c>
      <c r="F12" s="24">
        <f t="shared" si="2"/>
        <v>482247</v>
      </c>
      <c r="I12" s="16"/>
      <c r="J12" s="16"/>
      <c r="K12" s="16"/>
      <c r="N12" s="17"/>
      <c r="O12" s="18"/>
    </row>
    <row r="13" spans="1:15" ht="16.899999999999999" hidden="1" customHeight="1">
      <c r="A13" s="12"/>
      <c r="B13" s="20">
        <v>652</v>
      </c>
      <c r="C13" s="95" t="s">
        <v>7</v>
      </c>
      <c r="D13" s="13">
        <f>D118+D126+D149+D154+D182+D227+D281</f>
        <v>477247</v>
      </c>
      <c r="E13" s="13">
        <f>E118+E126+E149+E154+E182+E227+E281</f>
        <v>491247</v>
      </c>
      <c r="F13" s="13">
        <f>F118+F126+F149+F154+F182+F227+F281</f>
        <v>477247</v>
      </c>
      <c r="G13" s="22"/>
      <c r="H13" s="14"/>
      <c r="I13" s="25"/>
      <c r="J13" s="11"/>
      <c r="K13" s="6"/>
    </row>
    <row r="14" spans="1:15" ht="16.899999999999999" hidden="1" customHeight="1">
      <c r="A14" s="12"/>
      <c r="B14" s="20">
        <v>652</v>
      </c>
      <c r="C14" s="95" t="s">
        <v>8</v>
      </c>
      <c r="D14" s="13">
        <f>D346</f>
        <v>5000</v>
      </c>
      <c r="E14" s="13">
        <f t="shared" ref="E14:F14" si="3">E346</f>
        <v>5000</v>
      </c>
      <c r="F14" s="13">
        <f t="shared" si="3"/>
        <v>5000</v>
      </c>
      <c r="H14" s="14"/>
      <c r="I14" s="25"/>
      <c r="J14" s="11"/>
      <c r="K14" s="6"/>
    </row>
    <row r="15" spans="1:15" ht="16.899999999999999" hidden="1" customHeight="1">
      <c r="A15" s="95"/>
      <c r="B15" s="20"/>
      <c r="C15" s="95"/>
      <c r="D15" s="13"/>
      <c r="E15" s="13"/>
      <c r="F15" s="13"/>
      <c r="H15" s="14"/>
      <c r="I15" s="11"/>
      <c r="J15" s="11"/>
      <c r="K15" s="6"/>
    </row>
    <row r="16" spans="1:15" s="14" customFormat="1" ht="16.899999999999999" hidden="1" customHeight="1">
      <c r="A16" s="12"/>
      <c r="B16" s="8">
        <v>63</v>
      </c>
      <c r="C16" s="12" t="s">
        <v>9</v>
      </c>
      <c r="D16" s="10" t="e">
        <f>SUM(D17:D20)</f>
        <v>#REF!</v>
      </c>
      <c r="E16" s="10" t="e">
        <f t="shared" ref="E16:F16" si="4">SUM(E17:E20)</f>
        <v>#REF!</v>
      </c>
      <c r="F16" s="10" t="e">
        <f t="shared" si="4"/>
        <v>#REF!</v>
      </c>
      <c r="H16" s="26"/>
      <c r="I16" s="16"/>
      <c r="J16" s="15"/>
      <c r="K16" s="16"/>
      <c r="N16" s="17"/>
      <c r="O16" s="18"/>
    </row>
    <row r="17" spans="1:15" ht="16.899999999999999" hidden="1" customHeight="1">
      <c r="A17" s="95"/>
      <c r="B17" s="20">
        <v>636</v>
      </c>
      <c r="C17" s="95" t="s">
        <v>10</v>
      </c>
      <c r="D17" s="13" t="e">
        <f>D55+D202+D316+#REF!</f>
        <v>#REF!</v>
      </c>
      <c r="E17" s="13" t="e">
        <f>E55+E202+E316+#REF!</f>
        <v>#REF!</v>
      </c>
      <c r="F17" s="13" t="e">
        <f>F55+F202+F316+#REF!</f>
        <v>#REF!</v>
      </c>
      <c r="H17" s="14"/>
      <c r="I17" s="27"/>
      <c r="J17" s="22"/>
    </row>
    <row r="18" spans="1:15" ht="16.899999999999999" hidden="1" customHeight="1">
      <c r="A18" s="95"/>
      <c r="B18" s="20">
        <v>636</v>
      </c>
      <c r="C18" s="95" t="s">
        <v>11</v>
      </c>
      <c r="D18" s="13">
        <f>D108</f>
        <v>3240</v>
      </c>
      <c r="E18" s="13">
        <f t="shared" ref="E18:F18" si="5">E108</f>
        <v>3240</v>
      </c>
      <c r="F18" s="13">
        <f t="shared" si="5"/>
        <v>3240</v>
      </c>
      <c r="H18" s="14"/>
      <c r="I18" s="22"/>
      <c r="J18" s="27"/>
    </row>
    <row r="19" spans="1:15" ht="16.899999999999999" hidden="1" customHeight="1">
      <c r="A19" s="95"/>
      <c r="B19" s="20">
        <v>636</v>
      </c>
      <c r="C19" s="95" t="s">
        <v>12</v>
      </c>
      <c r="D19" s="13">
        <f>D113+D132+D143+D159+D171+D188+D211+D232+D243+D255+D265+D287+D305+D329+D350+D368+D275</f>
        <v>607375</v>
      </c>
      <c r="E19" s="13">
        <f>E113+E132+E143+E159+E171+E188+E211+E232+E243+E255+E265+E287+E305+E329+E350+E368+E275</f>
        <v>608375</v>
      </c>
      <c r="F19" s="13">
        <f>F113+F132+F143+F159+F171+F188+F211+F232+F243+F255+F265+F287+F305+F329+F350+F368+F275</f>
        <v>608375</v>
      </c>
      <c r="I19" s="27"/>
      <c r="J19" s="27"/>
      <c r="N19" s="28"/>
    </row>
    <row r="20" spans="1:15" ht="16.899999999999999" hidden="1" customHeight="1">
      <c r="A20" s="95"/>
      <c r="B20" s="20">
        <v>638</v>
      </c>
      <c r="C20" s="95" t="s">
        <v>13</v>
      </c>
      <c r="D20" s="13" t="e">
        <f>#REF!</f>
        <v>#REF!</v>
      </c>
      <c r="E20" s="13" t="e">
        <f>#REF!</f>
        <v>#REF!</v>
      </c>
      <c r="F20" s="13" t="e">
        <f>#REF!</f>
        <v>#REF!</v>
      </c>
      <c r="I20" s="22"/>
      <c r="J20" s="22"/>
    </row>
    <row r="21" spans="1:15" ht="16.899999999999999" hidden="1" customHeight="1">
      <c r="A21" s="95"/>
      <c r="B21" s="20"/>
      <c r="C21" s="95"/>
      <c r="D21" s="13"/>
      <c r="E21" s="13"/>
      <c r="F21" s="13"/>
      <c r="J21" s="22"/>
      <c r="L21" s="22"/>
    </row>
    <row r="22" spans="1:15" s="14" customFormat="1" ht="16.899999999999999" hidden="1" customHeight="1">
      <c r="A22" s="12"/>
      <c r="B22" s="8">
        <v>66</v>
      </c>
      <c r="C22" s="12" t="s">
        <v>14</v>
      </c>
      <c r="D22" s="10">
        <f>SUM(D23:D26)</f>
        <v>46208</v>
      </c>
      <c r="E22" s="10">
        <f t="shared" ref="E22:F22" si="6">SUM(E23:E26)</f>
        <v>46208</v>
      </c>
      <c r="F22" s="10">
        <f t="shared" si="6"/>
        <v>46208</v>
      </c>
      <c r="J22" s="26"/>
      <c r="N22" s="17"/>
      <c r="O22" s="18"/>
    </row>
    <row r="23" spans="1:15" ht="16.899999999999999" hidden="1" customHeight="1">
      <c r="A23" s="95"/>
      <c r="B23" s="20">
        <v>663</v>
      </c>
      <c r="C23" s="103" t="s">
        <v>15</v>
      </c>
      <c r="D23" s="13">
        <f>D197+D239</f>
        <v>5500</v>
      </c>
      <c r="E23" s="13">
        <f>E197+E239</f>
        <v>5500</v>
      </c>
      <c r="F23" s="13">
        <f>F197+F239</f>
        <v>5500</v>
      </c>
      <c r="J23" s="22"/>
      <c r="K23" s="22"/>
    </row>
    <row r="24" spans="1:15" ht="16.899999999999999" hidden="1" customHeight="1">
      <c r="A24" s="95"/>
      <c r="B24" s="20">
        <v>663</v>
      </c>
      <c r="C24" s="95" t="s">
        <v>16</v>
      </c>
      <c r="D24" s="13">
        <f>D375</f>
        <v>5000</v>
      </c>
      <c r="E24" s="13">
        <f t="shared" ref="E24:F24" si="7">E375</f>
        <v>5000</v>
      </c>
      <c r="F24" s="13">
        <f t="shared" si="7"/>
        <v>5000</v>
      </c>
    </row>
    <row r="25" spans="1:15" ht="16.899999999999999" hidden="1" customHeight="1">
      <c r="A25" s="95"/>
      <c r="B25" s="20">
        <v>663</v>
      </c>
      <c r="C25" s="95" t="s">
        <v>17</v>
      </c>
      <c r="D25" s="13">
        <f>D338</f>
        <v>20000</v>
      </c>
      <c r="E25" s="13">
        <f t="shared" ref="E25:F25" si="8">E338</f>
        <v>20000</v>
      </c>
      <c r="F25" s="13">
        <f t="shared" si="8"/>
        <v>20000</v>
      </c>
    </row>
    <row r="26" spans="1:15" ht="16.899999999999999" hidden="1" customHeight="1">
      <c r="A26" s="95"/>
      <c r="B26" s="20">
        <v>663</v>
      </c>
      <c r="C26" s="95" t="s">
        <v>18</v>
      </c>
      <c r="D26" s="13">
        <f>D323</f>
        <v>15708</v>
      </c>
      <c r="E26" s="13">
        <f t="shared" ref="E26:F26" si="9">E323</f>
        <v>15708</v>
      </c>
      <c r="F26" s="13">
        <f t="shared" si="9"/>
        <v>15708</v>
      </c>
    </row>
    <row r="27" spans="1:15" ht="16.899999999999999" hidden="1" customHeight="1">
      <c r="A27" s="95"/>
      <c r="B27" s="20"/>
      <c r="C27" s="95"/>
      <c r="D27" s="13"/>
      <c r="E27" s="13"/>
      <c r="F27" s="13"/>
    </row>
    <row r="28" spans="1:15" s="14" customFormat="1" ht="16.899999999999999" hidden="1" customHeight="1">
      <c r="A28" s="12"/>
      <c r="B28" s="8">
        <v>67</v>
      </c>
      <c r="C28" s="12" t="s">
        <v>9</v>
      </c>
      <c r="D28" s="10" t="e">
        <f>D29</f>
        <v>#REF!</v>
      </c>
      <c r="E28" s="10" t="e">
        <f t="shared" ref="E28:F28" si="10">E29</f>
        <v>#REF!</v>
      </c>
      <c r="F28" s="10" t="e">
        <f t="shared" si="10"/>
        <v>#REF!</v>
      </c>
      <c r="H28" s="26"/>
      <c r="J28" s="26"/>
      <c r="N28" s="17"/>
      <c r="O28" s="18"/>
    </row>
    <row r="29" spans="1:15" ht="16.899999999999999" hidden="1" customHeight="1">
      <c r="A29" s="95"/>
      <c r="B29" s="20">
        <v>671</v>
      </c>
      <c r="C29" s="95" t="s">
        <v>19</v>
      </c>
      <c r="D29" s="13" t="e">
        <f>D66+D77+D95+#REF!+D296+#REF!</f>
        <v>#REF!</v>
      </c>
      <c r="E29" s="13" t="e">
        <f>E66+E77+E95+#REF!+E296+#REF!</f>
        <v>#REF!</v>
      </c>
      <c r="F29" s="13" t="e">
        <f>F66+F77+F95+#REF!+F296+#REF!</f>
        <v>#REF!</v>
      </c>
    </row>
    <row r="30" spans="1:15" ht="16.899999999999999" hidden="1" customHeight="1">
      <c r="A30" s="30"/>
      <c r="B30" s="31"/>
      <c r="C30" s="32"/>
      <c r="D30" s="13"/>
      <c r="E30" s="13"/>
      <c r="F30" s="13"/>
    </row>
    <row r="31" spans="1:15" s="14" customFormat="1" ht="16.899999999999999" customHeight="1">
      <c r="A31" s="138" t="s">
        <v>20</v>
      </c>
      <c r="B31" s="139"/>
      <c r="C31" s="140"/>
      <c r="D31" s="10">
        <f>D32+D46</f>
        <v>6315621.5200000005</v>
      </c>
      <c r="E31" s="10">
        <f>E32+E46</f>
        <v>6330621.5200000005</v>
      </c>
      <c r="F31" s="10">
        <f>F32+F46</f>
        <v>6316621.5200000005</v>
      </c>
      <c r="N31" s="17"/>
      <c r="O31" s="18"/>
    </row>
    <row r="32" spans="1:15" s="14" customFormat="1" ht="22.15" customHeight="1">
      <c r="A32" s="12"/>
      <c r="B32" s="8">
        <v>3</v>
      </c>
      <c r="C32" s="33" t="s">
        <v>20</v>
      </c>
      <c r="D32" s="10">
        <f>D33+D37+D42+D44</f>
        <v>6235781.5200000005</v>
      </c>
      <c r="E32" s="10">
        <f>E33+E37+E42+E44</f>
        <v>6250141.5200000005</v>
      </c>
      <c r="F32" s="10">
        <f>F33+F37+F42+F44</f>
        <v>6236141.5200000005</v>
      </c>
      <c r="N32" s="17"/>
      <c r="O32" s="18"/>
    </row>
    <row r="33" spans="1:15" ht="16.899999999999999" customHeight="1">
      <c r="A33" s="95"/>
      <c r="B33" s="34">
        <v>31</v>
      </c>
      <c r="C33" s="104" t="s">
        <v>21</v>
      </c>
      <c r="D33" s="24">
        <f>SUM(D34:D36)</f>
        <v>4444648.03</v>
      </c>
      <c r="E33" s="24">
        <v>4445008.03</v>
      </c>
      <c r="F33" s="24">
        <v>4445008.03</v>
      </c>
    </row>
    <row r="34" spans="1:15" ht="16.899999999999999" customHeight="1">
      <c r="A34" s="95"/>
      <c r="B34" s="35">
        <v>311</v>
      </c>
      <c r="C34" s="103" t="s">
        <v>22</v>
      </c>
      <c r="D34" s="36">
        <v>3668923.2</v>
      </c>
      <c r="E34" s="36">
        <v>0</v>
      </c>
      <c r="F34" s="36">
        <v>0</v>
      </c>
    </row>
    <row r="35" spans="1:15" ht="16.899999999999999" customHeight="1">
      <c r="A35" s="95"/>
      <c r="B35" s="35">
        <v>312</v>
      </c>
      <c r="C35" s="103" t="s">
        <v>23</v>
      </c>
      <c r="D35" s="36">
        <v>170352.5</v>
      </c>
      <c r="E35" s="36">
        <v>0</v>
      </c>
      <c r="F35" s="36">
        <v>0</v>
      </c>
    </row>
    <row r="36" spans="1:15" ht="16.899999999999999" customHeight="1">
      <c r="A36" s="95"/>
      <c r="B36" s="35">
        <v>313</v>
      </c>
      <c r="C36" s="103" t="s">
        <v>24</v>
      </c>
      <c r="D36" s="36">
        <v>605372.32999999996</v>
      </c>
      <c r="E36" s="36">
        <v>0</v>
      </c>
      <c r="F36" s="36">
        <v>0</v>
      </c>
    </row>
    <row r="37" spans="1:15" ht="16.899999999999999" customHeight="1">
      <c r="A37" s="95"/>
      <c r="B37" s="34">
        <v>32</v>
      </c>
      <c r="C37" s="104" t="s">
        <v>25</v>
      </c>
      <c r="D37" s="24">
        <f>SUM(D38:D41)</f>
        <v>1308205.04</v>
      </c>
      <c r="E37" s="24">
        <v>1322205.04</v>
      </c>
      <c r="F37" s="24">
        <v>1308205.04</v>
      </c>
    </row>
    <row r="38" spans="1:15" ht="16.899999999999999" customHeight="1">
      <c r="A38" s="95"/>
      <c r="B38" s="35">
        <v>321</v>
      </c>
      <c r="C38" s="103" t="s">
        <v>26</v>
      </c>
      <c r="D38" s="36">
        <v>319100</v>
      </c>
      <c r="E38" s="36">
        <v>0</v>
      </c>
      <c r="F38" s="36">
        <v>0</v>
      </c>
    </row>
    <row r="39" spans="1:15" ht="16.899999999999999" customHeight="1">
      <c r="A39" s="12"/>
      <c r="B39" s="37">
        <v>322</v>
      </c>
      <c r="C39" s="101" t="s">
        <v>27</v>
      </c>
      <c r="D39" s="13">
        <v>723141</v>
      </c>
      <c r="E39" s="13">
        <v>0</v>
      </c>
      <c r="F39" s="13">
        <v>0</v>
      </c>
    </row>
    <row r="40" spans="1:15" ht="16.899999999999999" customHeight="1">
      <c r="A40" s="12"/>
      <c r="B40" s="37">
        <v>323</v>
      </c>
      <c r="C40" s="101" t="s">
        <v>28</v>
      </c>
      <c r="D40" s="13">
        <v>216225</v>
      </c>
      <c r="E40" s="13">
        <v>0</v>
      </c>
      <c r="F40" s="13">
        <v>0</v>
      </c>
    </row>
    <row r="41" spans="1:15" ht="16.899999999999999" customHeight="1">
      <c r="A41" s="95"/>
      <c r="B41" s="35">
        <v>329</v>
      </c>
      <c r="C41" s="103" t="s">
        <v>29</v>
      </c>
      <c r="D41" s="36">
        <v>49739.040000000001</v>
      </c>
      <c r="E41" s="36">
        <v>0</v>
      </c>
      <c r="F41" s="36">
        <v>0</v>
      </c>
    </row>
    <row r="42" spans="1:15" ht="16.899999999999999" customHeight="1">
      <c r="A42" s="33"/>
      <c r="B42" s="38" t="s">
        <v>30</v>
      </c>
      <c r="C42" s="33" t="s">
        <v>31</v>
      </c>
      <c r="D42" s="10">
        <f>SUM(D43)</f>
        <v>5550</v>
      </c>
      <c r="E42" s="10">
        <v>5550</v>
      </c>
      <c r="F42" s="10">
        <v>5550</v>
      </c>
    </row>
    <row r="43" spans="1:15" ht="16.899999999999999" customHeight="1">
      <c r="A43" s="101"/>
      <c r="B43" s="39" t="s">
        <v>32</v>
      </c>
      <c r="C43" s="101" t="s">
        <v>33</v>
      </c>
      <c r="D43" s="13">
        <f>D75+D93+D124</f>
        <v>5550</v>
      </c>
      <c r="E43" s="13">
        <f>E75+E93+E124</f>
        <v>0</v>
      </c>
      <c r="F43" s="13">
        <v>0</v>
      </c>
    </row>
    <row r="44" spans="1:15" ht="16.899999999999999" customHeight="1">
      <c r="A44" s="33"/>
      <c r="B44" s="33" t="s">
        <v>34</v>
      </c>
      <c r="C44" s="33" t="s">
        <v>35</v>
      </c>
      <c r="D44" s="10">
        <f>D45</f>
        <v>477378.45</v>
      </c>
      <c r="E44" s="10">
        <v>477378.45</v>
      </c>
      <c r="F44" s="10">
        <v>477378.45</v>
      </c>
    </row>
    <row r="45" spans="1:15" ht="28.15" customHeight="1">
      <c r="A45" s="101"/>
      <c r="B45" s="101" t="s">
        <v>36</v>
      </c>
      <c r="C45" s="101" t="s">
        <v>37</v>
      </c>
      <c r="D45" s="13">
        <f>D83</f>
        <v>477378.45</v>
      </c>
      <c r="E45" s="13">
        <f t="shared" ref="E45:F45" si="11">E83</f>
        <v>0</v>
      </c>
      <c r="F45" s="13">
        <f t="shared" si="11"/>
        <v>0</v>
      </c>
    </row>
    <row r="46" spans="1:15" ht="16.899999999999999" customHeight="1">
      <c r="A46" s="33"/>
      <c r="B46" s="33" t="s">
        <v>38</v>
      </c>
      <c r="C46" s="33" t="s">
        <v>39</v>
      </c>
      <c r="D46" s="10">
        <f>D47+D49</f>
        <v>79840</v>
      </c>
      <c r="E46" s="10">
        <f t="shared" ref="E46:F46" si="12">E47+E49</f>
        <v>80480</v>
      </c>
      <c r="F46" s="10">
        <f t="shared" si="12"/>
        <v>80480</v>
      </c>
    </row>
    <row r="47" spans="1:15" s="40" customFormat="1" ht="16.899999999999999" customHeight="1">
      <c r="A47" s="38"/>
      <c r="B47" s="38">
        <v>41</v>
      </c>
      <c r="C47" s="33" t="s">
        <v>40</v>
      </c>
      <c r="D47" s="10">
        <f>D48</f>
        <v>1000</v>
      </c>
      <c r="E47" s="10">
        <v>1000</v>
      </c>
      <c r="F47" s="10">
        <v>1000</v>
      </c>
      <c r="O47" s="41"/>
    </row>
    <row r="48" spans="1:15" s="42" customFormat="1" ht="16.899999999999999" customHeight="1">
      <c r="A48" s="39"/>
      <c r="B48" s="39">
        <v>412</v>
      </c>
      <c r="C48" s="101" t="s">
        <v>41</v>
      </c>
      <c r="D48" s="13">
        <v>1000</v>
      </c>
      <c r="E48" s="13">
        <v>0</v>
      </c>
      <c r="F48" s="13">
        <v>0</v>
      </c>
      <c r="O48" s="43"/>
    </row>
    <row r="49" spans="1:15" ht="29.45" customHeight="1">
      <c r="A49" s="33"/>
      <c r="B49" s="33" t="s">
        <v>42</v>
      </c>
      <c r="C49" s="33" t="s">
        <v>43</v>
      </c>
      <c r="D49" s="10">
        <f>SUM(D50:D52)</f>
        <v>78840</v>
      </c>
      <c r="E49" s="10">
        <v>79480</v>
      </c>
      <c r="F49" s="10">
        <v>79480</v>
      </c>
    </row>
    <row r="50" spans="1:15" ht="16.899999999999999" customHeight="1">
      <c r="A50" s="101"/>
      <c r="B50" s="101" t="s">
        <v>44</v>
      </c>
      <c r="C50" s="101" t="s">
        <v>45</v>
      </c>
      <c r="D50" s="13">
        <v>50340</v>
      </c>
      <c r="E50" s="13">
        <v>0</v>
      </c>
      <c r="F50" s="13">
        <v>0</v>
      </c>
    </row>
    <row r="51" spans="1:15" ht="16.899999999999999" customHeight="1">
      <c r="A51" s="101"/>
      <c r="B51" s="39">
        <v>422</v>
      </c>
      <c r="C51" s="101" t="s">
        <v>46</v>
      </c>
      <c r="D51" s="13">
        <v>0</v>
      </c>
      <c r="E51" s="13">
        <v>0</v>
      </c>
      <c r="F51" s="13">
        <v>0</v>
      </c>
    </row>
    <row r="52" spans="1:15" ht="16.899999999999999" customHeight="1">
      <c r="A52" s="101"/>
      <c r="B52" s="101" t="s">
        <v>47</v>
      </c>
      <c r="C52" s="101" t="s">
        <v>48</v>
      </c>
      <c r="D52" s="13">
        <f>D157+D195+D209+D365</f>
        <v>28500</v>
      </c>
      <c r="E52" s="13">
        <f>E157+E195+E209+E365</f>
        <v>0</v>
      </c>
      <c r="F52" s="13">
        <f>F157+F195+F209+F365</f>
        <v>0</v>
      </c>
    </row>
    <row r="53" spans="1:15" ht="16.899999999999999" customHeight="1">
      <c r="A53" s="101"/>
      <c r="B53" s="101"/>
      <c r="C53" s="101"/>
      <c r="D53" s="13"/>
      <c r="E53" s="13"/>
      <c r="F53" s="13"/>
    </row>
    <row r="54" spans="1:15" ht="16.899999999999999" customHeight="1">
      <c r="A54" s="101"/>
      <c r="B54" s="101"/>
      <c r="C54" s="101"/>
      <c r="D54" s="13"/>
      <c r="E54" s="13"/>
      <c r="F54" s="13"/>
    </row>
    <row r="55" spans="1:15" s="46" customFormat="1" ht="16.899999999999999" customHeight="1">
      <c r="A55" s="44" t="s">
        <v>49</v>
      </c>
      <c r="B55" s="44" t="s">
        <v>50</v>
      </c>
      <c r="C55" s="44"/>
      <c r="D55" s="45">
        <f>D57</f>
        <v>4267805</v>
      </c>
      <c r="E55" s="45">
        <f>E57</f>
        <v>4267805</v>
      </c>
      <c r="F55" s="45">
        <f>F57</f>
        <v>4267805</v>
      </c>
      <c r="N55" s="47"/>
      <c r="O55" s="48"/>
    </row>
    <row r="56" spans="1:15" s="50" customFormat="1" ht="16.899999999999999" customHeight="1">
      <c r="A56" s="98"/>
      <c r="B56" s="120" t="s">
        <v>51</v>
      </c>
      <c r="C56" s="129"/>
      <c r="D56" s="49"/>
      <c r="E56" s="49"/>
      <c r="F56" s="49"/>
      <c r="N56" s="51"/>
      <c r="O56" s="52"/>
    </row>
    <row r="57" spans="1:15" s="53" customFormat="1" ht="16.899999999999999" customHeight="1">
      <c r="A57" s="12"/>
      <c r="B57" s="8">
        <v>3</v>
      </c>
      <c r="C57" s="33" t="s">
        <v>20</v>
      </c>
      <c r="D57" s="10">
        <f>D58+D62</f>
        <v>4267805</v>
      </c>
      <c r="E57" s="10">
        <f>E58+E62</f>
        <v>4267805</v>
      </c>
      <c r="F57" s="10">
        <f>F58+F62</f>
        <v>4267805</v>
      </c>
      <c r="N57" s="54"/>
      <c r="O57" s="55"/>
    </row>
    <row r="58" spans="1:15" s="50" customFormat="1" ht="16.899999999999999" customHeight="1">
      <c r="A58" s="95"/>
      <c r="B58" s="34">
        <v>31</v>
      </c>
      <c r="C58" s="104" t="s">
        <v>21</v>
      </c>
      <c r="D58" s="24">
        <f>SUM(D59:D61)</f>
        <v>4024305</v>
      </c>
      <c r="E58" s="24">
        <v>4024305</v>
      </c>
      <c r="F58" s="24">
        <v>4024305</v>
      </c>
      <c r="N58" s="51"/>
      <c r="O58" s="52"/>
    </row>
    <row r="59" spans="1:15" s="50" customFormat="1" ht="16.899999999999999" customHeight="1">
      <c r="A59" s="95"/>
      <c r="B59" s="35">
        <v>311</v>
      </c>
      <c r="C59" s="103" t="s">
        <v>22</v>
      </c>
      <c r="D59" s="36">
        <v>3317000</v>
      </c>
      <c r="E59" s="36">
        <v>0</v>
      </c>
      <c r="F59" s="13">
        <v>0</v>
      </c>
      <c r="N59" s="51"/>
      <c r="O59" s="52"/>
    </row>
    <row r="60" spans="1:15" s="50" customFormat="1" ht="16.899999999999999" customHeight="1">
      <c r="A60" s="95"/>
      <c r="B60" s="35">
        <v>312</v>
      </c>
      <c r="C60" s="103" t="s">
        <v>23</v>
      </c>
      <c r="D60" s="36">
        <v>160000</v>
      </c>
      <c r="E60" s="36">
        <v>0</v>
      </c>
      <c r="F60" s="13">
        <v>0</v>
      </c>
      <c r="N60" s="51"/>
      <c r="O60" s="52"/>
    </row>
    <row r="61" spans="1:15" s="50" customFormat="1" ht="16.899999999999999" customHeight="1">
      <c r="A61" s="95"/>
      <c r="B61" s="35">
        <v>313</v>
      </c>
      <c r="C61" s="103" t="s">
        <v>24</v>
      </c>
      <c r="D61" s="36">
        <v>547305</v>
      </c>
      <c r="E61" s="36">
        <v>0</v>
      </c>
      <c r="F61" s="13">
        <v>0</v>
      </c>
      <c r="N61" s="51"/>
      <c r="O61" s="52"/>
    </row>
    <row r="62" spans="1:15" s="50" customFormat="1" ht="16.899999999999999" customHeight="1">
      <c r="A62" s="95"/>
      <c r="B62" s="34">
        <v>32</v>
      </c>
      <c r="C62" s="104" t="s">
        <v>25</v>
      </c>
      <c r="D62" s="24">
        <f>SUM(D63:D64)</f>
        <v>243500</v>
      </c>
      <c r="E62" s="24">
        <v>243500</v>
      </c>
      <c r="F62" s="24">
        <v>243500</v>
      </c>
      <c r="N62" s="51"/>
      <c r="O62" s="52"/>
    </row>
    <row r="63" spans="1:15" s="50" customFormat="1" ht="16.899999999999999" customHeight="1">
      <c r="A63" s="95"/>
      <c r="B63" s="35">
        <v>321</v>
      </c>
      <c r="C63" s="103" t="s">
        <v>26</v>
      </c>
      <c r="D63" s="36">
        <v>230000</v>
      </c>
      <c r="E63" s="36">
        <v>0</v>
      </c>
      <c r="F63" s="13">
        <v>0</v>
      </c>
      <c r="N63" s="51"/>
      <c r="O63" s="52"/>
    </row>
    <row r="64" spans="1:15" s="50" customFormat="1" ht="16.899999999999999" customHeight="1">
      <c r="A64" s="95"/>
      <c r="B64" s="35">
        <v>329</v>
      </c>
      <c r="C64" s="103" t="s">
        <v>29</v>
      </c>
      <c r="D64" s="36">
        <v>13500</v>
      </c>
      <c r="E64" s="36">
        <v>0</v>
      </c>
      <c r="F64" s="13">
        <v>0</v>
      </c>
      <c r="N64" s="51"/>
      <c r="O64" s="52"/>
    </row>
    <row r="65" spans="1:15" s="50" customFormat="1" ht="16.899999999999999" customHeight="1">
      <c r="A65" s="95"/>
      <c r="B65" s="103"/>
      <c r="C65" s="103"/>
      <c r="D65" s="36"/>
      <c r="E65" s="36"/>
      <c r="F65" s="13"/>
      <c r="N65" s="51"/>
      <c r="O65" s="52"/>
    </row>
    <row r="66" spans="1:15" s="46" customFormat="1" ht="16.899999999999999" customHeight="1">
      <c r="A66" s="44" t="s">
        <v>52</v>
      </c>
      <c r="B66" s="136" t="s">
        <v>53</v>
      </c>
      <c r="C66" s="137"/>
      <c r="D66" s="45">
        <f t="shared" ref="D66:F66" si="13">D68</f>
        <v>193416</v>
      </c>
      <c r="E66" s="45">
        <f t="shared" si="13"/>
        <v>193416</v>
      </c>
      <c r="F66" s="45">
        <f t="shared" si="13"/>
        <v>193416</v>
      </c>
      <c r="N66" s="47"/>
      <c r="O66" s="48"/>
    </row>
    <row r="67" spans="1:15" s="50" customFormat="1" ht="16.899999999999999" customHeight="1">
      <c r="A67" s="98"/>
      <c r="B67" s="120" t="s">
        <v>54</v>
      </c>
      <c r="C67" s="129"/>
      <c r="D67" s="49"/>
      <c r="E67" s="49"/>
      <c r="F67" s="49"/>
      <c r="N67" s="51"/>
      <c r="O67" s="52"/>
    </row>
    <row r="68" spans="1:15" s="50" customFormat="1" ht="16.899999999999999" customHeight="1">
      <c r="A68" s="33"/>
      <c r="B68" s="33" t="s">
        <v>55</v>
      </c>
      <c r="C68" s="33" t="s">
        <v>20</v>
      </c>
      <c r="D68" s="10">
        <f t="shared" ref="D68" si="14">D69+D74</f>
        <v>193416</v>
      </c>
      <c r="E68" s="10">
        <v>193416</v>
      </c>
      <c r="F68" s="10">
        <v>193416</v>
      </c>
      <c r="N68" s="51"/>
      <c r="O68" s="52"/>
    </row>
    <row r="69" spans="1:15" s="50" customFormat="1" ht="16.899999999999999" customHeight="1">
      <c r="A69" s="33"/>
      <c r="B69" s="33" t="s">
        <v>56</v>
      </c>
      <c r="C69" s="33" t="s">
        <v>25</v>
      </c>
      <c r="D69" s="10">
        <f>SUM(D70:D73)</f>
        <v>188916</v>
      </c>
      <c r="E69" s="10">
        <v>188916</v>
      </c>
      <c r="F69" s="10">
        <v>188916</v>
      </c>
      <c r="N69" s="51"/>
      <c r="O69" s="52"/>
    </row>
    <row r="70" spans="1:15" s="50" customFormat="1" ht="16.899999999999999" customHeight="1">
      <c r="A70" s="101"/>
      <c r="B70" s="101" t="s">
        <v>57</v>
      </c>
      <c r="C70" s="101" t="s">
        <v>58</v>
      </c>
      <c r="D70" s="13">
        <v>51000</v>
      </c>
      <c r="E70" s="13">
        <v>0</v>
      </c>
      <c r="F70" s="13">
        <v>0</v>
      </c>
      <c r="N70" s="51"/>
      <c r="O70" s="52"/>
    </row>
    <row r="71" spans="1:15" s="50" customFormat="1" ht="16.899999999999999" customHeight="1">
      <c r="A71" s="101"/>
      <c r="B71" s="101" t="s">
        <v>59</v>
      </c>
      <c r="C71" s="101" t="s">
        <v>27</v>
      </c>
      <c r="D71" s="13">
        <v>67216</v>
      </c>
      <c r="E71" s="13">
        <v>0</v>
      </c>
      <c r="F71" s="13">
        <v>0</v>
      </c>
      <c r="N71" s="51"/>
      <c r="O71" s="52"/>
    </row>
    <row r="72" spans="1:15" s="50" customFormat="1" ht="16.899999999999999" customHeight="1">
      <c r="A72" s="101"/>
      <c r="B72" s="101" t="s">
        <v>60</v>
      </c>
      <c r="C72" s="101" t="s">
        <v>28</v>
      </c>
      <c r="D72" s="13">
        <v>66200</v>
      </c>
      <c r="E72" s="13">
        <v>0</v>
      </c>
      <c r="F72" s="13">
        <v>0</v>
      </c>
      <c r="N72" s="51"/>
      <c r="O72" s="52"/>
    </row>
    <row r="73" spans="1:15" s="50" customFormat="1" ht="16.899999999999999" customHeight="1">
      <c r="A73" s="101"/>
      <c r="B73" s="101" t="s">
        <v>61</v>
      </c>
      <c r="C73" s="101" t="s">
        <v>62</v>
      </c>
      <c r="D73" s="13">
        <v>4500</v>
      </c>
      <c r="E73" s="13">
        <v>0</v>
      </c>
      <c r="F73" s="13">
        <v>0</v>
      </c>
      <c r="N73" s="51"/>
      <c r="O73" s="52"/>
    </row>
    <row r="74" spans="1:15" s="50" customFormat="1" ht="16.899999999999999" customHeight="1">
      <c r="A74" s="33"/>
      <c r="B74" s="33" t="s">
        <v>30</v>
      </c>
      <c r="C74" s="33" t="s">
        <v>31</v>
      </c>
      <c r="D74" s="10">
        <f>SUM(D75)</f>
        <v>4500</v>
      </c>
      <c r="E74" s="10">
        <v>4500</v>
      </c>
      <c r="F74" s="10">
        <v>4500</v>
      </c>
      <c r="N74" s="51"/>
      <c r="O74" s="52"/>
    </row>
    <row r="75" spans="1:15" s="50" customFormat="1" ht="16.899999999999999" customHeight="1">
      <c r="A75" s="101"/>
      <c r="B75" s="101" t="s">
        <v>32</v>
      </c>
      <c r="C75" s="101" t="s">
        <v>63</v>
      </c>
      <c r="D75" s="13">
        <v>4500</v>
      </c>
      <c r="E75" s="10">
        <v>0</v>
      </c>
      <c r="F75" s="13">
        <v>0</v>
      </c>
      <c r="N75" s="51"/>
      <c r="O75" s="52"/>
    </row>
    <row r="76" spans="1:15" s="50" customFormat="1" ht="16.899999999999999" customHeight="1">
      <c r="A76" s="98"/>
      <c r="B76" s="120"/>
      <c r="C76" s="120"/>
      <c r="D76" s="49"/>
      <c r="E76" s="49"/>
      <c r="F76" s="49"/>
      <c r="N76" s="51"/>
      <c r="O76" s="52"/>
    </row>
    <row r="77" spans="1:15" s="46" customFormat="1" ht="16.899999999999999" customHeight="1">
      <c r="A77" s="99" t="s">
        <v>64</v>
      </c>
      <c r="B77" s="124" t="s">
        <v>65</v>
      </c>
      <c r="C77" s="124"/>
      <c r="D77" s="45">
        <f t="shared" ref="D77:F77" si="15">D79</f>
        <v>484378.45</v>
      </c>
      <c r="E77" s="45">
        <f t="shared" si="15"/>
        <v>484378.45</v>
      </c>
      <c r="F77" s="45">
        <f t="shared" si="15"/>
        <v>484378.45</v>
      </c>
      <c r="N77" s="47"/>
      <c r="O77" s="48"/>
    </row>
    <row r="78" spans="1:15" s="50" customFormat="1" ht="16.899999999999999" customHeight="1">
      <c r="A78" s="98"/>
      <c r="B78" s="120" t="s">
        <v>54</v>
      </c>
      <c r="C78" s="129"/>
      <c r="D78" s="49"/>
      <c r="E78" s="49"/>
      <c r="F78" s="49"/>
      <c r="N78" s="51"/>
      <c r="O78" s="52"/>
    </row>
    <row r="79" spans="1:15" s="50" customFormat="1" ht="16.899999999999999" customHeight="1">
      <c r="A79" s="33"/>
      <c r="B79" s="33" t="s">
        <v>55</v>
      </c>
      <c r="C79" s="33" t="s">
        <v>20</v>
      </c>
      <c r="D79" s="10">
        <f>D80+D82</f>
        <v>484378.45</v>
      </c>
      <c r="E79" s="10">
        <v>484378.45</v>
      </c>
      <c r="F79" s="10">
        <v>484378.45</v>
      </c>
      <c r="N79" s="51"/>
      <c r="O79" s="52"/>
    </row>
    <row r="80" spans="1:15" s="50" customFormat="1" ht="16.899999999999999" customHeight="1">
      <c r="A80" s="33"/>
      <c r="B80" s="33" t="s">
        <v>56</v>
      </c>
      <c r="C80" s="33" t="s">
        <v>25</v>
      </c>
      <c r="D80" s="10">
        <f>D81</f>
        <v>7000</v>
      </c>
      <c r="E80" s="10">
        <v>7000</v>
      </c>
      <c r="F80" s="10">
        <v>7000</v>
      </c>
      <c r="N80" s="51"/>
      <c r="O80" s="52"/>
    </row>
    <row r="81" spans="1:15" s="50" customFormat="1" ht="16.899999999999999" customHeight="1">
      <c r="A81" s="101"/>
      <c r="B81" s="101" t="s">
        <v>60</v>
      </c>
      <c r="C81" s="101" t="s">
        <v>28</v>
      </c>
      <c r="D81" s="13">
        <v>7000</v>
      </c>
      <c r="E81" s="13">
        <f>F81-D81</f>
        <v>0</v>
      </c>
      <c r="F81" s="13">
        <v>7000</v>
      </c>
      <c r="N81" s="51"/>
      <c r="O81" s="52"/>
    </row>
    <row r="82" spans="1:15" s="50" customFormat="1" ht="16.899999999999999" customHeight="1">
      <c r="A82" s="33"/>
      <c r="B82" s="33" t="s">
        <v>34</v>
      </c>
      <c r="C82" s="33" t="s">
        <v>35</v>
      </c>
      <c r="D82" s="10">
        <f>D83</f>
        <v>477378.45</v>
      </c>
      <c r="E82" s="10">
        <v>477378.45</v>
      </c>
      <c r="F82" s="10">
        <v>477378.45</v>
      </c>
      <c r="N82" s="51"/>
      <c r="O82" s="52"/>
    </row>
    <row r="83" spans="1:15" s="50" customFormat="1" ht="25.9" customHeight="1">
      <c r="A83" s="101"/>
      <c r="B83" s="101" t="s">
        <v>36</v>
      </c>
      <c r="C83" s="101" t="s">
        <v>37</v>
      </c>
      <c r="D83" s="13">
        <v>477378.45</v>
      </c>
      <c r="E83" s="13">
        <v>0</v>
      </c>
      <c r="F83" s="13">
        <v>0</v>
      </c>
      <c r="N83" s="51"/>
      <c r="O83" s="52"/>
    </row>
    <row r="84" spans="1:15" s="50" customFormat="1" ht="25.9" customHeight="1">
      <c r="A84" s="101"/>
      <c r="B84" s="101"/>
      <c r="C84" s="101"/>
      <c r="D84" s="13"/>
      <c r="E84" s="13"/>
      <c r="F84" s="13"/>
      <c r="N84" s="51"/>
      <c r="O84" s="52"/>
    </row>
    <row r="85" spans="1:15" s="46" customFormat="1" ht="24" customHeight="1">
      <c r="A85" s="99" t="s">
        <v>66</v>
      </c>
      <c r="B85" s="124" t="s">
        <v>67</v>
      </c>
      <c r="C85" s="126"/>
      <c r="D85" s="45">
        <f>D87</f>
        <v>6950</v>
      </c>
      <c r="E85" s="45">
        <f t="shared" ref="E85:F85" si="16">E87</f>
        <v>6950</v>
      </c>
      <c r="F85" s="45">
        <f t="shared" si="16"/>
        <v>6950</v>
      </c>
      <c r="N85" s="47"/>
      <c r="O85" s="48"/>
    </row>
    <row r="86" spans="1:15" s="50" customFormat="1" ht="16.899999999999999" customHeight="1">
      <c r="A86" s="98"/>
      <c r="B86" s="120" t="s">
        <v>68</v>
      </c>
      <c r="C86" s="129"/>
      <c r="D86" s="49"/>
      <c r="E86" s="49"/>
      <c r="F86" s="49"/>
      <c r="N86" s="51"/>
      <c r="O86" s="52"/>
    </row>
    <row r="87" spans="1:15" s="50" customFormat="1" ht="16.899999999999999" customHeight="1">
      <c r="A87" s="33"/>
      <c r="B87" s="33" t="s">
        <v>55</v>
      </c>
      <c r="C87" s="33" t="s">
        <v>20</v>
      </c>
      <c r="D87" s="10">
        <f>D88+D92</f>
        <v>6950</v>
      </c>
      <c r="E87" s="10">
        <f t="shared" ref="E87:F87" si="17">E88+E92</f>
        <v>6950</v>
      </c>
      <c r="F87" s="10">
        <f t="shared" si="17"/>
        <v>6950</v>
      </c>
      <c r="N87" s="51"/>
      <c r="O87" s="52"/>
    </row>
    <row r="88" spans="1:15" s="50" customFormat="1" ht="16.899999999999999" customHeight="1">
      <c r="A88" s="33"/>
      <c r="B88" s="33" t="s">
        <v>56</v>
      </c>
      <c r="C88" s="33" t="s">
        <v>25</v>
      </c>
      <c r="D88" s="10">
        <f>SUM(D89:D91)</f>
        <v>6900</v>
      </c>
      <c r="E88" s="10">
        <v>6900</v>
      </c>
      <c r="F88" s="10">
        <v>6900</v>
      </c>
      <c r="N88" s="51"/>
      <c r="O88" s="52"/>
    </row>
    <row r="89" spans="1:15" s="50" customFormat="1" ht="16.899999999999999" customHeight="1">
      <c r="A89" s="101"/>
      <c r="B89" s="39">
        <v>321</v>
      </c>
      <c r="C89" s="101" t="s">
        <v>58</v>
      </c>
      <c r="D89" s="13">
        <v>1000</v>
      </c>
      <c r="E89" s="13"/>
      <c r="F89" s="13"/>
      <c r="N89" s="51"/>
      <c r="O89" s="52"/>
    </row>
    <row r="90" spans="1:15" s="50" customFormat="1" ht="16.899999999999999" customHeight="1">
      <c r="A90" s="101"/>
      <c r="B90" s="101" t="s">
        <v>59</v>
      </c>
      <c r="C90" s="101" t="s">
        <v>27</v>
      </c>
      <c r="D90" s="13">
        <v>3000</v>
      </c>
      <c r="E90" s="13">
        <f>F90-D90</f>
        <v>0</v>
      </c>
      <c r="F90" s="13">
        <v>3000</v>
      </c>
      <c r="N90" s="51"/>
      <c r="O90" s="52"/>
    </row>
    <row r="91" spans="1:15" s="50" customFormat="1" ht="16.899999999999999" customHeight="1">
      <c r="A91" s="101"/>
      <c r="B91" s="101" t="s">
        <v>61</v>
      </c>
      <c r="C91" s="101" t="s">
        <v>62</v>
      </c>
      <c r="D91" s="13">
        <v>2900</v>
      </c>
      <c r="E91" s="13">
        <f t="shared" ref="E91" si="18">F91-D91</f>
        <v>0</v>
      </c>
      <c r="F91" s="13">
        <v>2900</v>
      </c>
      <c r="N91" s="51"/>
      <c r="O91" s="52"/>
    </row>
    <row r="92" spans="1:15" s="53" customFormat="1" ht="16.899999999999999" customHeight="1">
      <c r="A92" s="33"/>
      <c r="B92" s="33" t="s">
        <v>30</v>
      </c>
      <c r="C92" s="33" t="s">
        <v>31</v>
      </c>
      <c r="D92" s="10">
        <f>D93</f>
        <v>50</v>
      </c>
      <c r="E92" s="10">
        <v>50</v>
      </c>
      <c r="F92" s="10">
        <v>50</v>
      </c>
      <c r="N92" s="54"/>
      <c r="O92" s="55"/>
    </row>
    <row r="93" spans="1:15" s="50" customFormat="1" ht="16.899999999999999" customHeight="1">
      <c r="A93" s="101"/>
      <c r="B93" s="101" t="s">
        <v>32</v>
      </c>
      <c r="C93" s="101" t="s">
        <v>63</v>
      </c>
      <c r="D93" s="13">
        <v>50</v>
      </c>
      <c r="E93" s="13">
        <v>0</v>
      </c>
      <c r="F93" s="13">
        <v>20</v>
      </c>
      <c r="N93" s="51"/>
      <c r="O93" s="52"/>
    </row>
    <row r="94" spans="1:15" s="50" customFormat="1" ht="16.899999999999999" customHeight="1">
      <c r="A94" s="101"/>
      <c r="B94" s="116"/>
      <c r="C94" s="117"/>
      <c r="D94" s="13"/>
      <c r="E94" s="13"/>
      <c r="F94" s="13"/>
      <c r="N94" s="51"/>
      <c r="O94" s="52"/>
    </row>
    <row r="95" spans="1:15" s="46" customFormat="1" ht="22.9" customHeight="1">
      <c r="A95" s="99" t="s">
        <v>69</v>
      </c>
      <c r="B95" s="124" t="s">
        <v>70</v>
      </c>
      <c r="C95" s="125"/>
      <c r="D95" s="45">
        <f>D97</f>
        <v>154369.04</v>
      </c>
      <c r="E95" s="45">
        <f>E97</f>
        <v>154369.04</v>
      </c>
      <c r="F95" s="45">
        <f>F97</f>
        <v>154369.04</v>
      </c>
      <c r="N95" s="47"/>
      <c r="O95" s="48"/>
    </row>
    <row r="96" spans="1:15" s="50" customFormat="1" ht="16.899999999999999" customHeight="1">
      <c r="A96" s="98"/>
      <c r="B96" s="120" t="s">
        <v>54</v>
      </c>
      <c r="C96" s="129"/>
      <c r="D96" s="49"/>
      <c r="E96" s="49"/>
      <c r="F96" s="49"/>
      <c r="N96" s="51"/>
      <c r="O96" s="52"/>
    </row>
    <row r="97" spans="1:15" s="53" customFormat="1" ht="16.899999999999999" customHeight="1">
      <c r="A97" s="102" t="s">
        <v>71</v>
      </c>
      <c r="B97" s="118" t="s">
        <v>72</v>
      </c>
      <c r="C97" s="135"/>
      <c r="D97" s="10">
        <f t="shared" ref="D97:F98" si="19">D98</f>
        <v>154369.04</v>
      </c>
      <c r="E97" s="10">
        <f t="shared" si="19"/>
        <v>154369.04</v>
      </c>
      <c r="F97" s="10">
        <f t="shared" si="19"/>
        <v>154369.04</v>
      </c>
      <c r="N97" s="54"/>
      <c r="O97" s="55"/>
    </row>
    <row r="98" spans="1:15" s="50" customFormat="1" ht="16.899999999999999" customHeight="1">
      <c r="A98" s="33"/>
      <c r="B98" s="33" t="s">
        <v>55</v>
      </c>
      <c r="C98" s="33" t="s">
        <v>20</v>
      </c>
      <c r="D98" s="10">
        <f t="shared" si="19"/>
        <v>154369.04</v>
      </c>
      <c r="E98" s="10">
        <f t="shared" si="19"/>
        <v>154369.04</v>
      </c>
      <c r="F98" s="10">
        <f t="shared" si="19"/>
        <v>154369.04</v>
      </c>
      <c r="N98" s="51"/>
      <c r="O98" s="52"/>
    </row>
    <row r="99" spans="1:15" s="50" customFormat="1" ht="16.899999999999999" customHeight="1">
      <c r="A99" s="33"/>
      <c r="B99" s="33" t="s">
        <v>56</v>
      </c>
      <c r="C99" s="33" t="s">
        <v>25</v>
      </c>
      <c r="D99" s="10">
        <f>D100+D101</f>
        <v>154369.04</v>
      </c>
      <c r="E99" s="10">
        <v>154369.04</v>
      </c>
      <c r="F99" s="10">
        <v>154369.04</v>
      </c>
      <c r="N99" s="51"/>
      <c r="O99" s="52"/>
    </row>
    <row r="100" spans="1:15" s="50" customFormat="1" ht="16.899999999999999" customHeight="1">
      <c r="A100" s="101"/>
      <c r="B100" s="101" t="s">
        <v>59</v>
      </c>
      <c r="C100" s="101" t="s">
        <v>27</v>
      </c>
      <c r="D100" s="13">
        <v>147500</v>
      </c>
      <c r="E100" s="13">
        <v>0</v>
      </c>
      <c r="F100" s="13">
        <v>0</v>
      </c>
      <c r="N100" s="51"/>
      <c r="O100" s="52"/>
    </row>
    <row r="101" spans="1:15" s="50" customFormat="1" ht="16.899999999999999" customHeight="1">
      <c r="A101" s="101"/>
      <c r="B101" s="101" t="s">
        <v>61</v>
      </c>
      <c r="C101" s="101" t="s">
        <v>62</v>
      </c>
      <c r="D101" s="13">
        <v>6869.04</v>
      </c>
      <c r="E101" s="13">
        <v>0</v>
      </c>
      <c r="F101" s="13">
        <v>0</v>
      </c>
      <c r="N101" s="51"/>
      <c r="O101" s="52"/>
    </row>
    <row r="102" spans="1:15" s="50" customFormat="1" ht="16.899999999999999" customHeight="1">
      <c r="A102" s="98"/>
      <c r="B102" s="120"/>
      <c r="C102" s="129"/>
      <c r="D102" s="49"/>
      <c r="E102" s="49"/>
      <c r="F102" s="49"/>
      <c r="N102" s="51"/>
      <c r="O102" s="52"/>
    </row>
    <row r="103" spans="1:15" s="46" customFormat="1" ht="20.45" customHeight="1">
      <c r="A103" s="99" t="s">
        <v>73</v>
      </c>
      <c r="B103" s="124" t="s">
        <v>74</v>
      </c>
      <c r="C103" s="125"/>
      <c r="D103" s="45"/>
      <c r="E103" s="45"/>
      <c r="F103" s="45"/>
      <c r="N103" s="47"/>
      <c r="O103" s="48"/>
    </row>
    <row r="104" spans="1:15" s="50" customFormat="1" ht="16.899999999999999" customHeight="1">
      <c r="A104" s="101"/>
      <c r="B104" s="116"/>
      <c r="C104" s="117"/>
      <c r="D104" s="13"/>
      <c r="E104" s="13"/>
      <c r="F104" s="13"/>
      <c r="N104" s="51"/>
      <c r="O104" s="52"/>
    </row>
    <row r="105" spans="1:15" s="50" customFormat="1" ht="16.899999999999999" customHeight="1">
      <c r="A105" s="98"/>
      <c r="B105" s="120"/>
      <c r="C105" s="129"/>
      <c r="D105" s="49"/>
      <c r="E105" s="49"/>
      <c r="F105" s="49"/>
      <c r="N105" s="51"/>
      <c r="O105" s="52"/>
    </row>
    <row r="106" spans="1:15" s="46" customFormat="1" ht="16.899999999999999" customHeight="1">
      <c r="A106" s="99" t="s">
        <v>75</v>
      </c>
      <c r="B106" s="124" t="s">
        <v>76</v>
      </c>
      <c r="C106" s="126"/>
      <c r="D106" s="45">
        <f>D108+D113+D118+D126</f>
        <v>351792</v>
      </c>
      <c r="E106" s="45">
        <f t="shared" ref="E106:F106" si="20">E108+E113+E118+E126</f>
        <v>351792</v>
      </c>
      <c r="F106" s="45">
        <f t="shared" si="20"/>
        <v>351792</v>
      </c>
      <c r="N106" s="47"/>
      <c r="O106" s="48"/>
    </row>
    <row r="107" spans="1:15" s="50" customFormat="1" ht="16.899999999999999" customHeight="1">
      <c r="A107" s="98"/>
      <c r="B107" s="120" t="s">
        <v>77</v>
      </c>
      <c r="C107" s="129"/>
      <c r="D107" s="49"/>
      <c r="E107" s="49"/>
      <c r="F107" s="49"/>
      <c r="N107" s="51"/>
      <c r="O107" s="52"/>
    </row>
    <row r="108" spans="1:15" s="50" customFormat="1" ht="16.899999999999999" customHeight="1">
      <c r="A108" s="33"/>
      <c r="B108" s="33" t="s">
        <v>55</v>
      </c>
      <c r="C108" s="33" t="s">
        <v>20</v>
      </c>
      <c r="D108" s="10">
        <f t="shared" ref="D108:F108" si="21">D109</f>
        <v>3240</v>
      </c>
      <c r="E108" s="10">
        <f t="shared" si="21"/>
        <v>3240</v>
      </c>
      <c r="F108" s="10">
        <f t="shared" si="21"/>
        <v>3240</v>
      </c>
      <c r="N108" s="51"/>
      <c r="O108" s="52"/>
    </row>
    <row r="109" spans="1:15" s="50" customFormat="1" ht="16.899999999999999" customHeight="1">
      <c r="A109" s="33"/>
      <c r="B109" s="33" t="s">
        <v>56</v>
      </c>
      <c r="C109" s="33" t="s">
        <v>25</v>
      </c>
      <c r="D109" s="10">
        <f>SUM(D110:D112)</f>
        <v>3240</v>
      </c>
      <c r="E109" s="10">
        <v>3240</v>
      </c>
      <c r="F109" s="10">
        <v>3240</v>
      </c>
      <c r="N109" s="51"/>
      <c r="O109" s="52"/>
    </row>
    <row r="110" spans="1:15" s="50" customFormat="1" ht="16.899999999999999" customHeight="1">
      <c r="A110" s="101"/>
      <c r="B110" s="101" t="s">
        <v>59</v>
      </c>
      <c r="C110" s="101" t="s">
        <v>27</v>
      </c>
      <c r="D110" s="13">
        <v>3240</v>
      </c>
      <c r="E110" s="13">
        <v>0</v>
      </c>
      <c r="F110" s="13">
        <v>0</v>
      </c>
      <c r="N110" s="51"/>
      <c r="O110" s="52"/>
    </row>
    <row r="111" spans="1:15" s="50" customFormat="1" ht="16.899999999999999" customHeight="1">
      <c r="A111" s="98"/>
      <c r="B111" s="120"/>
      <c r="C111" s="129"/>
      <c r="D111" s="49"/>
      <c r="E111" s="49"/>
      <c r="F111" s="49"/>
      <c r="N111" s="51"/>
      <c r="O111" s="52"/>
    </row>
    <row r="112" spans="1:15" s="50" customFormat="1" ht="16.899999999999999" customHeight="1">
      <c r="A112" s="98"/>
      <c r="B112" s="120" t="s">
        <v>78</v>
      </c>
      <c r="C112" s="129"/>
      <c r="D112" s="49"/>
      <c r="E112" s="49"/>
      <c r="F112" s="49"/>
      <c r="N112" s="51"/>
      <c r="O112" s="52"/>
    </row>
    <row r="113" spans="1:15" s="50" customFormat="1" ht="16.899999999999999" customHeight="1">
      <c r="A113" s="33"/>
      <c r="B113" s="33" t="s">
        <v>55</v>
      </c>
      <c r="C113" s="33" t="s">
        <v>20</v>
      </c>
      <c r="D113" s="10">
        <f>D114</f>
        <v>20000</v>
      </c>
      <c r="E113" s="10">
        <f>E114</f>
        <v>20000</v>
      </c>
      <c r="F113" s="10">
        <f>F114</f>
        <v>20000</v>
      </c>
      <c r="N113" s="51"/>
      <c r="O113" s="52"/>
    </row>
    <row r="114" spans="1:15" s="50" customFormat="1" ht="16.899999999999999" customHeight="1">
      <c r="A114" s="33"/>
      <c r="B114" s="33" t="s">
        <v>56</v>
      </c>
      <c r="C114" s="33" t="s">
        <v>25</v>
      </c>
      <c r="D114" s="10">
        <f>SUM(D115:D116)</f>
        <v>20000</v>
      </c>
      <c r="E114" s="10">
        <v>20000</v>
      </c>
      <c r="F114" s="10">
        <v>20000</v>
      </c>
      <c r="N114" s="51"/>
      <c r="O114" s="52"/>
    </row>
    <row r="115" spans="1:15" s="50" customFormat="1" ht="16.899999999999999" customHeight="1">
      <c r="A115" s="101"/>
      <c r="B115" s="101" t="s">
        <v>59</v>
      </c>
      <c r="C115" s="101" t="s">
        <v>27</v>
      </c>
      <c r="D115" s="13">
        <v>20000</v>
      </c>
      <c r="E115" s="13">
        <v>0</v>
      </c>
      <c r="F115" s="13">
        <v>0</v>
      </c>
      <c r="N115" s="51"/>
      <c r="O115" s="52"/>
    </row>
    <row r="116" spans="1:15" s="50" customFormat="1" ht="16.899999999999999" customHeight="1">
      <c r="A116" s="98"/>
      <c r="B116" s="120"/>
      <c r="C116" s="129"/>
      <c r="D116" s="49"/>
      <c r="E116" s="49"/>
      <c r="F116" s="49"/>
      <c r="N116" s="51"/>
      <c r="O116" s="52"/>
    </row>
    <row r="117" spans="1:15" s="50" customFormat="1" ht="16.899999999999999" customHeight="1">
      <c r="A117" s="98"/>
      <c r="B117" s="120" t="s">
        <v>7</v>
      </c>
      <c r="C117" s="129"/>
      <c r="D117" s="49"/>
      <c r="E117" s="49"/>
      <c r="F117" s="49"/>
      <c r="N117" s="51"/>
      <c r="O117" s="52"/>
    </row>
    <row r="118" spans="1:15" s="50" customFormat="1" ht="16.899999999999999" customHeight="1">
      <c r="A118" s="33"/>
      <c r="B118" s="33" t="s">
        <v>55</v>
      </c>
      <c r="C118" s="33" t="s">
        <v>20</v>
      </c>
      <c r="D118" s="10">
        <f>D119+D123</f>
        <v>325552</v>
      </c>
      <c r="E118" s="10">
        <f t="shared" ref="E118:F118" si="22">E119+E123</f>
        <v>325552</v>
      </c>
      <c r="F118" s="10">
        <f t="shared" si="22"/>
        <v>325552</v>
      </c>
      <c r="N118" s="51"/>
      <c r="O118" s="52"/>
    </row>
    <row r="119" spans="1:15" s="50" customFormat="1" ht="16.899999999999999" customHeight="1">
      <c r="A119" s="33"/>
      <c r="B119" s="33" t="s">
        <v>56</v>
      </c>
      <c r="C119" s="33" t="s">
        <v>25</v>
      </c>
      <c r="D119" s="10">
        <f>SUM(D120:D122)</f>
        <v>324552</v>
      </c>
      <c r="E119" s="10">
        <v>324552</v>
      </c>
      <c r="F119" s="10">
        <v>324552</v>
      </c>
      <c r="N119" s="51"/>
      <c r="O119" s="52"/>
    </row>
    <row r="120" spans="1:15" s="50" customFormat="1" ht="16.899999999999999" customHeight="1">
      <c r="A120" s="101"/>
      <c r="B120" s="101" t="s">
        <v>59</v>
      </c>
      <c r="C120" s="101" t="s">
        <v>27</v>
      </c>
      <c r="D120" s="13">
        <v>305052</v>
      </c>
      <c r="E120" s="13">
        <v>0</v>
      </c>
      <c r="F120" s="13">
        <v>0</v>
      </c>
      <c r="N120" s="51"/>
      <c r="O120" s="52"/>
    </row>
    <row r="121" spans="1:15" s="50" customFormat="1" ht="16.899999999999999" customHeight="1">
      <c r="A121" s="101"/>
      <c r="B121" s="101" t="s">
        <v>60</v>
      </c>
      <c r="C121" s="101" t="s">
        <v>28</v>
      </c>
      <c r="D121" s="13">
        <v>18500</v>
      </c>
      <c r="E121" s="13">
        <v>0</v>
      </c>
      <c r="F121" s="13">
        <v>0</v>
      </c>
      <c r="N121" s="51"/>
      <c r="O121" s="52"/>
    </row>
    <row r="122" spans="1:15" s="50" customFormat="1" ht="16.899999999999999" customHeight="1">
      <c r="A122" s="101"/>
      <c r="B122" s="101" t="s">
        <v>61</v>
      </c>
      <c r="C122" s="101" t="s">
        <v>62</v>
      </c>
      <c r="D122" s="13">
        <v>1000</v>
      </c>
      <c r="E122" s="13">
        <v>0</v>
      </c>
      <c r="F122" s="13">
        <v>0</v>
      </c>
      <c r="N122" s="51"/>
      <c r="O122" s="52"/>
    </row>
    <row r="123" spans="1:15" s="50" customFormat="1" ht="16.899999999999999" customHeight="1">
      <c r="A123" s="33"/>
      <c r="B123" s="33" t="s">
        <v>30</v>
      </c>
      <c r="C123" s="33" t="s">
        <v>31</v>
      </c>
      <c r="D123" s="10">
        <f>D124</f>
        <v>1000</v>
      </c>
      <c r="E123" s="10">
        <v>1000</v>
      </c>
      <c r="F123" s="10">
        <v>1000</v>
      </c>
      <c r="N123" s="51"/>
      <c r="O123" s="52"/>
    </row>
    <row r="124" spans="1:15" s="50" customFormat="1" ht="16.899999999999999" customHeight="1">
      <c r="A124" s="101"/>
      <c r="B124" s="101" t="s">
        <v>32</v>
      </c>
      <c r="C124" s="101" t="s">
        <v>63</v>
      </c>
      <c r="D124" s="13">
        <v>1000</v>
      </c>
      <c r="E124" s="13">
        <v>0</v>
      </c>
      <c r="F124" s="13">
        <v>0</v>
      </c>
      <c r="N124" s="51"/>
      <c r="O124" s="52"/>
    </row>
    <row r="125" spans="1:15" s="50" customFormat="1" ht="16.899999999999999" customHeight="1">
      <c r="A125" s="101"/>
      <c r="B125" s="101"/>
      <c r="C125" s="101"/>
      <c r="D125" s="13"/>
      <c r="E125" s="13"/>
      <c r="F125" s="13"/>
      <c r="N125" s="51"/>
      <c r="O125" s="52"/>
    </row>
    <row r="126" spans="1:15" s="50" customFormat="1" ht="16.899999999999999" customHeight="1">
      <c r="A126" s="33"/>
      <c r="B126" s="33" t="s">
        <v>38</v>
      </c>
      <c r="C126" s="33" t="s">
        <v>39</v>
      </c>
      <c r="D126" s="10">
        <f>D127</f>
        <v>3000</v>
      </c>
      <c r="E126" s="10">
        <f t="shared" ref="E126:F126" si="23">E127</f>
        <v>3000</v>
      </c>
      <c r="F126" s="10">
        <f t="shared" si="23"/>
        <v>3000</v>
      </c>
      <c r="N126" s="51"/>
      <c r="O126" s="52"/>
    </row>
    <row r="127" spans="1:15" s="50" customFormat="1" ht="16.899999999999999" customHeight="1">
      <c r="A127" s="33"/>
      <c r="B127" s="33" t="s">
        <v>42</v>
      </c>
      <c r="C127" s="33" t="s">
        <v>43</v>
      </c>
      <c r="D127" s="10">
        <f>D128</f>
        <v>3000</v>
      </c>
      <c r="E127" s="10">
        <v>3000</v>
      </c>
      <c r="F127" s="10">
        <v>3000</v>
      </c>
      <c r="N127" s="51"/>
      <c r="O127" s="52"/>
    </row>
    <row r="128" spans="1:15" s="50" customFormat="1" ht="16.899999999999999" customHeight="1">
      <c r="A128" s="101"/>
      <c r="B128" s="101" t="s">
        <v>44</v>
      </c>
      <c r="C128" s="101" t="s">
        <v>45</v>
      </c>
      <c r="D128" s="13">
        <v>3000</v>
      </c>
      <c r="E128" s="13">
        <v>0</v>
      </c>
      <c r="F128" s="13">
        <v>0</v>
      </c>
      <c r="N128" s="51"/>
      <c r="O128" s="52"/>
    </row>
    <row r="129" spans="1:15" s="50" customFormat="1" ht="16.899999999999999" customHeight="1">
      <c r="A129" s="101"/>
      <c r="B129" s="101"/>
      <c r="C129" s="101"/>
      <c r="D129" s="13"/>
      <c r="E129" s="13"/>
      <c r="F129" s="13"/>
      <c r="N129" s="51"/>
      <c r="O129" s="52"/>
    </row>
    <row r="130" spans="1:15" s="46" customFormat="1" ht="16.899999999999999" customHeight="1">
      <c r="A130" s="99" t="s">
        <v>79</v>
      </c>
      <c r="B130" s="124" t="s">
        <v>80</v>
      </c>
      <c r="C130" s="126"/>
      <c r="D130" s="45">
        <f t="shared" ref="D130:F130" si="24">D132+D149+D155+D143</f>
        <v>391000</v>
      </c>
      <c r="E130" s="45">
        <f t="shared" si="24"/>
        <v>391000</v>
      </c>
      <c r="F130" s="45">
        <f t="shared" si="24"/>
        <v>391000</v>
      </c>
      <c r="N130" s="47"/>
      <c r="O130" s="48"/>
    </row>
    <row r="131" spans="1:15" ht="16.899999999999999" customHeight="1">
      <c r="A131" s="98"/>
      <c r="B131" s="120" t="s">
        <v>81</v>
      </c>
      <c r="C131" s="129"/>
      <c r="D131" s="49"/>
      <c r="E131" s="49"/>
      <c r="F131" s="49"/>
    </row>
    <row r="132" spans="1:15" ht="16.899999999999999" customHeight="1">
      <c r="A132" s="33"/>
      <c r="B132" s="33" t="s">
        <v>55</v>
      </c>
      <c r="C132" s="33" t="s">
        <v>20</v>
      </c>
      <c r="D132" s="10">
        <f t="shared" ref="D132:F132" si="25">D133+D137</f>
        <v>265000</v>
      </c>
      <c r="E132" s="10">
        <f t="shared" si="25"/>
        <v>265000</v>
      </c>
      <c r="F132" s="10">
        <f t="shared" si="25"/>
        <v>265000</v>
      </c>
    </row>
    <row r="133" spans="1:15" ht="16.899999999999999" customHeight="1">
      <c r="A133" s="33"/>
      <c r="B133" s="33" t="s">
        <v>82</v>
      </c>
      <c r="C133" s="33" t="s">
        <v>21</v>
      </c>
      <c r="D133" s="10">
        <f t="shared" ref="D133" si="26">SUM(D134:D136)</f>
        <v>253000</v>
      </c>
      <c r="E133" s="10">
        <v>253000</v>
      </c>
      <c r="F133" s="10">
        <v>253000</v>
      </c>
    </row>
    <row r="134" spans="1:15" ht="16.899999999999999" customHeight="1">
      <c r="A134" s="101"/>
      <c r="B134" s="101" t="s">
        <v>83</v>
      </c>
      <c r="C134" s="101" t="s">
        <v>84</v>
      </c>
      <c r="D134" s="13">
        <v>211500</v>
      </c>
      <c r="E134" s="13">
        <v>0</v>
      </c>
      <c r="F134" s="13">
        <v>0</v>
      </c>
    </row>
    <row r="135" spans="1:15" ht="16.899999999999999" customHeight="1">
      <c r="A135" s="101"/>
      <c r="B135" s="101" t="s">
        <v>85</v>
      </c>
      <c r="C135" s="101" t="s">
        <v>86</v>
      </c>
      <c r="D135" s="13">
        <v>6602.5</v>
      </c>
      <c r="E135" s="13">
        <v>0</v>
      </c>
      <c r="F135" s="13">
        <v>0</v>
      </c>
    </row>
    <row r="136" spans="1:15" ht="16.899999999999999" customHeight="1">
      <c r="A136" s="101"/>
      <c r="B136" s="101" t="s">
        <v>87</v>
      </c>
      <c r="C136" s="101" t="s">
        <v>88</v>
      </c>
      <c r="D136" s="13">
        <v>34897.5</v>
      </c>
      <c r="E136" s="13">
        <v>0</v>
      </c>
      <c r="F136" s="13">
        <v>0</v>
      </c>
    </row>
    <row r="137" spans="1:15" ht="16.899999999999999" customHeight="1">
      <c r="A137" s="33"/>
      <c r="B137" s="33" t="s">
        <v>56</v>
      </c>
      <c r="C137" s="33" t="s">
        <v>25</v>
      </c>
      <c r="D137" s="10">
        <f>SUM(D138:D139)</f>
        <v>12000</v>
      </c>
      <c r="E137" s="10">
        <v>12000</v>
      </c>
      <c r="F137" s="10">
        <v>12000</v>
      </c>
    </row>
    <row r="138" spans="1:15" ht="16.899999999999999" customHeight="1">
      <c r="A138" s="101"/>
      <c r="B138" s="101" t="s">
        <v>57</v>
      </c>
      <c r="C138" s="101" t="s">
        <v>58</v>
      </c>
      <c r="D138" s="13">
        <v>12000</v>
      </c>
      <c r="E138" s="13">
        <v>0</v>
      </c>
      <c r="F138" s="13">
        <v>0</v>
      </c>
    </row>
    <row r="139" spans="1:15" ht="16.899999999999999" customHeight="1">
      <c r="A139" s="101"/>
      <c r="B139" s="101" t="s">
        <v>59</v>
      </c>
      <c r="C139" s="101" t="s">
        <v>27</v>
      </c>
      <c r="D139" s="13">
        <v>0</v>
      </c>
      <c r="E139" s="13">
        <f t="shared" ref="E139:E140" si="27">F139-D139</f>
        <v>0</v>
      </c>
      <c r="F139" s="13">
        <v>0</v>
      </c>
    </row>
    <row r="140" spans="1:15" ht="16.899999999999999" customHeight="1">
      <c r="A140" s="101"/>
      <c r="B140" s="39">
        <v>329</v>
      </c>
      <c r="C140" s="101" t="s">
        <v>62</v>
      </c>
      <c r="D140" s="13">
        <v>0</v>
      </c>
      <c r="E140" s="13">
        <f t="shared" si="27"/>
        <v>0</v>
      </c>
      <c r="F140" s="13">
        <v>0</v>
      </c>
    </row>
    <row r="141" spans="1:15" ht="16.899999999999999" customHeight="1">
      <c r="A141" s="98"/>
      <c r="B141" s="120"/>
      <c r="C141" s="129"/>
      <c r="D141" s="49"/>
      <c r="E141" s="49"/>
      <c r="F141" s="49"/>
    </row>
    <row r="142" spans="1:15" ht="16.899999999999999" customHeight="1">
      <c r="A142" s="98"/>
      <c r="B142" s="120" t="s">
        <v>89</v>
      </c>
      <c r="C142" s="129"/>
      <c r="D142" s="49"/>
      <c r="E142" s="49"/>
      <c r="F142" s="49"/>
    </row>
    <row r="143" spans="1:15" ht="16.899999999999999" customHeight="1">
      <c r="A143" s="33"/>
      <c r="B143" s="33" t="s">
        <v>55</v>
      </c>
      <c r="C143" s="33" t="s">
        <v>20</v>
      </c>
      <c r="D143" s="10">
        <f>D144</f>
        <v>7875</v>
      </c>
      <c r="E143" s="10">
        <f>E144</f>
        <v>7875</v>
      </c>
      <c r="F143" s="10">
        <f>F144</f>
        <v>7875</v>
      </c>
    </row>
    <row r="144" spans="1:15" ht="16.899999999999999" customHeight="1">
      <c r="A144" s="33"/>
      <c r="B144" s="33" t="s">
        <v>56</v>
      </c>
      <c r="C144" s="33" t="s">
        <v>25</v>
      </c>
      <c r="D144" s="10">
        <f>SUM(D145:D147)</f>
        <v>7875</v>
      </c>
      <c r="E144" s="10">
        <v>7875</v>
      </c>
      <c r="F144" s="10">
        <v>7875</v>
      </c>
    </row>
    <row r="145" spans="1:15" ht="16.899999999999999" customHeight="1">
      <c r="A145" s="101"/>
      <c r="B145" s="101" t="s">
        <v>59</v>
      </c>
      <c r="C145" s="101" t="s">
        <v>27</v>
      </c>
      <c r="D145" s="13">
        <v>6375</v>
      </c>
      <c r="E145" s="13">
        <v>0</v>
      </c>
      <c r="F145" s="13">
        <v>0</v>
      </c>
    </row>
    <row r="146" spans="1:15" ht="16.899999999999999" customHeight="1">
      <c r="A146" s="101"/>
      <c r="B146" s="101" t="s">
        <v>60</v>
      </c>
      <c r="C146" s="101" t="s">
        <v>28</v>
      </c>
      <c r="D146" s="13">
        <v>1500</v>
      </c>
      <c r="E146" s="13">
        <v>0</v>
      </c>
      <c r="F146" s="13">
        <v>0</v>
      </c>
    </row>
    <row r="147" spans="1:15" ht="16.899999999999999" customHeight="1">
      <c r="A147" s="98"/>
      <c r="B147" s="120"/>
      <c r="C147" s="129"/>
      <c r="D147" s="49"/>
      <c r="E147" s="49"/>
      <c r="F147" s="49"/>
    </row>
    <row r="148" spans="1:15" ht="16.899999999999999" customHeight="1">
      <c r="A148" s="98"/>
      <c r="B148" s="120" t="s">
        <v>90</v>
      </c>
      <c r="C148" s="129"/>
      <c r="D148" s="49"/>
      <c r="E148" s="49"/>
      <c r="F148" s="49"/>
    </row>
    <row r="149" spans="1:15" ht="16.899999999999999" customHeight="1">
      <c r="A149" s="33"/>
      <c r="B149" s="33" t="s">
        <v>55</v>
      </c>
      <c r="C149" s="33" t="s">
        <v>20</v>
      </c>
      <c r="D149" s="10">
        <f t="shared" ref="D149:F149" si="28">D150</f>
        <v>112125</v>
      </c>
      <c r="E149" s="10">
        <f t="shared" si="28"/>
        <v>112125</v>
      </c>
      <c r="F149" s="10">
        <f t="shared" si="28"/>
        <v>112125</v>
      </c>
    </row>
    <row r="150" spans="1:15" ht="16.899999999999999" customHeight="1">
      <c r="A150" s="33"/>
      <c r="B150" s="33" t="s">
        <v>56</v>
      </c>
      <c r="C150" s="33" t="s">
        <v>25</v>
      </c>
      <c r="D150" s="10">
        <f t="shared" ref="D150" si="29">SUM(D151:D153)</f>
        <v>112125</v>
      </c>
      <c r="E150" s="10">
        <v>112125</v>
      </c>
      <c r="F150" s="10">
        <v>112125</v>
      </c>
    </row>
    <row r="151" spans="1:15" ht="16.899999999999999" customHeight="1">
      <c r="A151" s="101"/>
      <c r="B151" s="101" t="s">
        <v>59</v>
      </c>
      <c r="C151" s="101" t="s">
        <v>27</v>
      </c>
      <c r="D151" s="13">
        <v>97550</v>
      </c>
      <c r="E151" s="13">
        <v>0</v>
      </c>
      <c r="F151" s="13">
        <v>0</v>
      </c>
    </row>
    <row r="152" spans="1:15" ht="16.899999999999999" customHeight="1">
      <c r="A152" s="101"/>
      <c r="B152" s="101" t="s">
        <v>60</v>
      </c>
      <c r="C152" s="101" t="s">
        <v>28</v>
      </c>
      <c r="D152" s="13">
        <v>14075</v>
      </c>
      <c r="E152" s="13">
        <v>0</v>
      </c>
      <c r="F152" s="13">
        <v>0</v>
      </c>
    </row>
    <row r="153" spans="1:15" ht="16.899999999999999" customHeight="1">
      <c r="A153" s="101"/>
      <c r="B153" s="101" t="s">
        <v>61</v>
      </c>
      <c r="C153" s="101" t="s">
        <v>62</v>
      </c>
      <c r="D153" s="13">
        <v>500</v>
      </c>
      <c r="E153" s="13">
        <v>0</v>
      </c>
      <c r="F153" s="13">
        <v>0</v>
      </c>
    </row>
    <row r="154" spans="1:15" ht="16.899999999999999" customHeight="1">
      <c r="A154" s="33"/>
      <c r="B154" s="33" t="s">
        <v>38</v>
      </c>
      <c r="C154" s="33" t="s">
        <v>39</v>
      </c>
      <c r="D154" s="10">
        <f>D155</f>
        <v>6000</v>
      </c>
      <c r="E154" s="10">
        <f>E155</f>
        <v>6000</v>
      </c>
      <c r="F154" s="10">
        <f>F155</f>
        <v>6000</v>
      </c>
    </row>
    <row r="155" spans="1:15" ht="16.899999999999999" customHeight="1">
      <c r="A155" s="33"/>
      <c r="B155" s="33" t="s">
        <v>42</v>
      </c>
      <c r="C155" s="33" t="s">
        <v>43</v>
      </c>
      <c r="D155" s="10">
        <f>D156+D157</f>
        <v>6000</v>
      </c>
      <c r="E155" s="10">
        <v>6000</v>
      </c>
      <c r="F155" s="10">
        <v>6000</v>
      </c>
    </row>
    <row r="156" spans="1:15" ht="16.899999999999999" customHeight="1">
      <c r="A156" s="101"/>
      <c r="B156" s="101" t="s">
        <v>44</v>
      </c>
      <c r="C156" s="101" t="s">
        <v>45</v>
      </c>
      <c r="D156" s="13">
        <v>3000</v>
      </c>
      <c r="E156" s="13">
        <v>0</v>
      </c>
      <c r="F156" s="13">
        <v>0</v>
      </c>
    </row>
    <row r="157" spans="1:15" ht="16.899999999999999" customHeight="1">
      <c r="A157" s="101"/>
      <c r="B157" s="101" t="s">
        <v>47</v>
      </c>
      <c r="C157" s="101" t="s">
        <v>48</v>
      </c>
      <c r="D157" s="13">
        <v>3000</v>
      </c>
      <c r="E157" s="13">
        <v>0</v>
      </c>
      <c r="F157" s="13">
        <v>0</v>
      </c>
    </row>
    <row r="158" spans="1:15" ht="16.899999999999999" customHeight="1">
      <c r="A158" s="98"/>
      <c r="B158" s="120"/>
      <c r="C158" s="129"/>
      <c r="D158" s="49"/>
      <c r="E158" s="49"/>
      <c r="F158" s="49"/>
    </row>
    <row r="159" spans="1:15" s="46" customFormat="1" ht="16.899999999999999" customHeight="1">
      <c r="A159" s="99" t="s">
        <v>91</v>
      </c>
      <c r="B159" s="124" t="s">
        <v>92</v>
      </c>
      <c r="C159" s="126"/>
      <c r="D159" s="45">
        <f t="shared" ref="D159:F159" si="30">D160</f>
        <v>44000</v>
      </c>
      <c r="E159" s="45">
        <f t="shared" si="30"/>
        <v>44000</v>
      </c>
      <c r="F159" s="45">
        <f t="shared" si="30"/>
        <v>44000</v>
      </c>
      <c r="N159" s="47"/>
      <c r="O159" s="48"/>
    </row>
    <row r="160" spans="1:15" ht="16.899999999999999" customHeight="1">
      <c r="A160" s="33"/>
      <c r="B160" s="33" t="s">
        <v>55</v>
      </c>
      <c r="C160" s="33" t="s">
        <v>20</v>
      </c>
      <c r="D160" s="10">
        <f t="shared" ref="D160" si="31">D161+D165</f>
        <v>44000</v>
      </c>
      <c r="E160" s="10">
        <v>44000</v>
      </c>
      <c r="F160" s="10">
        <f>F161+F165</f>
        <v>44000</v>
      </c>
    </row>
    <row r="161" spans="1:15" ht="16.899999999999999" customHeight="1">
      <c r="A161" s="33"/>
      <c r="B161" s="33" t="s">
        <v>82</v>
      </c>
      <c r="C161" s="33" t="s">
        <v>21</v>
      </c>
      <c r="D161" s="10">
        <f t="shared" ref="D161" si="32">SUM(D162:D164)</f>
        <v>24550</v>
      </c>
      <c r="E161" s="10">
        <v>24550</v>
      </c>
      <c r="F161" s="10">
        <v>24550</v>
      </c>
    </row>
    <row r="162" spans="1:15" ht="16.899999999999999" customHeight="1">
      <c r="A162" s="101"/>
      <c r="B162" s="39" t="s">
        <v>83</v>
      </c>
      <c r="C162" s="101" t="s">
        <v>84</v>
      </c>
      <c r="D162" s="13">
        <v>20000</v>
      </c>
      <c r="E162" s="13">
        <v>0</v>
      </c>
      <c r="F162" s="13">
        <v>0</v>
      </c>
    </row>
    <row r="163" spans="1:15" ht="16.899999999999999" customHeight="1">
      <c r="A163" s="101"/>
      <c r="B163" s="39">
        <v>312</v>
      </c>
      <c r="C163" s="101" t="s">
        <v>86</v>
      </c>
      <c r="D163" s="13">
        <v>1250</v>
      </c>
      <c r="E163" s="13">
        <v>0</v>
      </c>
      <c r="F163" s="13">
        <v>0</v>
      </c>
    </row>
    <row r="164" spans="1:15" ht="16.899999999999999" customHeight="1">
      <c r="A164" s="101"/>
      <c r="B164" s="101" t="s">
        <v>87</v>
      </c>
      <c r="C164" s="101" t="s">
        <v>88</v>
      </c>
      <c r="D164" s="13">
        <v>3300</v>
      </c>
      <c r="E164" s="13">
        <v>0</v>
      </c>
      <c r="F164" s="13">
        <v>0</v>
      </c>
    </row>
    <row r="165" spans="1:15" ht="16.899999999999999" customHeight="1">
      <c r="A165" s="33"/>
      <c r="B165" s="33" t="s">
        <v>56</v>
      </c>
      <c r="C165" s="33" t="s">
        <v>25</v>
      </c>
      <c r="D165" s="10">
        <f>SUM(D166:D169)</f>
        <v>19450</v>
      </c>
      <c r="E165" s="10">
        <v>19450</v>
      </c>
      <c r="F165" s="10">
        <v>19450</v>
      </c>
    </row>
    <row r="166" spans="1:15" ht="16.899999999999999" customHeight="1">
      <c r="A166" s="101"/>
      <c r="B166" s="39">
        <v>321</v>
      </c>
      <c r="C166" s="101" t="s">
        <v>58</v>
      </c>
      <c r="D166" s="13">
        <v>5000</v>
      </c>
      <c r="E166" s="13">
        <v>0</v>
      </c>
      <c r="F166" s="13">
        <v>0</v>
      </c>
    </row>
    <row r="167" spans="1:15" ht="16.899999999999999" customHeight="1">
      <c r="A167" s="101"/>
      <c r="B167" s="101" t="s">
        <v>59</v>
      </c>
      <c r="C167" s="101" t="s">
        <v>27</v>
      </c>
      <c r="D167" s="13">
        <v>6000</v>
      </c>
      <c r="E167" s="13">
        <v>0</v>
      </c>
      <c r="F167" s="13">
        <v>0</v>
      </c>
    </row>
    <row r="168" spans="1:15" ht="16.899999999999999" customHeight="1">
      <c r="A168" s="101"/>
      <c r="B168" s="39">
        <v>323</v>
      </c>
      <c r="C168" s="101" t="s">
        <v>28</v>
      </c>
      <c r="D168" s="13">
        <v>8450</v>
      </c>
      <c r="E168" s="13">
        <v>0</v>
      </c>
      <c r="F168" s="13">
        <v>0</v>
      </c>
    </row>
    <row r="169" spans="1:15" ht="16.899999999999999" customHeight="1">
      <c r="A169" s="101"/>
      <c r="B169" s="39">
        <v>329</v>
      </c>
      <c r="C169" s="101" t="s">
        <v>62</v>
      </c>
      <c r="D169" s="13">
        <v>0</v>
      </c>
      <c r="E169" s="13">
        <f t="shared" ref="E169" si="33">F169-D169</f>
        <v>0</v>
      </c>
      <c r="F169" s="13">
        <v>0</v>
      </c>
    </row>
    <row r="170" spans="1:15" ht="16.899999999999999" customHeight="1">
      <c r="A170" s="98"/>
      <c r="B170" s="120"/>
      <c r="C170" s="129"/>
      <c r="D170" s="49"/>
      <c r="E170" s="49"/>
      <c r="F170" s="49"/>
    </row>
    <row r="171" spans="1:15" s="14" customFormat="1" ht="16.899999999999999" customHeight="1">
      <c r="A171" s="99" t="s">
        <v>93</v>
      </c>
      <c r="B171" s="124" t="s">
        <v>94</v>
      </c>
      <c r="C171" s="126"/>
      <c r="D171" s="45">
        <f>D173+D176</f>
        <v>2000</v>
      </c>
      <c r="E171" s="45">
        <v>2000</v>
      </c>
      <c r="F171" s="45">
        <f>F173+F176</f>
        <v>2000</v>
      </c>
      <c r="N171" s="17"/>
      <c r="O171" s="18"/>
    </row>
    <row r="172" spans="1:15" ht="16.899999999999999" customHeight="1">
      <c r="A172" s="98"/>
      <c r="B172" s="120" t="s">
        <v>81</v>
      </c>
      <c r="C172" s="129"/>
      <c r="D172" s="49"/>
      <c r="E172" s="49"/>
      <c r="F172" s="49"/>
    </row>
    <row r="173" spans="1:15" ht="16.899999999999999" customHeight="1">
      <c r="A173" s="33"/>
      <c r="B173" s="33" t="s">
        <v>55</v>
      </c>
      <c r="C173" s="33" t="s">
        <v>20</v>
      </c>
      <c r="D173" s="10">
        <f t="shared" ref="D173:F173" si="34">D174</f>
        <v>500</v>
      </c>
      <c r="E173" s="10">
        <f t="shared" si="34"/>
        <v>500</v>
      </c>
      <c r="F173" s="10">
        <f t="shared" si="34"/>
        <v>500</v>
      </c>
    </row>
    <row r="174" spans="1:15" ht="16.899999999999999" customHeight="1">
      <c r="A174" s="33"/>
      <c r="B174" s="33" t="s">
        <v>56</v>
      </c>
      <c r="C174" s="33" t="s">
        <v>25</v>
      </c>
      <c r="D174" s="10">
        <f>D175</f>
        <v>500</v>
      </c>
      <c r="E174" s="10">
        <v>500</v>
      </c>
      <c r="F174" s="10">
        <f>F175</f>
        <v>500</v>
      </c>
    </row>
    <row r="175" spans="1:15" ht="16.899999999999999" customHeight="1">
      <c r="A175" s="101"/>
      <c r="B175" s="101" t="s">
        <v>59</v>
      </c>
      <c r="C175" s="101" t="s">
        <v>27</v>
      </c>
      <c r="D175" s="13">
        <v>500</v>
      </c>
      <c r="E175" s="13">
        <f>F175-D175</f>
        <v>0</v>
      </c>
      <c r="F175" s="13">
        <v>500</v>
      </c>
    </row>
    <row r="176" spans="1:15" ht="16.899999999999999" customHeight="1">
      <c r="A176" s="33"/>
      <c r="B176" s="33" t="s">
        <v>38</v>
      </c>
      <c r="C176" s="33" t="s">
        <v>39</v>
      </c>
      <c r="D176" s="10">
        <f>D177</f>
        <v>1500</v>
      </c>
      <c r="E176" s="10">
        <f t="shared" ref="E176:F176" si="35">E177</f>
        <v>1500</v>
      </c>
      <c r="F176" s="10">
        <f t="shared" si="35"/>
        <v>1500</v>
      </c>
      <c r="G176" s="50"/>
    </row>
    <row r="177" spans="1:15" ht="16.899999999999999" customHeight="1">
      <c r="A177" s="33"/>
      <c r="B177" s="33" t="s">
        <v>42</v>
      </c>
      <c r="C177" s="33" t="s">
        <v>43</v>
      </c>
      <c r="D177" s="10">
        <f>D178</f>
        <v>1500</v>
      </c>
      <c r="E177" s="10">
        <v>1500</v>
      </c>
      <c r="F177" s="10">
        <v>1500</v>
      </c>
      <c r="G177" s="57"/>
    </row>
    <row r="178" spans="1:15" ht="16.899999999999999" customHeight="1">
      <c r="A178" s="101"/>
      <c r="B178" s="101" t="s">
        <v>44</v>
      </c>
      <c r="C178" s="101" t="s">
        <v>45</v>
      </c>
      <c r="D178" s="13">
        <v>1500</v>
      </c>
      <c r="E178" s="13">
        <v>0</v>
      </c>
      <c r="F178" s="13">
        <v>0</v>
      </c>
      <c r="G178" s="50"/>
    </row>
    <row r="179" spans="1:15" ht="16.899999999999999" customHeight="1">
      <c r="A179" s="101"/>
      <c r="B179" s="101"/>
      <c r="C179" s="101"/>
      <c r="D179" s="13"/>
      <c r="E179" s="13"/>
      <c r="F179" s="13"/>
      <c r="G179" s="50"/>
    </row>
    <row r="180" spans="1:15" s="14" customFormat="1" ht="29.45" customHeight="1">
      <c r="A180" s="99" t="s">
        <v>95</v>
      </c>
      <c r="B180" s="124" t="s">
        <v>96</v>
      </c>
      <c r="C180" s="126"/>
      <c r="D180" s="45">
        <f>D182+D197+D188</f>
        <v>16070</v>
      </c>
      <c r="E180" s="45">
        <f t="shared" ref="E180:F180" si="36">E182+E197+E188</f>
        <v>16070</v>
      </c>
      <c r="F180" s="45">
        <f t="shared" si="36"/>
        <v>16070</v>
      </c>
      <c r="G180" s="53"/>
      <c r="N180" s="17"/>
      <c r="O180" s="18"/>
    </row>
    <row r="181" spans="1:15" ht="16.899999999999999" customHeight="1">
      <c r="A181" s="98"/>
      <c r="B181" s="127" t="s">
        <v>90</v>
      </c>
      <c r="C181" s="134"/>
      <c r="D181" s="49"/>
      <c r="E181" s="49"/>
      <c r="F181" s="49"/>
    </row>
    <row r="182" spans="1:15" ht="16.899999999999999" customHeight="1">
      <c r="A182" s="33"/>
      <c r="B182" s="33" t="s">
        <v>55</v>
      </c>
      <c r="C182" s="33" t="s">
        <v>20</v>
      </c>
      <c r="D182" s="10">
        <f t="shared" ref="D182:F182" si="37">D183</f>
        <v>10570</v>
      </c>
      <c r="E182" s="10">
        <f t="shared" si="37"/>
        <v>10570</v>
      </c>
      <c r="F182" s="10">
        <f t="shared" si="37"/>
        <v>10570</v>
      </c>
    </row>
    <row r="183" spans="1:15" ht="16.899999999999999" customHeight="1">
      <c r="A183" s="33"/>
      <c r="B183" s="33" t="s">
        <v>56</v>
      </c>
      <c r="C183" s="33" t="s">
        <v>25</v>
      </c>
      <c r="D183" s="10">
        <f>SUM(D184:D186)</f>
        <v>10570</v>
      </c>
      <c r="E183" s="10">
        <v>10570</v>
      </c>
      <c r="F183" s="10">
        <v>10570</v>
      </c>
    </row>
    <row r="184" spans="1:15" ht="16.899999999999999" customHeight="1">
      <c r="A184" s="101"/>
      <c r="B184" s="101" t="s">
        <v>59</v>
      </c>
      <c r="C184" s="101" t="s">
        <v>27</v>
      </c>
      <c r="D184" s="13">
        <v>1000</v>
      </c>
      <c r="E184" s="13">
        <v>0</v>
      </c>
      <c r="F184" s="13">
        <v>0</v>
      </c>
    </row>
    <row r="185" spans="1:15" ht="16.899999999999999" customHeight="1">
      <c r="A185" s="101"/>
      <c r="B185" s="39">
        <v>323</v>
      </c>
      <c r="C185" s="101" t="s">
        <v>28</v>
      </c>
      <c r="D185" s="13">
        <v>600</v>
      </c>
      <c r="E185" s="13">
        <v>0</v>
      </c>
      <c r="F185" s="13">
        <v>0</v>
      </c>
    </row>
    <row r="186" spans="1:15" ht="16.899999999999999" customHeight="1">
      <c r="A186" s="101"/>
      <c r="B186" s="101" t="s">
        <v>61</v>
      </c>
      <c r="C186" s="101" t="s">
        <v>62</v>
      </c>
      <c r="D186" s="13">
        <v>8970</v>
      </c>
      <c r="E186" s="13">
        <v>0</v>
      </c>
      <c r="F186" s="13">
        <v>0</v>
      </c>
    </row>
    <row r="187" spans="1:15" ht="16.899999999999999" customHeight="1">
      <c r="A187" s="101"/>
      <c r="B187" s="96"/>
      <c r="C187" s="97"/>
      <c r="D187" s="13"/>
      <c r="E187" s="13"/>
      <c r="F187" s="13"/>
    </row>
    <row r="188" spans="1:15" s="14" customFormat="1" ht="16.899999999999999" customHeight="1">
      <c r="A188" s="99"/>
      <c r="B188" s="131" t="s">
        <v>97</v>
      </c>
      <c r="C188" s="132"/>
      <c r="D188" s="45">
        <f>D190+D193</f>
        <v>4000</v>
      </c>
      <c r="E188" s="45">
        <f>E190+E193</f>
        <v>4000</v>
      </c>
      <c r="F188" s="45">
        <f>F190+F193</f>
        <v>4000</v>
      </c>
      <c r="G188" s="53"/>
      <c r="H188" s="53"/>
      <c r="N188" s="17"/>
      <c r="O188" s="18"/>
    </row>
    <row r="189" spans="1:15" ht="16.899999999999999" customHeight="1">
      <c r="A189" s="98"/>
      <c r="B189" s="120" t="s">
        <v>81</v>
      </c>
      <c r="C189" s="129"/>
      <c r="D189" s="49"/>
      <c r="E189" s="49"/>
      <c r="F189" s="49"/>
      <c r="G189" s="50"/>
      <c r="H189" s="50"/>
    </row>
    <row r="190" spans="1:15" ht="16.899999999999999" customHeight="1">
      <c r="A190" s="33"/>
      <c r="B190" s="33" t="s">
        <v>55</v>
      </c>
      <c r="C190" s="33" t="s">
        <v>20</v>
      </c>
      <c r="D190" s="10">
        <f t="shared" ref="D190:F190" si="38">D191</f>
        <v>500</v>
      </c>
      <c r="E190" s="10">
        <f t="shared" si="38"/>
        <v>500</v>
      </c>
      <c r="F190" s="10">
        <f t="shared" si="38"/>
        <v>500</v>
      </c>
    </row>
    <row r="191" spans="1:15" ht="16.899999999999999" customHeight="1">
      <c r="A191" s="33"/>
      <c r="B191" s="33" t="s">
        <v>56</v>
      </c>
      <c r="C191" s="33" t="s">
        <v>25</v>
      </c>
      <c r="D191" s="10">
        <f>D192</f>
        <v>500</v>
      </c>
      <c r="E191" s="10">
        <v>500</v>
      </c>
      <c r="F191" s="10">
        <v>500</v>
      </c>
    </row>
    <row r="192" spans="1:15" ht="16.899999999999999" customHeight="1">
      <c r="A192" s="101"/>
      <c r="B192" s="101" t="s">
        <v>59</v>
      </c>
      <c r="C192" s="101" t="s">
        <v>27</v>
      </c>
      <c r="D192" s="13">
        <v>500</v>
      </c>
      <c r="E192" s="13">
        <v>0</v>
      </c>
      <c r="F192" s="13">
        <v>0</v>
      </c>
    </row>
    <row r="193" spans="1:15" ht="16.899999999999999" customHeight="1">
      <c r="A193" s="33"/>
      <c r="B193" s="33" t="s">
        <v>38</v>
      </c>
      <c r="C193" s="33" t="s">
        <v>39</v>
      </c>
      <c r="D193" s="10">
        <f t="shared" ref="D193:F194" si="39">D194</f>
        <v>3500</v>
      </c>
      <c r="E193" s="10">
        <f t="shared" si="39"/>
        <v>3500</v>
      </c>
      <c r="F193" s="10">
        <f t="shared" si="39"/>
        <v>3500</v>
      </c>
      <c r="G193" s="50"/>
      <c r="H193" s="50"/>
    </row>
    <row r="194" spans="1:15" ht="16.899999999999999" customHeight="1">
      <c r="A194" s="33"/>
      <c r="B194" s="33" t="s">
        <v>42</v>
      </c>
      <c r="C194" s="33" t="s">
        <v>43</v>
      </c>
      <c r="D194" s="10">
        <f t="shared" si="39"/>
        <v>3500</v>
      </c>
      <c r="E194" s="10">
        <v>3500</v>
      </c>
      <c r="F194" s="10">
        <v>3500</v>
      </c>
      <c r="G194" s="57"/>
      <c r="H194" s="50"/>
    </row>
    <row r="195" spans="1:15" ht="16.899999999999999" customHeight="1">
      <c r="A195" s="101"/>
      <c r="B195" s="39">
        <v>424</v>
      </c>
      <c r="C195" s="101" t="s">
        <v>98</v>
      </c>
      <c r="D195" s="13">
        <v>3500</v>
      </c>
      <c r="E195" s="13">
        <v>0</v>
      </c>
      <c r="F195" s="13">
        <v>0</v>
      </c>
      <c r="G195" s="50"/>
      <c r="H195" s="50"/>
    </row>
    <row r="196" spans="1:15" ht="16.899999999999999" customHeight="1">
      <c r="A196" s="98"/>
      <c r="B196" s="120" t="s">
        <v>99</v>
      </c>
      <c r="C196" s="129"/>
      <c r="D196" s="49"/>
      <c r="E196" s="49"/>
      <c r="F196" s="49"/>
      <c r="G196" s="50"/>
      <c r="H196" s="50"/>
    </row>
    <row r="197" spans="1:15" ht="16.899999999999999" customHeight="1">
      <c r="A197" s="33"/>
      <c r="B197" s="33" t="s">
        <v>55</v>
      </c>
      <c r="C197" s="33" t="s">
        <v>20</v>
      </c>
      <c r="D197" s="10">
        <f t="shared" ref="D197:F197" si="40">D198</f>
        <v>1500</v>
      </c>
      <c r="E197" s="10">
        <f t="shared" si="40"/>
        <v>1500</v>
      </c>
      <c r="F197" s="10">
        <f t="shared" si="40"/>
        <v>1500</v>
      </c>
      <c r="G197" s="50"/>
      <c r="H197" s="50"/>
    </row>
    <row r="198" spans="1:15" ht="16.899999999999999" customHeight="1">
      <c r="A198" s="33"/>
      <c r="B198" s="33" t="s">
        <v>56</v>
      </c>
      <c r="C198" s="33" t="s">
        <v>25</v>
      </c>
      <c r="D198" s="10">
        <f t="shared" ref="D198" si="41">D199+D200</f>
        <v>1500</v>
      </c>
      <c r="E198" s="10">
        <v>1500</v>
      </c>
      <c r="F198" s="10">
        <v>1500</v>
      </c>
      <c r="G198" s="50"/>
      <c r="H198" s="50"/>
    </row>
    <row r="199" spans="1:15" ht="16.899999999999999" customHeight="1">
      <c r="A199" s="101"/>
      <c r="B199" s="101" t="s">
        <v>60</v>
      </c>
      <c r="C199" s="101" t="s">
        <v>28</v>
      </c>
      <c r="D199" s="13">
        <v>500</v>
      </c>
      <c r="E199" s="13">
        <v>0</v>
      </c>
      <c r="F199" s="13">
        <v>0</v>
      </c>
      <c r="G199" s="50"/>
      <c r="H199" s="50"/>
    </row>
    <row r="200" spans="1:15" ht="16.899999999999999" customHeight="1">
      <c r="A200" s="101"/>
      <c r="B200" s="101" t="s">
        <v>61</v>
      </c>
      <c r="C200" s="101" t="s">
        <v>62</v>
      </c>
      <c r="D200" s="13">
        <v>1000</v>
      </c>
      <c r="E200" s="13">
        <v>0</v>
      </c>
      <c r="F200" s="13">
        <v>0</v>
      </c>
      <c r="G200" s="50"/>
      <c r="H200" s="50"/>
    </row>
    <row r="201" spans="1:15" ht="16.899999999999999" customHeight="1">
      <c r="A201" s="98"/>
      <c r="B201" s="120"/>
      <c r="C201" s="129"/>
      <c r="D201" s="49"/>
      <c r="E201" s="49"/>
      <c r="F201" s="49"/>
      <c r="G201" s="50"/>
      <c r="H201" s="50"/>
    </row>
    <row r="202" spans="1:15" s="14" customFormat="1" ht="16.899999999999999" customHeight="1">
      <c r="A202" s="99" t="s">
        <v>100</v>
      </c>
      <c r="B202" s="131" t="s">
        <v>101</v>
      </c>
      <c r="C202" s="132"/>
      <c r="D202" s="45">
        <f>D204+D207</f>
        <v>32000</v>
      </c>
      <c r="E202" s="45">
        <f>E204+E207</f>
        <v>32000</v>
      </c>
      <c r="F202" s="45">
        <f>F204+F207</f>
        <v>32000</v>
      </c>
      <c r="G202" s="53"/>
      <c r="H202" s="53"/>
      <c r="N202" s="17"/>
      <c r="O202" s="18"/>
    </row>
    <row r="203" spans="1:15" ht="16.899999999999999" customHeight="1">
      <c r="A203" s="98"/>
      <c r="B203" s="120" t="s">
        <v>102</v>
      </c>
      <c r="C203" s="129"/>
      <c r="D203" s="49"/>
      <c r="E203" s="49"/>
      <c r="F203" s="49"/>
      <c r="G203" s="50"/>
      <c r="H203" s="50"/>
    </row>
    <row r="204" spans="1:15" ht="16.899999999999999" customHeight="1">
      <c r="A204" s="33"/>
      <c r="B204" s="33" t="s">
        <v>55</v>
      </c>
      <c r="C204" s="33" t="s">
        <v>20</v>
      </c>
      <c r="D204" s="10">
        <f t="shared" ref="D204:F204" si="42">D205</f>
        <v>15000</v>
      </c>
      <c r="E204" s="10">
        <f t="shared" si="42"/>
        <v>15000</v>
      </c>
      <c r="F204" s="10">
        <f t="shared" si="42"/>
        <v>15000</v>
      </c>
    </row>
    <row r="205" spans="1:15" ht="16.899999999999999" customHeight="1">
      <c r="A205" s="33"/>
      <c r="B205" s="33" t="s">
        <v>56</v>
      </c>
      <c r="C205" s="33" t="s">
        <v>25</v>
      </c>
      <c r="D205" s="10">
        <f>D206</f>
        <v>15000</v>
      </c>
      <c r="E205" s="10">
        <v>15000</v>
      </c>
      <c r="F205" s="10">
        <v>15000</v>
      </c>
    </row>
    <row r="206" spans="1:15" ht="16.899999999999999" customHeight="1">
      <c r="A206" s="101"/>
      <c r="B206" s="101" t="s">
        <v>59</v>
      </c>
      <c r="C206" s="101" t="s">
        <v>27</v>
      </c>
      <c r="D206" s="13">
        <v>15000</v>
      </c>
      <c r="E206" s="13">
        <v>0</v>
      </c>
      <c r="F206" s="13">
        <v>0</v>
      </c>
    </row>
    <row r="207" spans="1:15" ht="16.899999999999999" customHeight="1">
      <c r="A207" s="33"/>
      <c r="B207" s="33" t="s">
        <v>38</v>
      </c>
      <c r="C207" s="33" t="s">
        <v>39</v>
      </c>
      <c r="D207" s="10">
        <f t="shared" ref="D207:F207" si="43">D208</f>
        <v>17000</v>
      </c>
      <c r="E207" s="10">
        <f t="shared" si="43"/>
        <v>17000</v>
      </c>
      <c r="F207" s="10">
        <f t="shared" si="43"/>
        <v>17000</v>
      </c>
      <c r="G207" s="50"/>
      <c r="H207" s="50"/>
    </row>
    <row r="208" spans="1:15" ht="16.899999999999999" customHeight="1">
      <c r="A208" s="33"/>
      <c r="B208" s="33" t="s">
        <v>42</v>
      </c>
      <c r="C208" s="33" t="s">
        <v>43</v>
      </c>
      <c r="D208" s="10">
        <f>D209</f>
        <v>17000</v>
      </c>
      <c r="E208" s="10">
        <v>17000</v>
      </c>
      <c r="F208" s="10">
        <v>17000</v>
      </c>
      <c r="G208" s="57"/>
      <c r="H208" s="50"/>
    </row>
    <row r="209" spans="1:15" ht="16.899999999999999" customHeight="1">
      <c r="A209" s="101"/>
      <c r="B209" s="39">
        <v>424</v>
      </c>
      <c r="C209" s="101" t="s">
        <v>98</v>
      </c>
      <c r="D209" s="13">
        <v>17000</v>
      </c>
      <c r="E209" s="13">
        <v>0</v>
      </c>
      <c r="F209" s="13">
        <v>0</v>
      </c>
      <c r="G209" s="50"/>
      <c r="H209" s="50"/>
    </row>
    <row r="210" spans="1:15" ht="16.899999999999999" customHeight="1">
      <c r="A210" s="101"/>
      <c r="B210" s="58"/>
      <c r="C210" s="97"/>
      <c r="D210" s="13"/>
      <c r="E210" s="13"/>
      <c r="F210" s="13"/>
      <c r="G210" s="50"/>
      <c r="H210" s="50"/>
    </row>
    <row r="211" spans="1:15" s="14" customFormat="1" ht="16.899999999999999" customHeight="1">
      <c r="A211" s="99" t="s">
        <v>103</v>
      </c>
      <c r="B211" s="131" t="s">
        <v>104</v>
      </c>
      <c r="C211" s="132"/>
      <c r="D211" s="59">
        <f>D212+D221</f>
        <v>158500</v>
      </c>
      <c r="E211" s="59">
        <f>E212+E221</f>
        <v>159500</v>
      </c>
      <c r="F211" s="59">
        <f>F212+F221</f>
        <v>159500</v>
      </c>
      <c r="G211" s="53"/>
      <c r="H211" s="53"/>
      <c r="N211" s="17"/>
      <c r="O211" s="18"/>
    </row>
    <row r="212" spans="1:15" ht="16.899999999999999" customHeight="1">
      <c r="A212" s="33"/>
      <c r="B212" s="33" t="s">
        <v>55</v>
      </c>
      <c r="C212" s="33" t="s">
        <v>20</v>
      </c>
      <c r="D212" s="10">
        <f>D213+D217</f>
        <v>156140</v>
      </c>
      <c r="E212" s="10">
        <f>E213+E217</f>
        <v>156500</v>
      </c>
      <c r="F212" s="10">
        <f>F213+F217</f>
        <v>156500</v>
      </c>
      <c r="G212" s="50"/>
      <c r="H212" s="50"/>
    </row>
    <row r="213" spans="1:15" ht="16.899999999999999" customHeight="1">
      <c r="A213" s="33"/>
      <c r="B213" s="33" t="s">
        <v>82</v>
      </c>
      <c r="C213" s="33" t="s">
        <v>21</v>
      </c>
      <c r="D213" s="10">
        <f>SUM(D214:D216)</f>
        <v>137640</v>
      </c>
      <c r="E213" s="10">
        <v>138000</v>
      </c>
      <c r="F213" s="10">
        <v>138000</v>
      </c>
      <c r="G213" s="50"/>
    </row>
    <row r="214" spans="1:15" ht="16.899999999999999" customHeight="1">
      <c r="A214" s="101"/>
      <c r="B214" s="101" t="s">
        <v>83</v>
      </c>
      <c r="C214" s="101" t="s">
        <v>84</v>
      </c>
      <c r="D214" s="13">
        <v>116000</v>
      </c>
      <c r="E214" s="13">
        <v>0</v>
      </c>
      <c r="F214" s="13">
        <v>0</v>
      </c>
      <c r="G214" s="50"/>
    </row>
    <row r="215" spans="1:15" ht="16.899999999999999" customHeight="1">
      <c r="A215" s="101"/>
      <c r="B215" s="101" t="s">
        <v>85</v>
      </c>
      <c r="C215" s="101" t="s">
        <v>86</v>
      </c>
      <c r="D215" s="13">
        <v>2500</v>
      </c>
      <c r="E215" s="13">
        <v>0</v>
      </c>
      <c r="F215" s="13">
        <v>0</v>
      </c>
      <c r="G215" s="50"/>
    </row>
    <row r="216" spans="1:15" ht="16.899999999999999" customHeight="1">
      <c r="A216" s="101"/>
      <c r="B216" s="101" t="s">
        <v>87</v>
      </c>
      <c r="C216" s="101" t="s">
        <v>88</v>
      </c>
      <c r="D216" s="13">
        <v>19140</v>
      </c>
      <c r="E216" s="13">
        <v>0</v>
      </c>
      <c r="F216" s="13">
        <v>0</v>
      </c>
      <c r="G216" s="50"/>
    </row>
    <row r="217" spans="1:15" ht="16.899999999999999" customHeight="1">
      <c r="A217" s="33"/>
      <c r="B217" s="33" t="s">
        <v>56</v>
      </c>
      <c r="C217" s="33" t="s">
        <v>25</v>
      </c>
      <c r="D217" s="10">
        <f>SUM(D218:D220)</f>
        <v>18500</v>
      </c>
      <c r="E217" s="10">
        <v>18500</v>
      </c>
      <c r="F217" s="10">
        <v>18500</v>
      </c>
      <c r="G217" s="50"/>
    </row>
    <row r="218" spans="1:15" ht="16.899999999999999" customHeight="1">
      <c r="A218" s="101"/>
      <c r="B218" s="101" t="s">
        <v>57</v>
      </c>
      <c r="C218" s="101" t="s">
        <v>58</v>
      </c>
      <c r="D218" s="13">
        <v>15000</v>
      </c>
      <c r="E218" s="13">
        <v>0</v>
      </c>
      <c r="F218" s="13">
        <v>0</v>
      </c>
      <c r="G218" s="60"/>
    </row>
    <row r="219" spans="1:15" ht="16.899999999999999" customHeight="1">
      <c r="A219" s="101"/>
      <c r="B219" s="101" t="s">
        <v>59</v>
      </c>
      <c r="C219" s="101" t="s">
        <v>27</v>
      </c>
      <c r="D219" s="13">
        <v>3000</v>
      </c>
      <c r="E219" s="13">
        <v>0</v>
      </c>
      <c r="F219" s="13">
        <v>0</v>
      </c>
      <c r="G219" s="60"/>
    </row>
    <row r="220" spans="1:15" ht="16.899999999999999" customHeight="1">
      <c r="A220" s="101"/>
      <c r="B220" s="101" t="s">
        <v>60</v>
      </c>
      <c r="C220" s="101" t="s">
        <v>28</v>
      </c>
      <c r="D220" s="13">
        <v>500</v>
      </c>
      <c r="E220" s="13">
        <f>F220-D220</f>
        <v>0</v>
      </c>
      <c r="F220" s="13">
        <v>500</v>
      </c>
      <c r="G220" s="50"/>
      <c r="H220" s="50"/>
    </row>
    <row r="221" spans="1:15" ht="16.899999999999999" customHeight="1">
      <c r="A221" s="33"/>
      <c r="B221" s="33" t="s">
        <v>38</v>
      </c>
      <c r="C221" s="33" t="s">
        <v>39</v>
      </c>
      <c r="D221" s="10">
        <f t="shared" ref="D221:F222" si="44">D222</f>
        <v>2360</v>
      </c>
      <c r="E221" s="10">
        <f t="shared" si="44"/>
        <v>3000</v>
      </c>
      <c r="F221" s="10">
        <f t="shared" si="44"/>
        <v>3000</v>
      </c>
      <c r="G221" s="60"/>
    </row>
    <row r="222" spans="1:15" ht="16.899999999999999" customHeight="1">
      <c r="A222" s="33"/>
      <c r="B222" s="33" t="s">
        <v>42</v>
      </c>
      <c r="C222" s="33" t="s">
        <v>43</v>
      </c>
      <c r="D222" s="10">
        <f t="shared" si="44"/>
        <v>2360</v>
      </c>
      <c r="E222" s="10">
        <v>3000</v>
      </c>
      <c r="F222" s="10">
        <v>3000</v>
      </c>
      <c r="G222" s="61"/>
    </row>
    <row r="223" spans="1:15" ht="16.899999999999999" customHeight="1">
      <c r="A223" s="101"/>
      <c r="B223" s="101" t="s">
        <v>44</v>
      </c>
      <c r="C223" s="101" t="s">
        <v>45</v>
      </c>
      <c r="D223" s="13">
        <v>2360</v>
      </c>
      <c r="E223" s="13">
        <v>0</v>
      </c>
      <c r="F223" s="13">
        <v>0</v>
      </c>
      <c r="G223" s="60"/>
    </row>
    <row r="224" spans="1:15" ht="16.899999999999999" customHeight="1">
      <c r="A224" s="101"/>
      <c r="B224" s="101"/>
      <c r="C224" s="101"/>
      <c r="D224" s="13"/>
      <c r="E224" s="13"/>
      <c r="F224" s="13"/>
      <c r="G224" s="60"/>
    </row>
    <row r="225" spans="1:15" s="46" customFormat="1" ht="16.899999999999999" customHeight="1">
      <c r="A225" s="99" t="s">
        <v>105</v>
      </c>
      <c r="B225" s="124" t="s">
        <v>106</v>
      </c>
      <c r="C225" s="126"/>
      <c r="D225" s="45">
        <f>D232+D239</f>
        <v>24000</v>
      </c>
      <c r="E225" s="45">
        <v>38000</v>
      </c>
      <c r="F225" s="45">
        <f t="shared" ref="F225" si="45">F232+F239</f>
        <v>24000</v>
      </c>
      <c r="N225" s="47"/>
      <c r="O225" s="48"/>
    </row>
    <row r="226" spans="1:15" ht="16.899999999999999" customHeight="1">
      <c r="A226" s="98"/>
      <c r="B226" s="127" t="s">
        <v>107</v>
      </c>
      <c r="C226" s="128"/>
      <c r="D226" s="49"/>
      <c r="E226" s="49"/>
      <c r="F226" s="49"/>
    </row>
    <row r="227" spans="1:15" ht="16.899999999999999" customHeight="1">
      <c r="A227" s="33"/>
      <c r="B227" s="33" t="s">
        <v>55</v>
      </c>
      <c r="C227" s="33" t="s">
        <v>20</v>
      </c>
      <c r="D227" s="10">
        <f>D228</f>
        <v>0</v>
      </c>
      <c r="E227" s="10">
        <v>14000</v>
      </c>
      <c r="F227" s="10">
        <f>F228</f>
        <v>0</v>
      </c>
    </row>
    <row r="228" spans="1:15" ht="16.899999999999999" customHeight="1">
      <c r="A228" s="33"/>
      <c r="B228" s="33" t="s">
        <v>56</v>
      </c>
      <c r="C228" s="33" t="s">
        <v>25</v>
      </c>
      <c r="D228" s="10">
        <f>SUM(D229:D230)</f>
        <v>0</v>
      </c>
      <c r="E228" s="10">
        <v>14000</v>
      </c>
      <c r="F228" s="10">
        <f>SUM(F229:F230)</f>
        <v>0</v>
      </c>
    </row>
    <row r="229" spans="1:15" ht="16.899999999999999" customHeight="1">
      <c r="A229" s="101"/>
      <c r="B229" s="101" t="s">
        <v>60</v>
      </c>
      <c r="C229" s="101" t="s">
        <v>28</v>
      </c>
      <c r="D229" s="13">
        <v>0</v>
      </c>
      <c r="E229" s="13"/>
      <c r="F229" s="13">
        <v>0</v>
      </c>
    </row>
    <row r="230" spans="1:15" ht="16.899999999999999" customHeight="1">
      <c r="A230" s="101"/>
      <c r="B230" s="101" t="s">
        <v>61</v>
      </c>
      <c r="C230" s="101" t="s">
        <v>62</v>
      </c>
      <c r="D230" s="13">
        <v>0</v>
      </c>
      <c r="E230" s="13">
        <v>0</v>
      </c>
      <c r="F230" s="13">
        <v>0</v>
      </c>
    </row>
    <row r="231" spans="1:15" ht="16.899999999999999" customHeight="1">
      <c r="A231" s="98"/>
      <c r="B231" s="127" t="s">
        <v>81</v>
      </c>
      <c r="C231" s="128"/>
      <c r="D231" s="49"/>
      <c r="E231" s="49"/>
      <c r="F231" s="49"/>
    </row>
    <row r="232" spans="1:15" ht="16.899999999999999" customHeight="1">
      <c r="A232" s="33"/>
      <c r="B232" s="33" t="s">
        <v>55</v>
      </c>
      <c r="C232" s="33" t="s">
        <v>20</v>
      </c>
      <c r="D232" s="10">
        <f>D233</f>
        <v>20000</v>
      </c>
      <c r="E232" s="10">
        <f>E233</f>
        <v>20000</v>
      </c>
      <c r="F232" s="10">
        <f>F233</f>
        <v>20000</v>
      </c>
    </row>
    <row r="233" spans="1:15" ht="16.899999999999999" customHeight="1">
      <c r="A233" s="33"/>
      <c r="B233" s="33" t="s">
        <v>56</v>
      </c>
      <c r="C233" s="33" t="s">
        <v>25</v>
      </c>
      <c r="D233" s="10">
        <f>SUM(D234:D237)</f>
        <v>20000</v>
      </c>
      <c r="E233" s="10">
        <v>20000</v>
      </c>
      <c r="F233" s="10">
        <v>20000</v>
      </c>
    </row>
    <row r="234" spans="1:15" ht="16.899999999999999" customHeight="1">
      <c r="A234" s="101"/>
      <c r="B234" s="101" t="s">
        <v>57</v>
      </c>
      <c r="C234" s="101" t="s">
        <v>58</v>
      </c>
      <c r="D234" s="13">
        <v>2000</v>
      </c>
      <c r="E234" s="13">
        <v>0</v>
      </c>
      <c r="F234" s="13">
        <v>0</v>
      </c>
    </row>
    <row r="235" spans="1:15" ht="16.899999999999999" customHeight="1">
      <c r="A235" s="101"/>
      <c r="B235" s="101" t="s">
        <v>59</v>
      </c>
      <c r="C235" s="101" t="s">
        <v>27</v>
      </c>
      <c r="D235" s="13">
        <v>0</v>
      </c>
      <c r="E235" s="13">
        <v>0</v>
      </c>
      <c r="F235" s="13">
        <v>0</v>
      </c>
    </row>
    <row r="236" spans="1:15" ht="16.899999999999999" customHeight="1">
      <c r="A236" s="101"/>
      <c r="B236" s="101" t="s">
        <v>60</v>
      </c>
      <c r="C236" s="101" t="s">
        <v>28</v>
      </c>
      <c r="D236" s="13">
        <v>17000</v>
      </c>
      <c r="E236" s="13">
        <v>0</v>
      </c>
      <c r="F236" s="13">
        <v>0</v>
      </c>
    </row>
    <row r="237" spans="1:15" ht="16.899999999999999" customHeight="1">
      <c r="A237" s="101"/>
      <c r="B237" s="101" t="s">
        <v>61</v>
      </c>
      <c r="C237" s="101" t="s">
        <v>62</v>
      </c>
      <c r="D237" s="13">
        <v>1000</v>
      </c>
      <c r="E237" s="13">
        <v>0</v>
      </c>
      <c r="F237" s="13">
        <v>0</v>
      </c>
    </row>
    <row r="238" spans="1:15" ht="16.899999999999999" customHeight="1">
      <c r="A238" s="98"/>
      <c r="B238" s="127" t="s">
        <v>108</v>
      </c>
      <c r="C238" s="128"/>
      <c r="D238" s="49"/>
      <c r="E238" s="49"/>
      <c r="F238" s="49"/>
    </row>
    <row r="239" spans="1:15" ht="16.899999999999999" customHeight="1">
      <c r="A239" s="33"/>
      <c r="B239" s="33" t="s">
        <v>55</v>
      </c>
      <c r="C239" s="33" t="s">
        <v>20</v>
      </c>
      <c r="D239" s="10">
        <f>D240</f>
        <v>4000</v>
      </c>
      <c r="E239" s="10">
        <f>E240</f>
        <v>4000</v>
      </c>
      <c r="F239" s="10">
        <f>F240</f>
        <v>4000</v>
      </c>
    </row>
    <row r="240" spans="1:15" ht="16.899999999999999" customHeight="1">
      <c r="A240" s="33"/>
      <c r="B240" s="33" t="s">
        <v>56</v>
      </c>
      <c r="C240" s="33" t="s">
        <v>25</v>
      </c>
      <c r="D240" s="10">
        <f>SUM(D241:D242)</f>
        <v>4000</v>
      </c>
      <c r="E240" s="10">
        <v>4000</v>
      </c>
      <c r="F240" s="10">
        <v>4000</v>
      </c>
    </row>
    <row r="241" spans="1:15" ht="16.899999999999999" customHeight="1">
      <c r="A241" s="101"/>
      <c r="B241" s="101" t="s">
        <v>60</v>
      </c>
      <c r="C241" s="101" t="s">
        <v>28</v>
      </c>
      <c r="D241" s="13">
        <v>4000</v>
      </c>
      <c r="E241" s="13">
        <v>0</v>
      </c>
      <c r="F241" s="13">
        <v>0</v>
      </c>
    </row>
    <row r="242" spans="1:15" ht="16.899999999999999" customHeight="1">
      <c r="A242" s="98"/>
      <c r="B242" s="120"/>
      <c r="C242" s="129"/>
      <c r="D242" s="49"/>
      <c r="E242" s="49"/>
      <c r="F242" s="49"/>
    </row>
    <row r="243" spans="1:15" s="14" customFormat="1" ht="16.899999999999999" customHeight="1">
      <c r="A243" s="99" t="s">
        <v>109</v>
      </c>
      <c r="B243" s="124" t="s">
        <v>110</v>
      </c>
      <c r="C243" s="126"/>
      <c r="D243" s="45">
        <f>D245+D251</f>
        <v>10000</v>
      </c>
      <c r="E243" s="45">
        <f>E245+E251</f>
        <v>10000</v>
      </c>
      <c r="F243" s="45">
        <f>F245+F251</f>
        <v>10000</v>
      </c>
      <c r="N243" s="17"/>
      <c r="O243" s="18"/>
    </row>
    <row r="244" spans="1:15" ht="16.899999999999999" customHeight="1">
      <c r="A244" s="98"/>
      <c r="B244" s="120" t="s">
        <v>81</v>
      </c>
      <c r="C244" s="129"/>
      <c r="D244" s="49"/>
      <c r="E244" s="49"/>
      <c r="F244" s="49"/>
    </row>
    <row r="245" spans="1:15" ht="16.899999999999999" customHeight="1">
      <c r="A245" s="33"/>
      <c r="B245" s="33" t="s">
        <v>55</v>
      </c>
      <c r="C245" s="33" t="s">
        <v>20</v>
      </c>
      <c r="D245" s="10">
        <f>D246</f>
        <v>10000</v>
      </c>
      <c r="E245" s="10">
        <f t="shared" ref="E245:F245" si="46">E246</f>
        <v>10000</v>
      </c>
      <c r="F245" s="10">
        <f t="shared" si="46"/>
        <v>10000</v>
      </c>
    </row>
    <row r="246" spans="1:15" ht="16.899999999999999" customHeight="1">
      <c r="A246" s="33"/>
      <c r="B246" s="33" t="s">
        <v>56</v>
      </c>
      <c r="C246" s="33" t="s">
        <v>25</v>
      </c>
      <c r="D246" s="10">
        <f>SUM(D247:D250)</f>
        <v>10000</v>
      </c>
      <c r="E246" s="10">
        <v>10000</v>
      </c>
      <c r="F246" s="10">
        <v>10000</v>
      </c>
    </row>
    <row r="247" spans="1:15" ht="16.899999999999999" customHeight="1">
      <c r="A247" s="101"/>
      <c r="B247" s="101" t="s">
        <v>57</v>
      </c>
      <c r="C247" s="101" t="s">
        <v>58</v>
      </c>
      <c r="D247" s="13">
        <v>1500</v>
      </c>
      <c r="E247" s="13">
        <v>0</v>
      </c>
      <c r="F247" s="13">
        <v>0</v>
      </c>
    </row>
    <row r="248" spans="1:15" ht="16.899999999999999" customHeight="1">
      <c r="A248" s="101"/>
      <c r="B248" s="101" t="s">
        <v>59</v>
      </c>
      <c r="C248" s="101" t="s">
        <v>27</v>
      </c>
      <c r="D248" s="13">
        <v>3500</v>
      </c>
      <c r="E248" s="13">
        <v>0</v>
      </c>
      <c r="F248" s="13">
        <v>0</v>
      </c>
    </row>
    <row r="249" spans="1:15" ht="16.899999999999999" customHeight="1">
      <c r="A249" s="101"/>
      <c r="B249" s="101" t="s">
        <v>60</v>
      </c>
      <c r="C249" s="101" t="s">
        <v>28</v>
      </c>
      <c r="D249" s="13">
        <v>3000</v>
      </c>
      <c r="E249" s="13">
        <v>0</v>
      </c>
      <c r="F249" s="13">
        <v>0</v>
      </c>
    </row>
    <row r="250" spans="1:15" ht="16.899999999999999" customHeight="1">
      <c r="A250" s="101"/>
      <c r="B250" s="101" t="s">
        <v>61</v>
      </c>
      <c r="C250" s="101" t="s">
        <v>62</v>
      </c>
      <c r="D250" s="13">
        <v>2000</v>
      </c>
      <c r="E250" s="13">
        <v>0</v>
      </c>
      <c r="F250" s="13">
        <v>0</v>
      </c>
    </row>
    <row r="251" spans="1:15" ht="16.899999999999999" customHeight="1">
      <c r="A251" s="33"/>
      <c r="B251" s="33" t="s">
        <v>38</v>
      </c>
      <c r="C251" s="33" t="s">
        <v>39</v>
      </c>
      <c r="D251" s="10">
        <f>D252</f>
        <v>0</v>
      </c>
      <c r="E251" s="10">
        <f t="shared" ref="E251:E252" si="47">F251-D251</f>
        <v>0</v>
      </c>
      <c r="F251" s="10">
        <f>F252</f>
        <v>0</v>
      </c>
    </row>
    <row r="252" spans="1:15" ht="16.899999999999999" customHeight="1">
      <c r="A252" s="33"/>
      <c r="B252" s="33" t="s">
        <v>42</v>
      </c>
      <c r="C252" s="33" t="s">
        <v>43</v>
      </c>
      <c r="D252" s="10">
        <f>D253</f>
        <v>0</v>
      </c>
      <c r="E252" s="10">
        <f t="shared" si="47"/>
        <v>0</v>
      </c>
      <c r="F252" s="10">
        <f>F253</f>
        <v>0</v>
      </c>
    </row>
    <row r="253" spans="1:15" ht="16.899999999999999" customHeight="1">
      <c r="A253" s="101"/>
      <c r="B253" s="101" t="s">
        <v>44</v>
      </c>
      <c r="C253" s="101" t="s">
        <v>45</v>
      </c>
      <c r="D253" s="13">
        <v>0</v>
      </c>
      <c r="E253" s="13">
        <v>0</v>
      </c>
      <c r="F253" s="13">
        <v>0</v>
      </c>
    </row>
    <row r="254" spans="1:15" ht="16.899999999999999" customHeight="1">
      <c r="A254" s="98"/>
      <c r="B254" s="120"/>
      <c r="C254" s="129"/>
      <c r="D254" s="49"/>
      <c r="E254" s="49"/>
      <c r="F254" s="49"/>
    </row>
    <row r="255" spans="1:15" s="46" customFormat="1" ht="16.899999999999999" customHeight="1">
      <c r="A255" s="99" t="s">
        <v>111</v>
      </c>
      <c r="B255" s="124" t="s">
        <v>112</v>
      </c>
      <c r="C255" s="126"/>
      <c r="D255" s="45">
        <f>D256</f>
        <v>3000</v>
      </c>
      <c r="E255" s="45">
        <f>E256</f>
        <v>3000</v>
      </c>
      <c r="F255" s="45">
        <f>F256+F261</f>
        <v>3000</v>
      </c>
      <c r="N255" s="47"/>
      <c r="O255" s="48"/>
    </row>
    <row r="256" spans="1:15" ht="16.899999999999999" customHeight="1">
      <c r="A256" s="33"/>
      <c r="B256" s="33" t="s">
        <v>55</v>
      </c>
      <c r="C256" s="33" t="s">
        <v>20</v>
      </c>
      <c r="D256" s="10">
        <f>D257</f>
        <v>3000</v>
      </c>
      <c r="E256" s="10">
        <f t="shared" ref="E256:F256" si="48">E257</f>
        <v>3000</v>
      </c>
      <c r="F256" s="10">
        <f t="shared" si="48"/>
        <v>3000</v>
      </c>
      <c r="G256" s="50"/>
    </row>
    <row r="257" spans="1:15" ht="16.899999999999999" customHeight="1">
      <c r="A257" s="33"/>
      <c r="B257" s="33" t="s">
        <v>56</v>
      </c>
      <c r="C257" s="33" t="s">
        <v>25</v>
      </c>
      <c r="D257" s="10">
        <f>SUM(D258:D260)</f>
        <v>3000</v>
      </c>
      <c r="E257" s="10">
        <v>3000</v>
      </c>
      <c r="F257" s="10">
        <f>SUM(F258:F260)</f>
        <v>3000</v>
      </c>
      <c r="G257" s="50"/>
    </row>
    <row r="258" spans="1:15" ht="16.899999999999999" customHeight="1">
      <c r="A258" s="101"/>
      <c r="B258" s="39">
        <v>321</v>
      </c>
      <c r="C258" s="101" t="s">
        <v>58</v>
      </c>
      <c r="D258" s="13">
        <v>400</v>
      </c>
      <c r="E258" s="13">
        <v>0</v>
      </c>
      <c r="F258" s="13">
        <v>510</v>
      </c>
      <c r="G258" s="50"/>
    </row>
    <row r="259" spans="1:15" ht="16.899999999999999" customHeight="1">
      <c r="A259" s="101"/>
      <c r="B259" s="101" t="s">
        <v>60</v>
      </c>
      <c r="C259" s="101" t="s">
        <v>28</v>
      </c>
      <c r="D259" s="13">
        <v>1400</v>
      </c>
      <c r="E259" s="13">
        <v>0</v>
      </c>
      <c r="F259" s="13">
        <v>1500</v>
      </c>
      <c r="G259" s="50"/>
    </row>
    <row r="260" spans="1:15" ht="16.899999999999999" customHeight="1">
      <c r="A260" s="101"/>
      <c r="B260" s="101" t="s">
        <v>61</v>
      </c>
      <c r="C260" s="101" t="s">
        <v>62</v>
      </c>
      <c r="D260" s="13">
        <v>1200</v>
      </c>
      <c r="E260" s="13">
        <v>0</v>
      </c>
      <c r="F260" s="13">
        <v>990</v>
      </c>
      <c r="G260" s="62"/>
    </row>
    <row r="261" spans="1:15" ht="16.899999999999999" customHeight="1">
      <c r="A261" s="33"/>
      <c r="B261" s="33" t="s">
        <v>38</v>
      </c>
      <c r="C261" s="33" t="s">
        <v>39</v>
      </c>
      <c r="D261" s="10">
        <f t="shared" ref="D261:F262" si="49">D262</f>
        <v>0</v>
      </c>
      <c r="E261" s="10">
        <f t="shared" ref="E261:E263" si="50">F261-D261</f>
        <v>0</v>
      </c>
      <c r="F261" s="10">
        <f t="shared" si="49"/>
        <v>0</v>
      </c>
      <c r="G261" s="63"/>
    </row>
    <row r="262" spans="1:15" ht="16.899999999999999" customHeight="1">
      <c r="A262" s="33"/>
      <c r="B262" s="33" t="s">
        <v>42</v>
      </c>
      <c r="C262" s="33" t="s">
        <v>43</v>
      </c>
      <c r="D262" s="10">
        <f t="shared" si="49"/>
        <v>0</v>
      </c>
      <c r="E262" s="10">
        <f t="shared" si="50"/>
        <v>0</v>
      </c>
      <c r="F262" s="10">
        <f t="shared" si="49"/>
        <v>0</v>
      </c>
      <c r="G262" s="64"/>
    </row>
    <row r="263" spans="1:15" ht="16.899999999999999" customHeight="1">
      <c r="A263" s="101"/>
      <c r="B263" s="101" t="s">
        <v>44</v>
      </c>
      <c r="C263" s="101" t="s">
        <v>45</v>
      </c>
      <c r="D263" s="13">
        <v>0</v>
      </c>
      <c r="E263" s="13">
        <f t="shared" si="50"/>
        <v>0</v>
      </c>
      <c r="F263" s="13">
        <v>0</v>
      </c>
      <c r="G263" s="63"/>
    </row>
    <row r="264" spans="1:15" ht="16.899999999999999" customHeight="1">
      <c r="A264" s="98"/>
      <c r="B264" s="127"/>
      <c r="C264" s="128"/>
      <c r="D264" s="49"/>
      <c r="E264" s="49"/>
      <c r="F264" s="49"/>
      <c r="G264" s="65"/>
    </row>
    <row r="265" spans="1:15" s="14" customFormat="1" ht="16.899999999999999" customHeight="1">
      <c r="A265" s="99" t="s">
        <v>113</v>
      </c>
      <c r="B265" s="124" t="s">
        <v>114</v>
      </c>
      <c r="C265" s="126"/>
      <c r="D265" s="45">
        <f>D267</f>
        <v>5000</v>
      </c>
      <c r="E265" s="45">
        <f>E267</f>
        <v>5000</v>
      </c>
      <c r="F265" s="45">
        <f>F267</f>
        <v>5000</v>
      </c>
      <c r="N265" s="17"/>
      <c r="O265" s="18"/>
    </row>
    <row r="266" spans="1:15" ht="16.899999999999999" customHeight="1">
      <c r="A266" s="98"/>
      <c r="B266" s="120" t="s">
        <v>81</v>
      </c>
      <c r="C266" s="129"/>
      <c r="D266" s="49"/>
      <c r="E266" s="49"/>
      <c r="F266" s="49"/>
    </row>
    <row r="267" spans="1:15" ht="16.899999999999999" customHeight="1">
      <c r="A267" s="33"/>
      <c r="B267" s="33" t="s">
        <v>55</v>
      </c>
      <c r="C267" s="33" t="s">
        <v>20</v>
      </c>
      <c r="D267" s="10">
        <f>D268</f>
        <v>5000</v>
      </c>
      <c r="E267" s="10">
        <f>E268</f>
        <v>5000</v>
      </c>
      <c r="F267" s="10">
        <f>F268</f>
        <v>5000</v>
      </c>
    </row>
    <row r="268" spans="1:15" ht="16.899999999999999" customHeight="1">
      <c r="A268" s="33"/>
      <c r="B268" s="33" t="s">
        <v>56</v>
      </c>
      <c r="C268" s="33" t="s">
        <v>25</v>
      </c>
      <c r="D268" s="10">
        <f>SUM(D269:D274)</f>
        <v>5000</v>
      </c>
      <c r="E268" s="10">
        <v>5000</v>
      </c>
      <c r="F268" s="10">
        <v>5000</v>
      </c>
    </row>
    <row r="269" spans="1:15" ht="16.899999999999999" customHeight="1">
      <c r="A269" s="101"/>
      <c r="B269" s="101" t="s">
        <v>57</v>
      </c>
      <c r="C269" s="101" t="s">
        <v>115</v>
      </c>
      <c r="D269" s="13">
        <v>400</v>
      </c>
      <c r="E269" s="13">
        <v>0</v>
      </c>
      <c r="F269" s="13">
        <v>0</v>
      </c>
    </row>
    <row r="270" spans="1:15" ht="16.899999999999999" customHeight="1">
      <c r="A270" s="101"/>
      <c r="B270" s="101" t="s">
        <v>60</v>
      </c>
      <c r="C270" s="101" t="s">
        <v>28</v>
      </c>
      <c r="D270" s="13">
        <v>4000</v>
      </c>
      <c r="E270" s="13">
        <v>0</v>
      </c>
      <c r="F270" s="13">
        <v>0</v>
      </c>
    </row>
    <row r="271" spans="1:15" ht="16.899999999999999" customHeight="1">
      <c r="A271" s="101"/>
      <c r="B271" s="39">
        <v>329</v>
      </c>
      <c r="C271" s="101" t="s">
        <v>62</v>
      </c>
      <c r="D271" s="13">
        <v>600</v>
      </c>
      <c r="E271" s="13"/>
      <c r="F271" s="13"/>
    </row>
    <row r="272" spans="1:15" ht="16.899999999999999" customHeight="1">
      <c r="A272" s="101"/>
      <c r="B272" s="39"/>
      <c r="C272" s="101"/>
      <c r="D272" s="13"/>
      <c r="E272" s="13"/>
      <c r="F272" s="13"/>
    </row>
    <row r="273" spans="1:15" ht="16.899999999999999" customHeight="1">
      <c r="A273" s="101"/>
      <c r="B273" s="39"/>
      <c r="C273" s="101"/>
      <c r="D273" s="13"/>
      <c r="E273" s="13"/>
      <c r="F273" s="13"/>
    </row>
    <row r="274" spans="1:15" ht="16.899999999999999" customHeight="1">
      <c r="A274" s="98"/>
      <c r="B274" s="120"/>
      <c r="C274" s="129"/>
      <c r="D274" s="49"/>
      <c r="E274" s="49"/>
      <c r="F274" s="49"/>
    </row>
    <row r="275" spans="1:15" s="14" customFormat="1" ht="16.899999999999999" customHeight="1">
      <c r="A275" s="99" t="s">
        <v>116</v>
      </c>
      <c r="B275" s="124" t="s">
        <v>117</v>
      </c>
      <c r="C275" s="126"/>
      <c r="D275" s="45">
        <f>D277</f>
        <v>23000</v>
      </c>
      <c r="E275" s="45">
        <f>E277</f>
        <v>23000</v>
      </c>
      <c r="F275" s="45">
        <f>F277</f>
        <v>23000</v>
      </c>
      <c r="N275" s="17"/>
      <c r="O275" s="18"/>
    </row>
    <row r="276" spans="1:15" ht="16.899999999999999" customHeight="1">
      <c r="A276" s="98"/>
      <c r="B276" s="120" t="s">
        <v>81</v>
      </c>
      <c r="C276" s="129"/>
      <c r="D276" s="49"/>
      <c r="E276" s="49"/>
      <c r="F276" s="49"/>
    </row>
    <row r="277" spans="1:15" ht="16.899999999999999" customHeight="1">
      <c r="A277" s="33"/>
      <c r="B277" s="33" t="s">
        <v>55</v>
      </c>
      <c r="C277" s="33" t="s">
        <v>20</v>
      </c>
      <c r="D277" s="10">
        <f>D278</f>
        <v>23000</v>
      </c>
      <c r="E277" s="10">
        <f>E278</f>
        <v>23000</v>
      </c>
      <c r="F277" s="10">
        <f>F278</f>
        <v>23000</v>
      </c>
    </row>
    <row r="278" spans="1:15" ht="16.899999999999999" customHeight="1">
      <c r="A278" s="33"/>
      <c r="B278" s="33" t="s">
        <v>56</v>
      </c>
      <c r="C278" s="33" t="s">
        <v>25</v>
      </c>
      <c r="D278" s="10">
        <f>D279</f>
        <v>23000</v>
      </c>
      <c r="E278" s="10">
        <v>23000</v>
      </c>
      <c r="F278" s="10">
        <v>23000</v>
      </c>
    </row>
    <row r="279" spans="1:15" ht="16.899999999999999" customHeight="1">
      <c r="A279" s="101"/>
      <c r="B279" s="101" t="s">
        <v>60</v>
      </c>
      <c r="C279" s="101" t="s">
        <v>28</v>
      </c>
      <c r="D279" s="13">
        <v>23000</v>
      </c>
      <c r="E279" s="13">
        <v>0</v>
      </c>
      <c r="F279" s="13">
        <v>0</v>
      </c>
    </row>
    <row r="280" spans="1:15" ht="16.899999999999999" customHeight="1">
      <c r="A280" s="101"/>
      <c r="B280" s="96"/>
      <c r="C280" s="97"/>
      <c r="D280" s="13"/>
      <c r="E280" s="13"/>
      <c r="F280" s="13"/>
    </row>
    <row r="281" spans="1:15" s="14" customFormat="1" ht="16.899999999999999" customHeight="1">
      <c r="A281" s="99" t="s">
        <v>118</v>
      </c>
      <c r="B281" s="131" t="s">
        <v>119</v>
      </c>
      <c r="C281" s="132"/>
      <c r="D281" s="45">
        <f>D283</f>
        <v>20000</v>
      </c>
      <c r="E281" s="45">
        <f>E283</f>
        <v>20000</v>
      </c>
      <c r="F281" s="45">
        <f>F283</f>
        <v>20000</v>
      </c>
      <c r="N281" s="17"/>
      <c r="O281" s="18"/>
    </row>
    <row r="282" spans="1:15" ht="16.899999999999999" customHeight="1">
      <c r="A282" s="98"/>
      <c r="B282" s="120" t="s">
        <v>90</v>
      </c>
      <c r="C282" s="129"/>
      <c r="D282" s="49"/>
      <c r="E282" s="49"/>
      <c r="F282" s="49"/>
    </row>
    <row r="283" spans="1:15" ht="16.899999999999999" customHeight="1">
      <c r="A283" s="33"/>
      <c r="B283" s="33" t="s">
        <v>55</v>
      </c>
      <c r="C283" s="33" t="s">
        <v>20</v>
      </c>
      <c r="D283" s="10">
        <f>D284</f>
        <v>20000</v>
      </c>
      <c r="E283" s="10">
        <f>E284</f>
        <v>20000</v>
      </c>
      <c r="F283" s="10">
        <f>F284</f>
        <v>20000</v>
      </c>
    </row>
    <row r="284" spans="1:15" ht="16.899999999999999" customHeight="1">
      <c r="A284" s="33"/>
      <c r="B284" s="33" t="s">
        <v>56</v>
      </c>
      <c r="C284" s="33" t="s">
        <v>25</v>
      </c>
      <c r="D284" s="10">
        <f>SUM(D285:D285)</f>
        <v>20000</v>
      </c>
      <c r="E284" s="10">
        <v>20000</v>
      </c>
      <c r="F284" s="10">
        <v>20000</v>
      </c>
    </row>
    <row r="285" spans="1:15" ht="16.899999999999999" customHeight="1">
      <c r="A285" s="101"/>
      <c r="B285" s="101" t="s">
        <v>60</v>
      </c>
      <c r="C285" s="101" t="s">
        <v>28</v>
      </c>
      <c r="D285" s="13">
        <v>20000</v>
      </c>
      <c r="E285" s="13">
        <v>0</v>
      </c>
      <c r="F285" s="13">
        <v>0</v>
      </c>
    </row>
    <row r="286" spans="1:15" ht="16.899999999999999" customHeight="1">
      <c r="A286" s="98"/>
      <c r="B286" s="120"/>
      <c r="C286" s="129"/>
      <c r="D286" s="49"/>
      <c r="E286" s="49"/>
      <c r="F286" s="49"/>
    </row>
    <row r="287" spans="1:15" s="14" customFormat="1" ht="16.899999999999999" customHeight="1">
      <c r="A287" s="99" t="s">
        <v>111</v>
      </c>
      <c r="B287" s="131" t="s">
        <v>120</v>
      </c>
      <c r="C287" s="133"/>
      <c r="D287" s="45">
        <f>D289</f>
        <v>5000</v>
      </c>
      <c r="E287" s="45">
        <f>E289</f>
        <v>5000</v>
      </c>
      <c r="F287" s="45">
        <f>F289</f>
        <v>5000</v>
      </c>
      <c r="N287" s="17"/>
      <c r="O287" s="18"/>
    </row>
    <row r="288" spans="1:15" ht="16.899999999999999" customHeight="1">
      <c r="A288" s="98"/>
      <c r="B288" s="120" t="s">
        <v>81</v>
      </c>
      <c r="C288" s="129"/>
      <c r="D288" s="49"/>
      <c r="E288" s="49"/>
      <c r="F288" s="49"/>
    </row>
    <row r="289" spans="1:15" ht="16.899999999999999" customHeight="1">
      <c r="A289" s="33"/>
      <c r="B289" s="33" t="s">
        <v>55</v>
      </c>
      <c r="C289" s="33" t="s">
        <v>20</v>
      </c>
      <c r="D289" s="10">
        <f>D290</f>
        <v>5000</v>
      </c>
      <c r="E289" s="10">
        <f>E290</f>
        <v>5000</v>
      </c>
      <c r="F289" s="10">
        <f>F290</f>
        <v>5000</v>
      </c>
    </row>
    <row r="290" spans="1:15" ht="16.899999999999999" customHeight="1">
      <c r="A290" s="33"/>
      <c r="B290" s="33" t="s">
        <v>56</v>
      </c>
      <c r="C290" s="33" t="s">
        <v>25</v>
      </c>
      <c r="D290" s="10">
        <f>SUM(D291:D294)</f>
        <v>5000</v>
      </c>
      <c r="E290" s="10">
        <v>5000</v>
      </c>
      <c r="F290" s="10">
        <v>5000</v>
      </c>
    </row>
    <row r="291" spans="1:15" ht="16.899999999999999" customHeight="1">
      <c r="A291" s="101"/>
      <c r="B291" s="101" t="s">
        <v>57</v>
      </c>
      <c r="C291" s="101" t="s">
        <v>58</v>
      </c>
      <c r="D291" s="13">
        <v>400</v>
      </c>
      <c r="E291" s="13">
        <v>0</v>
      </c>
      <c r="F291" s="13">
        <v>0</v>
      </c>
    </row>
    <row r="292" spans="1:15" ht="16.899999999999999" customHeight="1">
      <c r="A292" s="101"/>
      <c r="B292" s="101" t="s">
        <v>59</v>
      </c>
      <c r="C292" s="101" t="s">
        <v>27</v>
      </c>
      <c r="D292" s="13">
        <v>2000</v>
      </c>
      <c r="E292" s="13">
        <v>0</v>
      </c>
      <c r="F292" s="13">
        <v>0</v>
      </c>
    </row>
    <row r="293" spans="1:15" ht="16.899999999999999" customHeight="1">
      <c r="A293" s="101"/>
      <c r="B293" s="101" t="s">
        <v>60</v>
      </c>
      <c r="C293" s="101" t="s">
        <v>28</v>
      </c>
      <c r="D293" s="13">
        <v>2600</v>
      </c>
      <c r="E293" s="13">
        <v>0</v>
      </c>
      <c r="F293" s="13">
        <v>0</v>
      </c>
    </row>
    <row r="294" spans="1:15" ht="16.899999999999999" customHeight="1">
      <c r="A294" s="101"/>
      <c r="B294" s="101" t="s">
        <v>61</v>
      </c>
      <c r="C294" s="101" t="s">
        <v>62</v>
      </c>
      <c r="D294" s="13">
        <v>0</v>
      </c>
      <c r="E294" s="13">
        <f t="shared" ref="E294" si="51">F294-D294</f>
        <v>0</v>
      </c>
      <c r="F294" s="13">
        <v>0</v>
      </c>
    </row>
    <row r="295" spans="1:15" ht="16.899999999999999" customHeight="1">
      <c r="A295" s="98"/>
      <c r="B295" s="120"/>
      <c r="C295" s="129"/>
      <c r="D295" s="49"/>
      <c r="E295" s="49"/>
      <c r="F295" s="49"/>
    </row>
    <row r="296" spans="1:15" s="14" customFormat="1" ht="16.899999999999999" customHeight="1">
      <c r="A296" s="99" t="s">
        <v>121</v>
      </c>
      <c r="B296" s="124" t="s">
        <v>122</v>
      </c>
      <c r="C296" s="126"/>
      <c r="D296" s="45">
        <f>D298</f>
        <v>7000</v>
      </c>
      <c r="E296" s="45">
        <f>E298</f>
        <v>7000</v>
      </c>
      <c r="F296" s="45">
        <v>7000</v>
      </c>
      <c r="N296" s="17"/>
      <c r="O296" s="18"/>
    </row>
    <row r="297" spans="1:15" ht="16.899999999999999" customHeight="1">
      <c r="A297" s="98"/>
      <c r="B297" s="120" t="s">
        <v>54</v>
      </c>
      <c r="C297" s="129"/>
      <c r="D297" s="49"/>
      <c r="E297" s="49"/>
      <c r="F297" s="49"/>
    </row>
    <row r="298" spans="1:15" ht="16.899999999999999" customHeight="1">
      <c r="A298" s="33"/>
      <c r="B298" s="33" t="s">
        <v>55</v>
      </c>
      <c r="C298" s="33" t="s">
        <v>20</v>
      </c>
      <c r="D298" s="10">
        <f>D299</f>
        <v>7000</v>
      </c>
      <c r="E298" s="10">
        <f>E299</f>
        <v>7000</v>
      </c>
      <c r="F298" s="10">
        <f>F299</f>
        <v>7000</v>
      </c>
    </row>
    <row r="299" spans="1:15" ht="16.899999999999999" customHeight="1">
      <c r="A299" s="33"/>
      <c r="B299" s="33" t="s">
        <v>56</v>
      </c>
      <c r="C299" s="33" t="s">
        <v>25</v>
      </c>
      <c r="D299" s="10">
        <f>SUM(D300:D303)</f>
        <v>7000</v>
      </c>
      <c r="E299" s="10">
        <v>7000</v>
      </c>
      <c r="F299" s="10">
        <v>7000</v>
      </c>
    </row>
    <row r="300" spans="1:15" ht="16.899999999999999" customHeight="1">
      <c r="A300" s="101"/>
      <c r="B300" s="101" t="s">
        <v>57</v>
      </c>
      <c r="C300" s="101" t="s">
        <v>58</v>
      </c>
      <c r="D300" s="13">
        <v>400</v>
      </c>
      <c r="E300" s="13">
        <v>0</v>
      </c>
      <c r="F300" s="13">
        <v>0</v>
      </c>
    </row>
    <row r="301" spans="1:15" ht="16.899999999999999" customHeight="1">
      <c r="A301" s="101"/>
      <c r="B301" s="101" t="s">
        <v>59</v>
      </c>
      <c r="C301" s="101" t="s">
        <v>27</v>
      </c>
      <c r="D301" s="13">
        <v>1000</v>
      </c>
      <c r="E301" s="13">
        <v>0</v>
      </c>
      <c r="F301" s="13">
        <v>0</v>
      </c>
    </row>
    <row r="302" spans="1:15" ht="16.899999999999999" customHeight="1">
      <c r="A302" s="101"/>
      <c r="B302" s="101" t="s">
        <v>60</v>
      </c>
      <c r="C302" s="101" t="s">
        <v>28</v>
      </c>
      <c r="D302" s="13">
        <v>2500</v>
      </c>
      <c r="E302" s="13">
        <v>0</v>
      </c>
      <c r="F302" s="13">
        <v>0</v>
      </c>
    </row>
    <row r="303" spans="1:15" ht="16.899999999999999" customHeight="1">
      <c r="A303" s="101"/>
      <c r="B303" s="101" t="s">
        <v>61</v>
      </c>
      <c r="C303" s="101" t="s">
        <v>62</v>
      </c>
      <c r="D303" s="13">
        <v>3100</v>
      </c>
      <c r="E303" s="13">
        <v>0</v>
      </c>
      <c r="F303" s="13">
        <v>0</v>
      </c>
    </row>
    <row r="304" spans="1:15" ht="16.899999999999999" customHeight="1">
      <c r="A304" s="98"/>
      <c r="B304" s="120"/>
      <c r="C304" s="129"/>
      <c r="D304" s="49"/>
      <c r="E304" s="49"/>
      <c r="F304" s="49"/>
    </row>
    <row r="305" spans="1:15" s="14" customFormat="1" ht="16.899999999999999" customHeight="1">
      <c r="A305" s="99" t="s">
        <v>123</v>
      </c>
      <c r="B305" s="124" t="s">
        <v>124</v>
      </c>
      <c r="C305" s="126"/>
      <c r="D305" s="45">
        <f>D307</f>
        <v>20000</v>
      </c>
      <c r="E305" s="45">
        <f>E307</f>
        <v>20000</v>
      </c>
      <c r="F305" s="45">
        <f t="shared" ref="F305" si="52">F307</f>
        <v>20000</v>
      </c>
      <c r="N305" s="17"/>
      <c r="O305" s="18"/>
    </row>
    <row r="306" spans="1:15" ht="16.899999999999999" customHeight="1">
      <c r="A306" s="98"/>
      <c r="B306" s="120" t="s">
        <v>81</v>
      </c>
      <c r="C306" s="129"/>
      <c r="D306" s="49"/>
      <c r="E306" s="49"/>
      <c r="F306" s="49"/>
    </row>
    <row r="307" spans="1:15" ht="16.899999999999999" customHeight="1">
      <c r="A307" s="33"/>
      <c r="B307" s="33" t="s">
        <v>55</v>
      </c>
      <c r="C307" s="33" t="s">
        <v>20</v>
      </c>
      <c r="D307" s="10">
        <f>D308+D311</f>
        <v>20000</v>
      </c>
      <c r="E307" s="10">
        <f>E308+E311</f>
        <v>20000</v>
      </c>
      <c r="F307" s="10">
        <f>F308+F311</f>
        <v>20000</v>
      </c>
    </row>
    <row r="308" spans="1:15" ht="16.899999999999999" customHeight="1">
      <c r="A308" s="33"/>
      <c r="B308" s="33" t="s">
        <v>82</v>
      </c>
      <c r="C308" s="33" t="s">
        <v>21</v>
      </c>
      <c r="D308" s="10">
        <f>SUM(D309:D310)</f>
        <v>0</v>
      </c>
      <c r="E308" s="10">
        <f t="shared" ref="E308:E314" si="53">F308-D308</f>
        <v>0</v>
      </c>
      <c r="F308" s="10">
        <f>SUM(F309:F310)</f>
        <v>0</v>
      </c>
    </row>
    <row r="309" spans="1:15" ht="16.899999999999999" customHeight="1">
      <c r="A309" s="101"/>
      <c r="B309" s="101" t="s">
        <v>83</v>
      </c>
      <c r="C309" s="101" t="s">
        <v>84</v>
      </c>
      <c r="D309" s="13">
        <v>0</v>
      </c>
      <c r="E309" s="13">
        <v>0</v>
      </c>
      <c r="F309" s="13">
        <v>0</v>
      </c>
    </row>
    <row r="310" spans="1:15" ht="16.899999999999999" customHeight="1">
      <c r="A310" s="101"/>
      <c r="B310" s="101" t="s">
        <v>87</v>
      </c>
      <c r="C310" s="101" t="s">
        <v>88</v>
      </c>
      <c r="D310" s="13">
        <v>0</v>
      </c>
      <c r="E310" s="13">
        <v>0</v>
      </c>
      <c r="F310" s="13">
        <v>0</v>
      </c>
    </row>
    <row r="311" spans="1:15" ht="16.899999999999999" customHeight="1">
      <c r="A311" s="33"/>
      <c r="B311" s="33" t="s">
        <v>56</v>
      </c>
      <c r="C311" s="33" t="s">
        <v>25</v>
      </c>
      <c r="D311" s="10">
        <f>SUM(D312:D314)</f>
        <v>20000</v>
      </c>
      <c r="E311" s="10">
        <v>20000</v>
      </c>
      <c r="F311" s="10">
        <v>20000</v>
      </c>
    </row>
    <row r="312" spans="1:15" ht="16.899999999999999" customHeight="1">
      <c r="A312" s="101"/>
      <c r="B312" s="101" t="s">
        <v>59</v>
      </c>
      <c r="C312" s="101" t="s">
        <v>27</v>
      </c>
      <c r="D312" s="13">
        <v>5000</v>
      </c>
      <c r="E312" s="13">
        <v>0</v>
      </c>
      <c r="F312" s="13">
        <v>0</v>
      </c>
    </row>
    <row r="313" spans="1:15" ht="16.899999999999999" customHeight="1">
      <c r="A313" s="101"/>
      <c r="B313" s="101" t="s">
        <v>60</v>
      </c>
      <c r="C313" s="101" t="s">
        <v>28</v>
      </c>
      <c r="D313" s="13">
        <v>15000</v>
      </c>
      <c r="E313" s="13">
        <v>0</v>
      </c>
      <c r="F313" s="13">
        <v>0</v>
      </c>
    </row>
    <row r="314" spans="1:15" ht="16.899999999999999" customHeight="1">
      <c r="A314" s="101"/>
      <c r="B314" s="101" t="s">
        <v>61</v>
      </c>
      <c r="C314" s="101" t="s">
        <v>62</v>
      </c>
      <c r="D314" s="13">
        <v>0</v>
      </c>
      <c r="E314" s="13">
        <f t="shared" si="53"/>
        <v>0</v>
      </c>
      <c r="F314" s="13">
        <v>0</v>
      </c>
    </row>
    <row r="315" spans="1:15" ht="16.899999999999999" customHeight="1">
      <c r="A315" s="98"/>
      <c r="B315" s="120"/>
      <c r="C315" s="129"/>
      <c r="D315" s="49"/>
      <c r="E315" s="49"/>
      <c r="F315" s="49"/>
    </row>
    <row r="316" spans="1:15" s="14" customFormat="1" ht="16.899999999999999" customHeight="1">
      <c r="A316" s="99" t="s">
        <v>125</v>
      </c>
      <c r="B316" s="124" t="s">
        <v>126</v>
      </c>
      <c r="C316" s="126"/>
      <c r="D316" s="45">
        <f t="shared" ref="D316:F316" si="54">D318</f>
        <v>5153.03</v>
      </c>
      <c r="E316" s="45">
        <f t="shared" si="54"/>
        <v>5153.03</v>
      </c>
      <c r="F316" s="45">
        <f t="shared" si="54"/>
        <v>5153.03</v>
      </c>
      <c r="N316" s="17"/>
      <c r="O316" s="18"/>
    </row>
    <row r="317" spans="1:15" ht="16.899999999999999" customHeight="1">
      <c r="A317" s="98"/>
      <c r="B317" s="120" t="s">
        <v>51</v>
      </c>
      <c r="C317" s="129"/>
      <c r="D317" s="49"/>
      <c r="E317" s="49"/>
      <c r="F317" s="49"/>
    </row>
    <row r="318" spans="1:15" ht="16.899999999999999" customHeight="1">
      <c r="A318" s="33"/>
      <c r="B318" s="33" t="s">
        <v>55</v>
      </c>
      <c r="C318" s="33" t="s">
        <v>20</v>
      </c>
      <c r="D318" s="10">
        <f>D319</f>
        <v>5153.03</v>
      </c>
      <c r="E318" s="10">
        <f>E319</f>
        <v>5153.03</v>
      </c>
      <c r="F318" s="10">
        <f>F319</f>
        <v>5153.03</v>
      </c>
    </row>
    <row r="319" spans="1:15" ht="16.899999999999999" customHeight="1">
      <c r="A319" s="33"/>
      <c r="B319" s="33" t="s">
        <v>82</v>
      </c>
      <c r="C319" s="33" t="s">
        <v>21</v>
      </c>
      <c r="D319" s="10">
        <f>D320+D321</f>
        <v>5153.03</v>
      </c>
      <c r="E319" s="10">
        <v>5153.03</v>
      </c>
      <c r="F319" s="10">
        <v>5153.03</v>
      </c>
    </row>
    <row r="320" spans="1:15" ht="16.899999999999999" customHeight="1">
      <c r="A320" s="101"/>
      <c r="B320" s="101" t="s">
        <v>83</v>
      </c>
      <c r="C320" s="101" t="s">
        <v>84</v>
      </c>
      <c r="D320" s="13">
        <v>4423.2</v>
      </c>
      <c r="E320" s="13">
        <v>0</v>
      </c>
      <c r="F320" s="13">
        <v>0</v>
      </c>
    </row>
    <row r="321" spans="1:15" ht="16.899999999999999" customHeight="1">
      <c r="A321" s="101"/>
      <c r="B321" s="101" t="s">
        <v>87</v>
      </c>
      <c r="C321" s="101" t="s">
        <v>88</v>
      </c>
      <c r="D321" s="13">
        <v>729.83</v>
      </c>
      <c r="E321" s="13">
        <v>0</v>
      </c>
      <c r="F321" s="13">
        <v>0</v>
      </c>
    </row>
    <row r="322" spans="1:15" ht="16.899999999999999" customHeight="1">
      <c r="A322" s="98"/>
      <c r="B322" s="120"/>
      <c r="C322" s="129"/>
      <c r="D322" s="49"/>
      <c r="E322" s="49"/>
      <c r="F322" s="49"/>
    </row>
    <row r="323" spans="1:15" s="14" customFormat="1" ht="22.15" customHeight="1">
      <c r="A323" s="99" t="s">
        <v>127</v>
      </c>
      <c r="B323" s="124" t="s">
        <v>128</v>
      </c>
      <c r="C323" s="130"/>
      <c r="D323" s="59">
        <f>D325</f>
        <v>15708</v>
      </c>
      <c r="E323" s="59">
        <f>E325</f>
        <v>15708</v>
      </c>
      <c r="F323" s="59">
        <f>F325</f>
        <v>15708</v>
      </c>
      <c r="N323" s="17"/>
      <c r="O323" s="18"/>
    </row>
    <row r="324" spans="1:15" ht="16.899999999999999" customHeight="1">
      <c r="A324" s="98"/>
      <c r="B324" s="120" t="s">
        <v>129</v>
      </c>
      <c r="C324" s="121"/>
      <c r="D324" s="49"/>
      <c r="E324" s="49"/>
      <c r="F324" s="49"/>
    </row>
    <row r="325" spans="1:15" ht="16.899999999999999" customHeight="1">
      <c r="A325" s="33"/>
      <c r="B325" s="33" t="s">
        <v>55</v>
      </c>
      <c r="C325" s="33" t="s">
        <v>20</v>
      </c>
      <c r="D325" s="10">
        <f>D326</f>
        <v>15708</v>
      </c>
      <c r="E325" s="10">
        <f>E326</f>
        <v>15708</v>
      </c>
      <c r="F325" s="10">
        <f>F326</f>
        <v>15708</v>
      </c>
    </row>
    <row r="326" spans="1:15" ht="16.899999999999999" customHeight="1">
      <c r="A326" s="33"/>
      <c r="B326" s="33" t="s">
        <v>56</v>
      </c>
      <c r="C326" s="33" t="s">
        <v>25</v>
      </c>
      <c r="D326" s="10">
        <f>D327</f>
        <v>15708</v>
      </c>
      <c r="E326" s="10">
        <v>15708</v>
      </c>
      <c r="F326" s="10">
        <v>15708</v>
      </c>
    </row>
    <row r="327" spans="1:15" ht="16.899999999999999" customHeight="1">
      <c r="A327" s="101"/>
      <c r="B327" s="101" t="s">
        <v>59</v>
      </c>
      <c r="C327" s="101" t="s">
        <v>27</v>
      </c>
      <c r="D327" s="13">
        <v>15708</v>
      </c>
      <c r="E327" s="13">
        <v>0</v>
      </c>
      <c r="F327" s="13">
        <v>0</v>
      </c>
    </row>
    <row r="328" spans="1:15" ht="16.899999999999999" customHeight="1">
      <c r="A328" s="98"/>
      <c r="B328" s="98"/>
      <c r="C328" s="103"/>
      <c r="D328" s="49"/>
      <c r="E328" s="49"/>
      <c r="F328" s="49"/>
    </row>
    <row r="329" spans="1:15" s="14" customFormat="1" ht="16.899999999999999" customHeight="1">
      <c r="A329" s="99" t="s">
        <v>130</v>
      </c>
      <c r="B329" s="124" t="s">
        <v>131</v>
      </c>
      <c r="C329" s="126"/>
      <c r="D329" s="45">
        <f>D331+D334</f>
        <v>3000</v>
      </c>
      <c r="E329" s="45">
        <f>E331+E334</f>
        <v>3000</v>
      </c>
      <c r="F329" s="45">
        <f>F331+F334</f>
        <v>3000</v>
      </c>
      <c r="N329" s="17"/>
      <c r="O329" s="18"/>
    </row>
    <row r="330" spans="1:15" ht="16.899999999999999" customHeight="1">
      <c r="A330" s="98"/>
      <c r="B330" s="120" t="s">
        <v>81</v>
      </c>
      <c r="C330" s="129"/>
      <c r="D330" s="49"/>
      <c r="E330" s="49"/>
      <c r="F330" s="49"/>
    </row>
    <row r="331" spans="1:15" s="14" customFormat="1" ht="16.899999999999999" customHeight="1">
      <c r="A331" s="33"/>
      <c r="B331" s="33" t="s">
        <v>55</v>
      </c>
      <c r="C331" s="33" t="s">
        <v>20</v>
      </c>
      <c r="D331" s="10">
        <f>D332</f>
        <v>2000</v>
      </c>
      <c r="E331" s="10">
        <v>2000</v>
      </c>
      <c r="F331" s="10">
        <f>F332</f>
        <v>2000</v>
      </c>
      <c r="N331" s="17"/>
      <c r="O331" s="18"/>
    </row>
    <row r="332" spans="1:15" s="14" customFormat="1" ht="16.899999999999999" customHeight="1">
      <c r="A332" s="33"/>
      <c r="B332" s="33" t="s">
        <v>56</v>
      </c>
      <c r="C332" s="33" t="s">
        <v>25</v>
      </c>
      <c r="D332" s="10">
        <f>SUM(D333:D333)</f>
        <v>2000</v>
      </c>
      <c r="E332" s="10">
        <v>2000</v>
      </c>
      <c r="F332" s="10">
        <v>2000</v>
      </c>
      <c r="N332" s="17"/>
      <c r="O332" s="18"/>
    </row>
    <row r="333" spans="1:15" ht="16.899999999999999" customHeight="1">
      <c r="A333" s="101"/>
      <c r="B333" s="39">
        <v>322</v>
      </c>
      <c r="C333" s="101" t="s">
        <v>27</v>
      </c>
      <c r="D333" s="13">
        <v>2000</v>
      </c>
      <c r="E333" s="13">
        <v>0</v>
      </c>
      <c r="F333" s="13">
        <v>0</v>
      </c>
    </row>
    <row r="334" spans="1:15" ht="16.899999999999999" customHeight="1">
      <c r="A334" s="33"/>
      <c r="B334" s="33" t="s">
        <v>38</v>
      </c>
      <c r="C334" s="33" t="s">
        <v>39</v>
      </c>
      <c r="D334" s="10">
        <f>D335</f>
        <v>1000</v>
      </c>
      <c r="E334" s="10">
        <f t="shared" ref="E334:F334" si="55">E335</f>
        <v>1000</v>
      </c>
      <c r="F334" s="10">
        <f t="shared" si="55"/>
        <v>1000</v>
      </c>
    </row>
    <row r="335" spans="1:15" ht="16.899999999999999" customHeight="1">
      <c r="A335" s="33"/>
      <c r="B335" s="33" t="s">
        <v>42</v>
      </c>
      <c r="C335" s="33" t="s">
        <v>43</v>
      </c>
      <c r="D335" s="10">
        <f>D336</f>
        <v>1000</v>
      </c>
      <c r="E335" s="10">
        <v>1000</v>
      </c>
      <c r="F335" s="10">
        <v>1000</v>
      </c>
    </row>
    <row r="336" spans="1:15" ht="16.899999999999999" customHeight="1">
      <c r="A336" s="101"/>
      <c r="B336" s="101" t="s">
        <v>44</v>
      </c>
      <c r="C336" s="101" t="s">
        <v>45</v>
      </c>
      <c r="D336" s="13">
        <v>1000</v>
      </c>
      <c r="E336" s="13">
        <v>0</v>
      </c>
      <c r="F336" s="13">
        <v>0</v>
      </c>
    </row>
    <row r="337" spans="1:15" ht="16.899999999999999" customHeight="1">
      <c r="A337" s="101"/>
      <c r="B337" s="101"/>
      <c r="C337" s="101"/>
      <c r="D337" s="13"/>
      <c r="E337" s="13"/>
      <c r="F337" s="13"/>
    </row>
    <row r="338" spans="1:15" s="14" customFormat="1" ht="16.899999999999999" customHeight="1">
      <c r="A338" s="99" t="s">
        <v>132</v>
      </c>
      <c r="B338" s="124" t="s">
        <v>133</v>
      </c>
      <c r="C338" s="130"/>
      <c r="D338" s="59">
        <f>D340</f>
        <v>20000</v>
      </c>
      <c r="E338" s="59">
        <f>E340</f>
        <v>20000</v>
      </c>
      <c r="F338" s="59">
        <f>F340</f>
        <v>20000</v>
      </c>
      <c r="N338" s="17"/>
      <c r="O338" s="18"/>
    </row>
    <row r="339" spans="1:15" ht="16.899999999999999" customHeight="1">
      <c r="A339" s="98"/>
      <c r="B339" s="120" t="s">
        <v>134</v>
      </c>
      <c r="C339" s="121"/>
      <c r="D339" s="49"/>
      <c r="E339" s="49"/>
      <c r="F339" s="49"/>
    </row>
    <row r="340" spans="1:15" ht="16.899999999999999" customHeight="1">
      <c r="A340" s="33"/>
      <c r="B340" s="33" t="s">
        <v>55</v>
      </c>
      <c r="C340" s="33" t="s">
        <v>20</v>
      </c>
      <c r="D340" s="10">
        <f>D341</f>
        <v>20000</v>
      </c>
      <c r="E340" s="10">
        <f>E341</f>
        <v>20000</v>
      </c>
      <c r="F340" s="10">
        <f>F341</f>
        <v>20000</v>
      </c>
    </row>
    <row r="341" spans="1:15" ht="16.899999999999999" customHeight="1">
      <c r="A341" s="33"/>
      <c r="B341" s="33" t="s">
        <v>56</v>
      </c>
      <c r="C341" s="33" t="s">
        <v>25</v>
      </c>
      <c r="D341" s="10">
        <f>D342</f>
        <v>20000</v>
      </c>
      <c r="E341" s="10">
        <v>20000</v>
      </c>
      <c r="F341" s="10">
        <v>20000</v>
      </c>
    </row>
    <row r="342" spans="1:15" ht="16.899999999999999" customHeight="1">
      <c r="A342" s="101"/>
      <c r="B342" s="101" t="s">
        <v>59</v>
      </c>
      <c r="C342" s="101" t="s">
        <v>27</v>
      </c>
      <c r="D342" s="13">
        <v>20000</v>
      </c>
      <c r="E342" s="13">
        <v>0</v>
      </c>
      <c r="F342" s="13">
        <v>0</v>
      </c>
    </row>
    <row r="343" spans="1:15" ht="16.899999999999999" customHeight="1">
      <c r="A343" s="98"/>
      <c r="B343" s="120"/>
      <c r="C343" s="129"/>
      <c r="D343" s="49"/>
      <c r="E343" s="49"/>
      <c r="F343" s="49"/>
    </row>
    <row r="344" spans="1:15" s="14" customFormat="1" ht="20.45" customHeight="1">
      <c r="A344" s="99" t="s">
        <v>135</v>
      </c>
      <c r="B344" s="131" t="s">
        <v>136</v>
      </c>
      <c r="C344" s="132"/>
      <c r="D344" s="45">
        <f t="shared" ref="D344:F344" si="56">D350+D346</f>
        <v>7000</v>
      </c>
      <c r="E344" s="45">
        <f t="shared" si="56"/>
        <v>7000</v>
      </c>
      <c r="F344" s="45">
        <f t="shared" si="56"/>
        <v>7000</v>
      </c>
      <c r="N344" s="17"/>
      <c r="O344" s="18"/>
    </row>
    <row r="345" spans="1:15" ht="16.899999999999999" customHeight="1">
      <c r="A345" s="98"/>
      <c r="B345" s="120" t="s">
        <v>137</v>
      </c>
      <c r="C345" s="121"/>
      <c r="D345" s="49"/>
      <c r="E345" s="49"/>
      <c r="F345" s="49"/>
    </row>
    <row r="346" spans="1:15" ht="16.899999999999999" customHeight="1">
      <c r="A346" s="33"/>
      <c r="B346" s="33" t="s">
        <v>55</v>
      </c>
      <c r="C346" s="33" t="s">
        <v>20</v>
      </c>
      <c r="D346" s="10">
        <f>D347</f>
        <v>5000</v>
      </c>
      <c r="E346" s="10">
        <v>5000</v>
      </c>
      <c r="F346" s="10">
        <f>F347</f>
        <v>5000</v>
      </c>
    </row>
    <row r="347" spans="1:15" ht="16.899999999999999" customHeight="1">
      <c r="A347" s="33"/>
      <c r="B347" s="33" t="s">
        <v>56</v>
      </c>
      <c r="C347" s="33" t="s">
        <v>25</v>
      </c>
      <c r="D347" s="10">
        <f>D348</f>
        <v>5000</v>
      </c>
      <c r="E347" s="10">
        <v>5000</v>
      </c>
      <c r="F347" s="10">
        <v>5000</v>
      </c>
    </row>
    <row r="348" spans="1:15" ht="16.899999999999999" customHeight="1">
      <c r="A348" s="101"/>
      <c r="B348" s="101" t="s">
        <v>60</v>
      </c>
      <c r="C348" s="101" t="s">
        <v>28</v>
      </c>
      <c r="D348" s="13">
        <v>5000</v>
      </c>
      <c r="E348" s="13">
        <v>0</v>
      </c>
      <c r="F348" s="13">
        <v>0</v>
      </c>
    </row>
    <row r="349" spans="1:15" ht="16.899999999999999" customHeight="1">
      <c r="A349" s="101"/>
      <c r="B349" s="116"/>
      <c r="C349" s="117"/>
      <c r="D349" s="13"/>
      <c r="E349" s="13"/>
      <c r="F349" s="13"/>
    </row>
    <row r="350" spans="1:15" ht="16.899999999999999" customHeight="1">
      <c r="A350" s="99" t="s">
        <v>135</v>
      </c>
      <c r="B350" s="131" t="s">
        <v>138</v>
      </c>
      <c r="C350" s="132"/>
      <c r="D350" s="45">
        <f t="shared" ref="D350:F350" si="57">D352</f>
        <v>2000</v>
      </c>
      <c r="E350" s="45">
        <f t="shared" si="57"/>
        <v>2000</v>
      </c>
      <c r="F350" s="45">
        <f t="shared" si="57"/>
        <v>2000</v>
      </c>
    </row>
    <row r="351" spans="1:15" ht="16.899999999999999" customHeight="1">
      <c r="A351" s="98"/>
      <c r="B351" s="127" t="s">
        <v>81</v>
      </c>
      <c r="C351" s="128"/>
      <c r="D351" s="49"/>
      <c r="E351" s="49"/>
      <c r="F351" s="49"/>
    </row>
    <row r="352" spans="1:15" ht="16.899999999999999" customHeight="1">
      <c r="A352" s="33"/>
      <c r="B352" s="33" t="s">
        <v>55</v>
      </c>
      <c r="C352" s="33" t="s">
        <v>20</v>
      </c>
      <c r="D352" s="10">
        <f>D353</f>
        <v>2000</v>
      </c>
      <c r="E352" s="10">
        <f>E353</f>
        <v>2000</v>
      </c>
      <c r="F352" s="10">
        <f>F353</f>
        <v>2000</v>
      </c>
    </row>
    <row r="353" spans="1:15" ht="16.899999999999999" customHeight="1">
      <c r="A353" s="33"/>
      <c r="B353" s="33" t="s">
        <v>56</v>
      </c>
      <c r="C353" s="33" t="s">
        <v>25</v>
      </c>
      <c r="D353" s="10">
        <f>D354</f>
        <v>2000</v>
      </c>
      <c r="E353" s="10">
        <v>2000</v>
      </c>
      <c r="F353" s="10">
        <v>2000</v>
      </c>
    </row>
    <row r="354" spans="1:15" ht="16.899999999999999" customHeight="1">
      <c r="A354" s="101"/>
      <c r="B354" s="101" t="s">
        <v>60</v>
      </c>
      <c r="C354" s="101" t="s">
        <v>28</v>
      </c>
      <c r="D354" s="13">
        <v>2000</v>
      </c>
      <c r="E354" s="13">
        <v>0</v>
      </c>
      <c r="F354" s="13">
        <v>0</v>
      </c>
    </row>
    <row r="355" spans="1:15" ht="16.899999999999999" customHeight="1">
      <c r="A355" s="101"/>
      <c r="B355" s="122"/>
      <c r="C355" s="123"/>
      <c r="D355" s="13"/>
      <c r="E355" s="13"/>
      <c r="F355" s="13"/>
    </row>
    <row r="356" spans="1:15" ht="16.899999999999999" customHeight="1">
      <c r="A356" s="99" t="s">
        <v>139</v>
      </c>
      <c r="B356" s="124" t="s">
        <v>140</v>
      </c>
      <c r="C356" s="125"/>
      <c r="D356" s="45">
        <f>D358</f>
        <v>45480</v>
      </c>
      <c r="E356" s="45">
        <f>E358</f>
        <v>45480</v>
      </c>
      <c r="F356" s="45">
        <f>F358</f>
        <v>45480</v>
      </c>
    </row>
    <row r="357" spans="1:15" s="50" customFormat="1" ht="16.899999999999999" customHeight="1">
      <c r="A357" s="101"/>
      <c r="B357" s="122"/>
      <c r="C357" s="123"/>
      <c r="D357" s="13"/>
      <c r="E357" s="13"/>
      <c r="F357" s="13"/>
      <c r="N357" s="51"/>
      <c r="O357" s="52"/>
    </row>
    <row r="358" spans="1:15" s="46" customFormat="1" ht="16.899999999999999" customHeight="1">
      <c r="A358" s="99" t="s">
        <v>141</v>
      </c>
      <c r="B358" s="124" t="s">
        <v>142</v>
      </c>
      <c r="C358" s="126"/>
      <c r="D358" s="45">
        <f>D360+D368+D375</f>
        <v>45480</v>
      </c>
      <c r="E358" s="45">
        <f>E360+E368+E375</f>
        <v>45480</v>
      </c>
      <c r="F358" s="45">
        <f>F360+F368+F375</f>
        <v>45480</v>
      </c>
      <c r="N358" s="47"/>
      <c r="O358" s="48"/>
    </row>
    <row r="359" spans="1:15" ht="16.899999999999999" customHeight="1">
      <c r="A359" s="101"/>
      <c r="B359" s="120" t="s">
        <v>68</v>
      </c>
      <c r="C359" s="121"/>
      <c r="D359" s="13"/>
      <c r="E359" s="13"/>
      <c r="F359" s="13"/>
    </row>
    <row r="360" spans="1:15" ht="16.899999999999999" customHeight="1">
      <c r="A360" s="33"/>
      <c r="B360" s="33" t="s">
        <v>38</v>
      </c>
      <c r="C360" s="33" t="s">
        <v>39</v>
      </c>
      <c r="D360" s="10">
        <f>D361+D363</f>
        <v>25480</v>
      </c>
      <c r="E360" s="10">
        <f>E361+E363</f>
        <v>25480</v>
      </c>
      <c r="F360" s="10">
        <f>F361+F363</f>
        <v>25480</v>
      </c>
    </row>
    <row r="361" spans="1:15" ht="16.899999999999999" customHeight="1">
      <c r="A361" s="33"/>
      <c r="B361" s="38">
        <v>41</v>
      </c>
      <c r="C361" s="33" t="s">
        <v>40</v>
      </c>
      <c r="D361" s="10">
        <f>D362</f>
        <v>1000</v>
      </c>
      <c r="E361" s="10">
        <v>1000</v>
      </c>
      <c r="F361" s="10">
        <f>F362</f>
        <v>1000</v>
      </c>
    </row>
    <row r="362" spans="1:15" ht="16.899999999999999" customHeight="1">
      <c r="A362" s="101"/>
      <c r="B362" s="39">
        <v>412</v>
      </c>
      <c r="C362" s="101" t="s">
        <v>41</v>
      </c>
      <c r="D362" s="13">
        <v>1000</v>
      </c>
      <c r="E362" s="13">
        <f t="shared" ref="E362" si="58">F362-D362</f>
        <v>0</v>
      </c>
      <c r="F362" s="13">
        <v>1000</v>
      </c>
    </row>
    <row r="363" spans="1:15" ht="16.899999999999999" customHeight="1">
      <c r="A363" s="33"/>
      <c r="B363" s="33" t="s">
        <v>42</v>
      </c>
      <c r="C363" s="33" t="s">
        <v>43</v>
      </c>
      <c r="D363" s="10">
        <f>SUM(D364:D365)</f>
        <v>24480</v>
      </c>
      <c r="E363" s="10">
        <v>24480</v>
      </c>
      <c r="F363" s="10">
        <v>24480</v>
      </c>
    </row>
    <row r="364" spans="1:15" ht="16.899999999999999" customHeight="1">
      <c r="A364" s="101"/>
      <c r="B364" s="101" t="s">
        <v>44</v>
      </c>
      <c r="C364" s="101" t="s">
        <v>45</v>
      </c>
      <c r="D364" s="13">
        <v>19480</v>
      </c>
      <c r="E364" s="13">
        <v>0</v>
      </c>
      <c r="F364" s="13">
        <v>0</v>
      </c>
    </row>
    <row r="365" spans="1:15" ht="16.899999999999999" customHeight="1">
      <c r="A365" s="101"/>
      <c r="B365" s="101" t="s">
        <v>47</v>
      </c>
      <c r="C365" s="101" t="s">
        <v>48</v>
      </c>
      <c r="D365" s="13">
        <v>5000</v>
      </c>
      <c r="E365" s="13">
        <v>0</v>
      </c>
      <c r="F365" s="13">
        <v>0</v>
      </c>
    </row>
    <row r="366" spans="1:15" ht="16.899999999999999" customHeight="1">
      <c r="A366" s="101"/>
      <c r="B366" s="96"/>
      <c r="C366" s="97"/>
      <c r="D366" s="13"/>
      <c r="E366" s="13"/>
      <c r="F366" s="13"/>
    </row>
    <row r="367" spans="1:15" ht="16.899999999999999" customHeight="1">
      <c r="A367" s="101"/>
      <c r="B367" s="116"/>
      <c r="C367" s="117"/>
      <c r="D367" s="13"/>
      <c r="E367" s="13"/>
      <c r="F367" s="13"/>
    </row>
    <row r="368" spans="1:15" ht="16.899999999999999" customHeight="1">
      <c r="A368" s="102" t="s">
        <v>141</v>
      </c>
      <c r="B368" s="118" t="s">
        <v>143</v>
      </c>
      <c r="C368" s="119"/>
      <c r="D368" s="56">
        <f>D370</f>
        <v>15000</v>
      </c>
      <c r="E368" s="56">
        <f>E370</f>
        <v>15000</v>
      </c>
      <c r="F368" s="56">
        <f>F370</f>
        <v>15000</v>
      </c>
    </row>
    <row r="369" spans="1:15" ht="16.899999999999999" customHeight="1">
      <c r="A369" s="101"/>
      <c r="B369" s="120" t="s">
        <v>81</v>
      </c>
      <c r="C369" s="121"/>
      <c r="D369" s="13"/>
      <c r="E369" s="13"/>
      <c r="F369" s="13"/>
    </row>
    <row r="370" spans="1:15" ht="16.899999999999999" customHeight="1">
      <c r="A370" s="33"/>
      <c r="B370" s="33" t="s">
        <v>38</v>
      </c>
      <c r="C370" s="33" t="s">
        <v>39</v>
      </c>
      <c r="D370" s="10">
        <f>D371</f>
        <v>15000</v>
      </c>
      <c r="E370" s="10">
        <f>E371</f>
        <v>15000</v>
      </c>
      <c r="F370" s="10">
        <f>F371</f>
        <v>15000</v>
      </c>
    </row>
    <row r="371" spans="1:15" ht="16.899999999999999" customHeight="1">
      <c r="A371" s="33"/>
      <c r="B371" s="33" t="s">
        <v>42</v>
      </c>
      <c r="C371" s="33" t="s">
        <v>43</v>
      </c>
      <c r="D371" s="10">
        <f>D372</f>
        <v>15000</v>
      </c>
      <c r="E371" s="10">
        <v>15000</v>
      </c>
      <c r="F371" s="10">
        <v>15000</v>
      </c>
    </row>
    <row r="372" spans="1:15" ht="16.899999999999999" customHeight="1">
      <c r="A372" s="101"/>
      <c r="B372" s="101" t="s">
        <v>44</v>
      </c>
      <c r="C372" s="101" t="s">
        <v>45</v>
      </c>
      <c r="D372" s="13">
        <v>15000</v>
      </c>
      <c r="E372" s="13">
        <v>0</v>
      </c>
      <c r="F372" s="13">
        <v>0</v>
      </c>
    </row>
    <row r="373" spans="1:15" ht="16.899999999999999" customHeight="1">
      <c r="A373" s="101"/>
      <c r="B373" s="101"/>
      <c r="C373" s="101"/>
      <c r="D373" s="13"/>
      <c r="E373" s="13"/>
      <c r="F373" s="13"/>
    </row>
    <row r="374" spans="1:15" ht="16.899999999999999" customHeight="1">
      <c r="A374" s="101"/>
      <c r="B374" s="120" t="s">
        <v>144</v>
      </c>
      <c r="C374" s="121"/>
      <c r="D374" s="13"/>
      <c r="E374" s="13"/>
      <c r="F374" s="13"/>
    </row>
    <row r="375" spans="1:15" ht="16.899999999999999" customHeight="1">
      <c r="A375" s="33"/>
      <c r="B375" s="33" t="s">
        <v>38</v>
      </c>
      <c r="C375" s="33" t="s">
        <v>39</v>
      </c>
      <c r="D375" s="10">
        <f>D376</f>
        <v>5000</v>
      </c>
      <c r="E375" s="10">
        <f>E376</f>
        <v>5000</v>
      </c>
      <c r="F375" s="10">
        <f>F376</f>
        <v>5000</v>
      </c>
    </row>
    <row r="376" spans="1:15" ht="16.899999999999999" customHeight="1">
      <c r="A376" s="33"/>
      <c r="B376" s="33" t="s">
        <v>42</v>
      </c>
      <c r="C376" s="33" t="s">
        <v>43</v>
      </c>
      <c r="D376" s="10">
        <f>SUM(D377:D377)</f>
        <v>5000</v>
      </c>
      <c r="E376" s="10">
        <v>5000</v>
      </c>
      <c r="F376" s="10">
        <v>5000</v>
      </c>
    </row>
    <row r="377" spans="1:15" ht="16.899999999999999" customHeight="1">
      <c r="A377" s="101"/>
      <c r="B377" s="101" t="s">
        <v>44</v>
      </c>
      <c r="C377" s="101" t="s">
        <v>45</v>
      </c>
      <c r="D377" s="13">
        <v>5000</v>
      </c>
      <c r="E377" s="13">
        <v>0</v>
      </c>
      <c r="F377" s="13">
        <v>0</v>
      </c>
    </row>
    <row r="378" spans="1:15" ht="16.899999999999999" customHeight="1">
      <c r="A378" s="101"/>
      <c r="B378" s="101"/>
      <c r="C378" s="101"/>
      <c r="D378" s="13"/>
      <c r="E378" s="13"/>
      <c r="F378" s="13"/>
    </row>
    <row r="379" spans="1:15" ht="19.149999999999999" customHeight="1">
      <c r="A379" s="101"/>
      <c r="B379" s="101"/>
      <c r="C379" s="101" t="s">
        <v>20</v>
      </c>
      <c r="D379" s="13">
        <v>6235781.5199999996</v>
      </c>
      <c r="E379" s="13">
        <v>6250141.5199999996</v>
      </c>
      <c r="F379" s="13">
        <v>6236141.5199999996</v>
      </c>
    </row>
    <row r="380" spans="1:15" ht="19.149999999999999" customHeight="1">
      <c r="A380" s="101"/>
      <c r="B380" s="101"/>
      <c r="C380" s="101" t="s">
        <v>157</v>
      </c>
      <c r="D380" s="13">
        <v>79840</v>
      </c>
      <c r="E380" s="13">
        <v>80480</v>
      </c>
      <c r="F380" s="13">
        <v>80480</v>
      </c>
    </row>
    <row r="381" spans="1:15" s="14" customFormat="1" ht="19.149999999999999" customHeight="1">
      <c r="A381" s="33"/>
      <c r="B381" s="33"/>
      <c r="C381" s="33" t="s">
        <v>158</v>
      </c>
      <c r="D381" s="10">
        <f>SUM(D379:D380)</f>
        <v>6315621.5199999996</v>
      </c>
      <c r="E381" s="10">
        <f t="shared" ref="E381:F381" si="59">SUM(E379:E380)</f>
        <v>6330621.5199999996</v>
      </c>
      <c r="F381" s="10">
        <f t="shared" si="59"/>
        <v>6316621.5199999996</v>
      </c>
      <c r="N381" s="17"/>
      <c r="O381" s="18"/>
    </row>
    <row r="382" spans="1:15" ht="19.149999999999999" customHeight="1">
      <c r="A382" s="93"/>
      <c r="B382" s="93"/>
      <c r="C382" s="93"/>
      <c r="D382" s="94"/>
      <c r="E382" s="94"/>
      <c r="F382" s="94"/>
    </row>
    <row r="383" spans="1:15" ht="16.899999999999999" customHeight="1">
      <c r="A383" s="93"/>
      <c r="B383" s="93"/>
      <c r="C383" s="93"/>
      <c r="D383" s="94"/>
      <c r="E383" s="94"/>
      <c r="F383" s="94"/>
    </row>
    <row r="384" spans="1:15" ht="16.899999999999999" customHeight="1">
      <c r="A384" s="93"/>
      <c r="B384" s="93"/>
      <c r="C384" s="93"/>
      <c r="D384" s="94"/>
      <c r="E384" s="94"/>
      <c r="F384" s="94"/>
    </row>
    <row r="385" spans="1:6" ht="16.899999999999999" customHeight="1"/>
    <row r="386" spans="1:6" ht="16.899999999999999" customHeight="1"/>
    <row r="387" spans="1:6" ht="16.899999999999999" customHeight="1">
      <c r="A387" s="1" t="s">
        <v>172</v>
      </c>
      <c r="D387" s="115" t="s">
        <v>159</v>
      </c>
      <c r="E387" s="115"/>
      <c r="F387" s="115"/>
    </row>
    <row r="388" spans="1:6" ht="27" customHeight="1">
      <c r="E388" s="100" t="s">
        <v>165</v>
      </c>
    </row>
    <row r="389" spans="1:6" ht="16.899999999999999" customHeight="1"/>
    <row r="390" spans="1:6" ht="16.899999999999999" customHeight="1"/>
  </sheetData>
  <mergeCells count="98">
    <mergeCell ref="B66:C66"/>
    <mergeCell ref="B1:F4"/>
    <mergeCell ref="A6:C6"/>
    <mergeCell ref="B7:C7"/>
    <mergeCell ref="A31:C31"/>
    <mergeCell ref="B56:C56"/>
    <mergeCell ref="B103:C103"/>
    <mergeCell ref="B67:C67"/>
    <mergeCell ref="B76:C76"/>
    <mergeCell ref="B77:C77"/>
    <mergeCell ref="B78:C78"/>
    <mergeCell ref="B85:C85"/>
    <mergeCell ref="B86:C86"/>
    <mergeCell ref="B94:C94"/>
    <mergeCell ref="B95:C95"/>
    <mergeCell ref="B96:C96"/>
    <mergeCell ref="B97:C97"/>
    <mergeCell ref="B102:C102"/>
    <mergeCell ref="B142:C142"/>
    <mergeCell ref="B104:C104"/>
    <mergeCell ref="B105:C105"/>
    <mergeCell ref="B106:C106"/>
    <mergeCell ref="B107:C107"/>
    <mergeCell ref="B111:C111"/>
    <mergeCell ref="B112:C112"/>
    <mergeCell ref="B116:C116"/>
    <mergeCell ref="B117:C117"/>
    <mergeCell ref="B130:C130"/>
    <mergeCell ref="B131:C131"/>
    <mergeCell ref="B141:C141"/>
    <mergeCell ref="B196:C196"/>
    <mergeCell ref="B147:C147"/>
    <mergeCell ref="B148:C148"/>
    <mergeCell ref="B158:C158"/>
    <mergeCell ref="B159:C159"/>
    <mergeCell ref="B170:C170"/>
    <mergeCell ref="B171:C171"/>
    <mergeCell ref="B172:C172"/>
    <mergeCell ref="B180:C180"/>
    <mergeCell ref="B181:C181"/>
    <mergeCell ref="B188:C188"/>
    <mergeCell ref="B189:C189"/>
    <mergeCell ref="B254:C254"/>
    <mergeCell ref="B201:C201"/>
    <mergeCell ref="B202:C202"/>
    <mergeCell ref="B203:C203"/>
    <mergeCell ref="B211:C211"/>
    <mergeCell ref="B225:C225"/>
    <mergeCell ref="B226:C226"/>
    <mergeCell ref="B231:C231"/>
    <mergeCell ref="B238:C238"/>
    <mergeCell ref="B242:C242"/>
    <mergeCell ref="B243:C243"/>
    <mergeCell ref="B244:C244"/>
    <mergeCell ref="B288:C288"/>
    <mergeCell ref="B255:C255"/>
    <mergeCell ref="B264:C264"/>
    <mergeCell ref="B265:C265"/>
    <mergeCell ref="B266:C266"/>
    <mergeCell ref="B274:C274"/>
    <mergeCell ref="B275:C275"/>
    <mergeCell ref="B276:C276"/>
    <mergeCell ref="B281:C281"/>
    <mergeCell ref="B282:C282"/>
    <mergeCell ref="B286:C286"/>
    <mergeCell ref="B287:C287"/>
    <mergeCell ref="B324:C324"/>
    <mergeCell ref="B295:C295"/>
    <mergeCell ref="B296:C296"/>
    <mergeCell ref="B297:C297"/>
    <mergeCell ref="B304:C304"/>
    <mergeCell ref="B305:C305"/>
    <mergeCell ref="B306:C306"/>
    <mergeCell ref="B315:C315"/>
    <mergeCell ref="B316:C316"/>
    <mergeCell ref="B317:C317"/>
    <mergeCell ref="B322:C322"/>
    <mergeCell ref="B323:C323"/>
    <mergeCell ref="B351:C351"/>
    <mergeCell ref="B329:C329"/>
    <mergeCell ref="B330:C330"/>
    <mergeCell ref="B338:C338"/>
    <mergeCell ref="B339:C339"/>
    <mergeCell ref="B343:C343"/>
    <mergeCell ref="B344:C344"/>
    <mergeCell ref="B345:C345"/>
    <mergeCell ref="B349:C349"/>
    <mergeCell ref="B350:C350"/>
    <mergeCell ref="B355:C355"/>
    <mergeCell ref="B356:C356"/>
    <mergeCell ref="B357:C357"/>
    <mergeCell ref="B358:C358"/>
    <mergeCell ref="B359:C359"/>
    <mergeCell ref="D387:F387"/>
    <mergeCell ref="B367:C367"/>
    <mergeCell ref="B368:C368"/>
    <mergeCell ref="B369:C369"/>
    <mergeCell ref="B374:C374"/>
  </mergeCells>
  <pageMargins left="0.59055118110236227" right="0.59055118110236227" top="0.59055118110236227" bottom="0.59055118110236227" header="0.59055118110236227" footer="0.59055118110236227"/>
  <pageSetup paperSize="9" orientation="landscape" r:id="rId1"/>
  <headerFooter alignWithMargins="0">
    <oddFooter>&amp;L&amp;C&amp;R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D26"/>
  <sheetViews>
    <sheetView workbookViewId="0">
      <selection sqref="A1:E2"/>
    </sheetView>
  </sheetViews>
  <sheetFormatPr defaultRowHeight="12.75"/>
  <cols>
    <col min="1" max="1" width="21.5703125" customWidth="1"/>
    <col min="2" max="2" width="19.7109375" customWidth="1"/>
    <col min="3" max="3" width="24.7109375" customWidth="1"/>
    <col min="4" max="4" width="24.28515625" customWidth="1"/>
  </cols>
  <sheetData>
    <row r="1" spans="1:4">
      <c r="D1" s="2"/>
    </row>
    <row r="2" spans="1:4">
      <c r="A2" s="109"/>
      <c r="B2" s="109"/>
      <c r="C2" s="109"/>
      <c r="D2" s="109"/>
    </row>
    <row r="3" spans="1:4">
      <c r="A3" s="109"/>
      <c r="B3" s="109"/>
      <c r="C3" s="109"/>
    </row>
    <row r="4" spans="1:4">
      <c r="A4" s="109"/>
      <c r="B4" s="109"/>
      <c r="C4" s="109"/>
    </row>
    <row r="5" spans="1:4">
      <c r="A5" s="109"/>
      <c r="B5" s="109"/>
      <c r="C5" s="109"/>
    </row>
    <row r="6" spans="1:4">
      <c r="A6" s="109"/>
      <c r="B6" s="109"/>
      <c r="C6" s="109"/>
    </row>
    <row r="7" spans="1:4">
      <c r="A7" s="109"/>
      <c r="B7" s="109"/>
      <c r="C7" s="109"/>
    </row>
    <row r="8" spans="1:4">
      <c r="A8" s="109"/>
      <c r="B8" s="109"/>
      <c r="C8" s="109"/>
    </row>
    <row r="9" spans="1:4">
      <c r="A9" s="109"/>
      <c r="B9" s="109"/>
      <c r="C9" s="109"/>
    </row>
    <row r="10" spans="1:4">
      <c r="A10" s="109"/>
      <c r="B10" s="109"/>
      <c r="C10" s="109"/>
    </row>
    <row r="11" spans="1:4">
      <c r="A11" s="109"/>
      <c r="B11" s="109"/>
      <c r="C11" s="109"/>
    </row>
    <row r="12" spans="1:4">
      <c r="A12" s="109"/>
      <c r="B12" s="109"/>
      <c r="C12" s="109"/>
    </row>
    <row r="13" spans="1:4">
      <c r="A13" s="109"/>
      <c r="B13" s="109"/>
      <c r="C13" s="109"/>
    </row>
    <row r="14" spans="1:4">
      <c r="A14" s="109"/>
      <c r="B14" s="109"/>
      <c r="C14" s="109"/>
    </row>
    <row r="15" spans="1:4">
      <c r="A15" s="109"/>
      <c r="B15" s="109"/>
      <c r="C15" s="109"/>
    </row>
    <row r="16" spans="1:4">
      <c r="A16" s="109"/>
      <c r="B16" s="109"/>
      <c r="C16" s="109"/>
    </row>
    <row r="17" spans="1:3">
      <c r="A17" s="109"/>
      <c r="B17" s="109"/>
      <c r="C17" s="109"/>
    </row>
    <row r="18" spans="1:3">
      <c r="A18" s="109"/>
      <c r="B18" s="109"/>
      <c r="C18" s="109"/>
    </row>
    <row r="19" spans="1:3">
      <c r="A19" s="109"/>
      <c r="B19" s="109"/>
      <c r="C19" s="109"/>
    </row>
    <row r="20" spans="1:3">
      <c r="A20" s="109"/>
      <c r="B20" s="109"/>
      <c r="C20" s="109"/>
    </row>
    <row r="21" spans="1:3">
      <c r="A21" s="109"/>
      <c r="B21" s="109"/>
      <c r="C21" s="109"/>
    </row>
    <row r="22" spans="1:3">
      <c r="A22" s="109"/>
      <c r="B22" s="109"/>
      <c r="C22" s="109"/>
    </row>
    <row r="23" spans="1:3">
      <c r="A23" s="109"/>
      <c r="B23" s="109"/>
      <c r="C23" s="109"/>
    </row>
    <row r="24" spans="1:3">
      <c r="A24" s="109"/>
      <c r="B24" s="109"/>
      <c r="C24" s="109"/>
    </row>
    <row r="25" spans="1:3">
      <c r="A25" s="109"/>
      <c r="B25" s="109"/>
      <c r="C25" s="109"/>
    </row>
    <row r="26" spans="1:3">
      <c r="A26" s="109"/>
      <c r="B26" s="109"/>
      <c r="C26" s="10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OPĆI DIO</vt:lpstr>
      <vt:lpstr>PRIHODI I PRIMICI</vt:lpstr>
      <vt:lpstr>RASHODI I IZDACI </vt:lpstr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2020-01-10T10:55:57Z</cp:lastPrinted>
  <dcterms:created xsi:type="dcterms:W3CDTF">2019-06-14T09:12:55Z</dcterms:created>
  <dcterms:modified xsi:type="dcterms:W3CDTF">2020-06-02T06:15:41Z</dcterms:modified>
</cp:coreProperties>
</file>