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495" windowWidth="29040" windowHeight="15840"/>
  </bookViews>
  <sheets>
    <sheet name="Opći dio" sheetId="3" r:id="rId1"/>
    <sheet name="Prihodi i rashodi -ekon. klf." sheetId="1" r:id="rId2"/>
    <sheet name="Prihodi i rashodi -izvori" sheetId="4" r:id="rId3"/>
    <sheet name="Prih i rash.-progr.,funk izvori" sheetId="5" r:id="rId4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3" l="1"/>
  <c r="D17" i="3"/>
  <c r="C4" i="1"/>
  <c r="I99" i="5"/>
  <c r="I100" i="5"/>
  <c r="I101" i="5"/>
  <c r="H99" i="5"/>
  <c r="H100" i="5"/>
  <c r="H101" i="5"/>
  <c r="I72" i="5"/>
  <c r="I73" i="5"/>
  <c r="I74" i="5"/>
  <c r="I75" i="5"/>
  <c r="I76" i="5"/>
  <c r="I77" i="5"/>
  <c r="I78" i="5"/>
  <c r="I79" i="5"/>
  <c r="I80" i="5"/>
  <c r="H74" i="5"/>
  <c r="H75" i="5"/>
  <c r="H76" i="5"/>
  <c r="H77" i="5"/>
  <c r="H78" i="5"/>
  <c r="H79" i="5"/>
  <c r="H80" i="5"/>
  <c r="H81" i="5"/>
  <c r="H82" i="5"/>
  <c r="G98" i="5"/>
  <c r="G99" i="5"/>
  <c r="G73" i="5"/>
  <c r="I67" i="5"/>
  <c r="H67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G90" i="5" l="1"/>
  <c r="G91" i="5"/>
  <c r="G45" i="5"/>
  <c r="G66" i="5"/>
  <c r="G41" i="5"/>
  <c r="I41" i="5"/>
  <c r="F45" i="5"/>
  <c r="G36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15" i="5"/>
  <c r="I16" i="5"/>
  <c r="I14" i="5"/>
  <c r="H14" i="5"/>
  <c r="H15" i="5"/>
  <c r="H16" i="5"/>
  <c r="G17" i="5"/>
  <c r="G33" i="5"/>
  <c r="G13" i="5"/>
  <c r="F17" i="5"/>
  <c r="F98" i="5"/>
  <c r="F71" i="5"/>
  <c r="F66" i="5"/>
  <c r="F41" i="5"/>
  <c r="I44" i="5"/>
  <c r="I43" i="5"/>
  <c r="F36" i="5"/>
  <c r="I39" i="5"/>
  <c r="F95" i="5"/>
  <c r="F94" i="5" s="1"/>
  <c r="F33" i="5"/>
  <c r="F13" i="5"/>
  <c r="G71" i="5"/>
  <c r="E71" i="5"/>
  <c r="E45" i="5"/>
  <c r="E40" i="5"/>
  <c r="E17" i="5"/>
  <c r="D36" i="4"/>
  <c r="D15" i="4"/>
  <c r="F12" i="5" l="1"/>
  <c r="D21" i="1"/>
  <c r="E79" i="1"/>
  <c r="D77" i="1"/>
  <c r="C5" i="1"/>
  <c r="B20" i="3" l="1"/>
  <c r="B17" i="3"/>
  <c r="C80" i="1"/>
  <c r="B45" i="1" l="1"/>
  <c r="B69" i="1"/>
  <c r="B50" i="1"/>
  <c r="B16" i="1"/>
  <c r="G40" i="5" l="1"/>
  <c r="I13" i="5" l="1"/>
  <c r="I17" i="5"/>
  <c r="I35" i="5"/>
  <c r="I37" i="5"/>
  <c r="I38" i="5"/>
  <c r="I42" i="5"/>
  <c r="I45" i="5"/>
  <c r="I66" i="5"/>
  <c r="I68" i="5"/>
  <c r="I69" i="5"/>
  <c r="I70" i="5"/>
  <c r="I71" i="5"/>
  <c r="I81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11" i="5"/>
  <c r="H13" i="5"/>
  <c r="H17" i="5"/>
  <c r="H35" i="5"/>
  <c r="H37" i="5"/>
  <c r="H38" i="5"/>
  <c r="H40" i="5"/>
  <c r="H42" i="5"/>
  <c r="H66" i="5"/>
  <c r="H68" i="5"/>
  <c r="H69" i="5"/>
  <c r="H70" i="5"/>
  <c r="H71" i="5"/>
  <c r="H72" i="5"/>
  <c r="H73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11" i="5"/>
  <c r="E84" i="5" l="1"/>
  <c r="E83" i="5" s="1"/>
  <c r="F40" i="5"/>
  <c r="I40" i="5" s="1"/>
  <c r="G12" i="5"/>
  <c r="E12" i="5"/>
  <c r="I12" i="5" l="1"/>
  <c r="H12" i="5"/>
  <c r="C88" i="1"/>
  <c r="F29" i="4"/>
  <c r="F31" i="4"/>
  <c r="F32" i="4"/>
  <c r="F33" i="4"/>
  <c r="F35" i="4"/>
  <c r="F37" i="4"/>
  <c r="F39" i="4"/>
  <c r="F40" i="4"/>
  <c r="F41" i="4"/>
  <c r="F42" i="4"/>
  <c r="F44" i="4"/>
  <c r="F45" i="4"/>
  <c r="F46" i="4"/>
  <c r="D34" i="4"/>
  <c r="F34" i="4" s="1"/>
  <c r="C30" i="4"/>
  <c r="C34" i="4"/>
  <c r="C36" i="4"/>
  <c r="F36" i="4" s="1"/>
  <c r="C38" i="4"/>
  <c r="C41" i="4"/>
  <c r="C43" i="4"/>
  <c r="F43" i="4" s="1"/>
  <c r="B36" i="4"/>
  <c r="B34" i="4"/>
  <c r="F6" i="4"/>
  <c r="F8" i="4"/>
  <c r="F9" i="4"/>
  <c r="F10" i="4"/>
  <c r="F12" i="4"/>
  <c r="F14" i="4"/>
  <c r="F16" i="4"/>
  <c r="F17" i="4"/>
  <c r="F19" i="4"/>
  <c r="F21" i="4"/>
  <c r="F22" i="4"/>
  <c r="F23" i="4"/>
  <c r="D20" i="4"/>
  <c r="F20" i="4" s="1"/>
  <c r="F15" i="4"/>
  <c r="D13" i="4"/>
  <c r="D11" i="4"/>
  <c r="C7" i="4"/>
  <c r="C11" i="4"/>
  <c r="F11" i="4" s="1"/>
  <c r="C13" i="4"/>
  <c r="C15" i="4"/>
  <c r="C18" i="4"/>
  <c r="F18" i="4" s="1"/>
  <c r="C20" i="4"/>
  <c r="B20" i="4"/>
  <c r="B15" i="4"/>
  <c r="B13" i="4"/>
  <c r="B11" i="4"/>
  <c r="B7" i="4"/>
  <c r="F13" i="4" l="1"/>
  <c r="C28" i="4"/>
  <c r="B5" i="4"/>
  <c r="C5" i="4"/>
  <c r="D89" i="1" l="1"/>
  <c r="D88" i="1" s="1"/>
  <c r="F88" i="1" s="1"/>
  <c r="D93" i="1"/>
  <c r="D95" i="1"/>
  <c r="F95" i="1" s="1"/>
  <c r="D96" i="1"/>
  <c r="F96" i="1" s="1"/>
  <c r="D81" i="1"/>
  <c r="D69" i="1"/>
  <c r="E74" i="1"/>
  <c r="E71" i="1"/>
  <c r="D67" i="1"/>
  <c r="D57" i="1"/>
  <c r="D50" i="1"/>
  <c r="D46" i="1"/>
  <c r="D39" i="1"/>
  <c r="D41" i="1"/>
  <c r="D43" i="1"/>
  <c r="D33" i="1"/>
  <c r="D28" i="1"/>
  <c r="D27" i="1" s="1"/>
  <c r="D18" i="1"/>
  <c r="D19" i="1"/>
  <c r="D24" i="1"/>
  <c r="D22" i="1"/>
  <c r="D16" i="1"/>
  <c r="D15" i="1" s="1"/>
  <c r="F16" i="1"/>
  <c r="D13" i="1"/>
  <c r="D8" i="1"/>
  <c r="F6" i="1"/>
  <c r="F7" i="1"/>
  <c r="F9" i="1"/>
  <c r="F10" i="1"/>
  <c r="F11" i="1"/>
  <c r="F12" i="1"/>
  <c r="F14" i="1"/>
  <c r="F17" i="1"/>
  <c r="F18" i="1"/>
  <c r="F19" i="1"/>
  <c r="F20" i="1"/>
  <c r="F23" i="1"/>
  <c r="F25" i="1"/>
  <c r="F26" i="1"/>
  <c r="F29" i="1"/>
  <c r="F30" i="1"/>
  <c r="F32" i="1"/>
  <c r="F34" i="1"/>
  <c r="F36" i="1"/>
  <c r="F40" i="1"/>
  <c r="F42" i="1"/>
  <c r="F44" i="1"/>
  <c r="F47" i="1"/>
  <c r="F48" i="1"/>
  <c r="F49" i="1"/>
  <c r="F51" i="1"/>
  <c r="F52" i="1"/>
  <c r="F53" i="1"/>
  <c r="F54" i="1"/>
  <c r="F55" i="1"/>
  <c r="F56" i="1"/>
  <c r="F58" i="1"/>
  <c r="F59" i="1"/>
  <c r="F60" i="1"/>
  <c r="F61" i="1"/>
  <c r="F62" i="1"/>
  <c r="F63" i="1"/>
  <c r="F64" i="1"/>
  <c r="F65" i="1"/>
  <c r="F66" i="1"/>
  <c r="F68" i="1"/>
  <c r="F70" i="1"/>
  <c r="F71" i="1"/>
  <c r="F72" i="1"/>
  <c r="F73" i="1"/>
  <c r="F74" i="1"/>
  <c r="F75" i="1"/>
  <c r="F78" i="1"/>
  <c r="F82" i="1"/>
  <c r="F83" i="1"/>
  <c r="F84" i="1"/>
  <c r="F85" i="1"/>
  <c r="F86" i="1"/>
  <c r="F90" i="1"/>
  <c r="F91" i="1"/>
  <c r="F92" i="1"/>
  <c r="F94" i="1"/>
  <c r="F97" i="1"/>
  <c r="C95" i="1"/>
  <c r="C93" i="1"/>
  <c r="C87" i="1" s="1"/>
  <c r="C89" i="1"/>
  <c r="C84" i="1"/>
  <c r="C81" i="1"/>
  <c r="C77" i="1"/>
  <c r="C76" i="1" s="1"/>
  <c r="C69" i="1"/>
  <c r="C67" i="1"/>
  <c r="C57" i="1"/>
  <c r="C50" i="1"/>
  <c r="C46" i="1"/>
  <c r="C39" i="1"/>
  <c r="C41" i="1"/>
  <c r="C43" i="1"/>
  <c r="C33" i="1"/>
  <c r="C31" i="1" s="1"/>
  <c r="C28" i="1"/>
  <c r="C24" i="1"/>
  <c r="F24" i="1" s="1"/>
  <c r="C22" i="1"/>
  <c r="C18" i="1"/>
  <c r="C19" i="1"/>
  <c r="C16" i="1"/>
  <c r="C15" i="1" s="1"/>
  <c r="C13" i="1"/>
  <c r="C11" i="1"/>
  <c r="C8" i="1"/>
  <c r="C6" i="1"/>
  <c r="D87" i="1" l="1"/>
  <c r="F87" i="1" s="1"/>
  <c r="F81" i="1"/>
  <c r="D80" i="1"/>
  <c r="F80" i="1" s="1"/>
  <c r="F28" i="1"/>
  <c r="D5" i="1"/>
  <c r="F67" i="1"/>
  <c r="F93" i="1"/>
  <c r="F89" i="1"/>
  <c r="F77" i="1"/>
  <c r="F57" i="1"/>
  <c r="F50" i="1"/>
  <c r="C45" i="1"/>
  <c r="C37" i="1" s="1"/>
  <c r="C98" i="1" s="1"/>
  <c r="F43" i="1"/>
  <c r="C38" i="1"/>
  <c r="F41" i="1"/>
  <c r="F39" i="1"/>
  <c r="F13" i="1"/>
  <c r="C27" i="1"/>
  <c r="F27" i="1"/>
  <c r="F15" i="1"/>
  <c r="F33" i="1"/>
  <c r="C21" i="1"/>
  <c r="F21" i="1"/>
  <c r="D76" i="1"/>
  <c r="F76" i="1" s="1"/>
  <c r="F46" i="1"/>
  <c r="D45" i="1"/>
  <c r="D38" i="1"/>
  <c r="D31" i="1"/>
  <c r="F31" i="1" s="1"/>
  <c r="F22" i="1"/>
  <c r="D4" i="1"/>
  <c r="F8" i="1"/>
  <c r="F38" i="1"/>
  <c r="F69" i="1"/>
  <c r="B85" i="1"/>
  <c r="B84" i="1" s="1"/>
  <c r="B81" i="1"/>
  <c r="B80" i="1" s="1"/>
  <c r="B37" i="1" s="1"/>
  <c r="B77" i="1"/>
  <c r="B57" i="1"/>
  <c r="F45" i="1" l="1"/>
  <c r="F4" i="1"/>
  <c r="D37" i="1"/>
  <c r="F37" i="1" s="1"/>
  <c r="B46" i="1"/>
  <c r="E55" i="1"/>
  <c r="B39" i="1"/>
  <c r="B41" i="1"/>
  <c r="B43" i="1"/>
  <c r="B22" i="1"/>
  <c r="B21" i="1" s="1"/>
  <c r="B15" i="1"/>
  <c r="B28" i="1"/>
  <c r="B27" i="1" s="1"/>
  <c r="B33" i="1"/>
  <c r="B32" i="1" s="1"/>
  <c r="B31" i="1" s="1"/>
  <c r="B24" i="1"/>
  <c r="B19" i="1"/>
  <c r="B18" i="1" s="1"/>
  <c r="B8" i="1"/>
  <c r="B5" i="1" s="1"/>
  <c r="B13" i="1"/>
  <c r="B11" i="1"/>
  <c r="B38" i="1" l="1"/>
  <c r="B4" i="1"/>
  <c r="F35" i="3"/>
  <c r="E35" i="3"/>
  <c r="E19" i="3"/>
  <c r="F16" i="3"/>
  <c r="F18" i="3"/>
  <c r="F19" i="3"/>
  <c r="F15" i="3"/>
  <c r="F5" i="1" l="1"/>
  <c r="B38" i="4"/>
  <c r="B30" i="4"/>
  <c r="D98" i="1"/>
  <c r="F98" i="1" s="1"/>
  <c r="D38" i="4"/>
  <c r="F38" i="4" s="1"/>
  <c r="E46" i="4"/>
  <c r="E45" i="4"/>
  <c r="E44" i="4"/>
  <c r="E43" i="4"/>
  <c r="E42" i="4"/>
  <c r="E41" i="4"/>
  <c r="E40" i="4"/>
  <c r="E39" i="4"/>
  <c r="E37" i="4"/>
  <c r="E36" i="4"/>
  <c r="E35" i="4"/>
  <c r="E34" i="4"/>
  <c r="E33" i="4"/>
  <c r="E32" i="4"/>
  <c r="E31" i="4"/>
  <c r="D30" i="4"/>
  <c r="F30" i="4" s="1"/>
  <c r="D7" i="4"/>
  <c r="F7" i="4" s="1"/>
  <c r="E23" i="4"/>
  <c r="E22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80" i="1"/>
  <c r="E34" i="1"/>
  <c r="E33" i="1"/>
  <c r="E32" i="1"/>
  <c r="E92" i="1"/>
  <c r="E93" i="1"/>
  <c r="E95" i="1"/>
  <c r="E96" i="1"/>
  <c r="E97" i="1"/>
  <c r="B87" i="1"/>
  <c r="E87" i="1" s="1"/>
  <c r="E37" i="1"/>
  <c r="E86" i="1"/>
  <c r="E85" i="1"/>
  <c r="E84" i="1"/>
  <c r="E68" i="1"/>
  <c r="E67" i="1"/>
  <c r="E62" i="1"/>
  <c r="E60" i="1"/>
  <c r="E56" i="1"/>
  <c r="E31" i="1"/>
  <c r="E30" i="1"/>
  <c r="E26" i="1"/>
  <c r="E14" i="1"/>
  <c r="E13" i="1"/>
  <c r="E12" i="1"/>
  <c r="E11" i="1"/>
  <c r="E16" i="3"/>
  <c r="E15" i="3"/>
  <c r="C17" i="3"/>
  <c r="F17" i="3" s="1"/>
  <c r="E94" i="1"/>
  <c r="E91" i="1"/>
  <c r="E90" i="1"/>
  <c r="E89" i="1"/>
  <c r="E88" i="1"/>
  <c r="E83" i="1"/>
  <c r="E81" i="1"/>
  <c r="E78" i="1"/>
  <c r="E77" i="1"/>
  <c r="E76" i="1"/>
  <c r="E75" i="1"/>
  <c r="E73" i="1"/>
  <c r="E72" i="1"/>
  <c r="E70" i="1"/>
  <c r="E69" i="1"/>
  <c r="E66" i="1"/>
  <c r="E65" i="1"/>
  <c r="E64" i="1"/>
  <c r="E63" i="1"/>
  <c r="E61" i="1"/>
  <c r="E59" i="1"/>
  <c r="E58" i="1"/>
  <c r="E57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29" i="1"/>
  <c r="E25" i="1"/>
  <c r="E24" i="1"/>
  <c r="E23" i="1"/>
  <c r="E22" i="1"/>
  <c r="E21" i="1"/>
  <c r="E20" i="1"/>
  <c r="E19" i="1"/>
  <c r="E18" i="1"/>
  <c r="E17" i="1"/>
  <c r="E16" i="1"/>
  <c r="E15" i="1"/>
  <c r="E10" i="1"/>
  <c r="E9" i="1"/>
  <c r="E8" i="1"/>
  <c r="E7" i="1"/>
  <c r="E6" i="1"/>
  <c r="E5" i="1"/>
  <c r="C20" i="3"/>
  <c r="E38" i="4" l="1"/>
  <c r="B28" i="4"/>
  <c r="D5" i="4"/>
  <c r="F5" i="4" s="1"/>
  <c r="D28" i="4"/>
  <c r="F28" i="4" s="1"/>
  <c r="E7" i="4"/>
  <c r="E30" i="4"/>
  <c r="B98" i="1"/>
  <c r="E98" i="1" s="1"/>
  <c r="F20" i="3"/>
  <c r="C21" i="3"/>
  <c r="B21" i="3"/>
  <c r="E18" i="3"/>
  <c r="E5" i="4" l="1"/>
  <c r="E28" i="4"/>
  <c r="E20" i="3"/>
  <c r="E17" i="3" l="1"/>
  <c r="D21" i="3"/>
  <c r="C35" i="1" l="1"/>
  <c r="E28" i="1" l="1"/>
  <c r="E27" i="1" l="1"/>
  <c r="D35" i="1" l="1"/>
  <c r="F35" i="1" s="1"/>
  <c r="B35" i="1" l="1"/>
  <c r="E35" i="1" s="1"/>
  <c r="E4" i="1"/>
</calcChain>
</file>

<file path=xl/sharedStrings.xml><?xml version="1.0" encoding="utf-8"?>
<sst xmlns="http://schemas.openxmlformats.org/spreadsheetml/2006/main" count="233" uniqueCount="192">
  <si>
    <t>Oznaka</t>
  </si>
  <si>
    <t>Izvorni plan (2.)</t>
  </si>
  <si>
    <t>Indeks 4./1. (5.)</t>
  </si>
  <si>
    <t>Indeks 4./3. (6.)</t>
  </si>
  <si>
    <t>A. RAČUN PRIHODA I RASHODA</t>
  </si>
  <si>
    <t>6 Prihodi poslovanja</t>
  </si>
  <si>
    <t>63 Pomoći iz inozemstva i od subjekata unutar općeg proračuna</t>
  </si>
  <si>
    <t>634 Pomoći od izvanproračunskih korisnika</t>
  </si>
  <si>
    <t>6341 Tekuće pomoći od izvanproračunskih korisnika</t>
  </si>
  <si>
    <t>636 Pomoći proračunskim korisnicima iz proračuna koji im nije nadležan</t>
  </si>
  <si>
    <t>6361 Tekuće pomoći proračunskim korisnicima iz proračuna koji im nije nadležan</t>
  </si>
  <si>
    <t>6362 Kapitalne pomoći proračunskim korisnicima iz proračuna koji im nije nadležan</t>
  </si>
  <si>
    <t>64 Prihodi od imovine</t>
  </si>
  <si>
    <t>641 Prihodi od financijske imovine</t>
  </si>
  <si>
    <t>6413 Kamate na oročena sredstva i depozite po viđenju</t>
  </si>
  <si>
    <t>65 Prihodi od upravnih i administrativnih pristojbi, pristojbi po posebnim propisima i naknada</t>
  </si>
  <si>
    <t>652 Prihodi po posebnim propisima</t>
  </si>
  <si>
    <t>6526 Ostali nespomenuti prihodi</t>
  </si>
  <si>
    <t>66 Prihodi od prodaje proizvoda i robe te pruženih usluga i prihodi od donacija te povrati po protestiranim jamstvima</t>
  </si>
  <si>
    <t>661 Prihodi od prodaje proizvoda i robe te pruženih usluga</t>
  </si>
  <si>
    <t>663 Donacije od pravnih i fizičkih osoba izvan općeg proračuna i povrat donacija po protestiranim jamstvima</t>
  </si>
  <si>
    <t>6631 Tekuće donacije</t>
  </si>
  <si>
    <t>6632 Kapitalne donacije</t>
  </si>
  <si>
    <t>7 Prihodi od prodaje nefinancijske imovine</t>
  </si>
  <si>
    <t>72 Prihodi od prodaje proizvedene dugotrajne imovine</t>
  </si>
  <si>
    <t>721 Prihodi od prodaje građevinskih objekata</t>
  </si>
  <si>
    <t>7211 Stambeni objekti</t>
  </si>
  <si>
    <t>SVEUKUPNO PRIHODI</t>
  </si>
  <si>
    <t>3 Rashodi poslovanja</t>
  </si>
  <si>
    <t>31 Rashodi za zaposlene</t>
  </si>
  <si>
    <t>311 Plaće (Bruto)</t>
  </si>
  <si>
    <t>3111 Plaće za redovan rad</t>
  </si>
  <si>
    <t>312 Ostali rashodi za zaposlene</t>
  </si>
  <si>
    <t>3121 Ostali rashodi za zaposlene</t>
  </si>
  <si>
    <t>313 Doprinosi na plaće</t>
  </si>
  <si>
    <t>3132 Doprinosi za obvezno zdravstveno osiguranje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</si>
  <si>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</si>
  <si>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</si>
  <si>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</si>
  <si>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</si>
  <si>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</si>
  <si>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</si>
  <si>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</si>
  <si>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</si>
  <si>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</si>
  <si>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</si>
  <si>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</si>
  <si>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</si>
  <si>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</si>
  <si>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</si>
  <si>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</si>
  <si>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</si>
  <si>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</si>
  <si>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3236 Zdravstvene i veterinarske usluge</t>
  </si>
  <si>
    <t>3237 Intelektualne i osobne usluge</t>
  </si>
  <si>
    <t>3238 Računalne usluge</t>
  </si>
  <si>
    <t>3239 Ostale usluge</t>
  </si>
  <si>
    <t>324 Naknade troškova osobama izvan radnog odnosa</t>
  </si>
  <si>
    <t>3241 Naknade troškova osobama izvan radnog odnosa</t>
  </si>
  <si>
    <t>329 Ostali nespomenuti rashodi poslovanja</t>
  </si>
  <si>
    <t>3292 Premije osiguranja</t>
  </si>
  <si>
    <t>3294 Članarine i norme</t>
  </si>
  <si>
    <t>3295 Pristojbe i naknade</t>
  </si>
  <si>
    <t>3296 Troškovi sudskih postupaka</t>
  </si>
  <si>
    <t>3299 Ostali nespomenuti rashodi poslovanja</t>
  </si>
  <si>
    <t>34 Financijski rashodi</t>
  </si>
  <si>
    <t>343 Ostali financijski rashodi</t>
  </si>
  <si>
    <t>3431 Bankarske usluge i usluge platnog prometa</t>
  </si>
  <si>
    <t>37 Naknade građanima i kućanstvima na temelju osiguranja i druge naknade</t>
  </si>
  <si>
    <t>372 Ostale naknade građanima i kućanstvima iz proračuna</t>
  </si>
  <si>
    <t>4 Rashodi za nabavu nefinancijske imovine</t>
  </si>
  <si>
    <t>42 Rashodi za nabavu proizvedene dugotrajne imovine</t>
  </si>
  <si>
    <t>422 Postrojenja i oprema</t>
  </si>
  <si>
    <t>4221 Uredska oprema i namještaj</t>
  </si>
  <si>
    <t>4227 Uređaji, strojevi i oprema za ostale namjene</t>
  </si>
  <si>
    <t>424 Knjige, umjetnička djela i ostale izložbene vrijednosti</t>
  </si>
  <si>
    <t>4241 Knjige</t>
  </si>
  <si>
    <t>SVEUKUPNO RASHODI</t>
  </si>
  <si>
    <t>6711 Prihodi iz nadležnog proračuna za financiranje rashoda poslovanja</t>
  </si>
  <si>
    <t>671 Prihodi iz nadležnog proračuna za financiranje redovne djelatnosti proračunskih korisnika</t>
  </si>
  <si>
    <t>6712 Prihodi iz nadležnog proračuna za nabavu nefinancijske imovine</t>
  </si>
  <si>
    <t>Razlika - višak/manjak</t>
  </si>
  <si>
    <t xml:space="preserve"> PRIHODI UKUPNO</t>
  </si>
  <si>
    <t>RASHODI UKUPNO</t>
  </si>
  <si>
    <t>B. RAČUN FINANCIRANJA</t>
  </si>
  <si>
    <t>8 Primici od financijske imovine i zaduživanja</t>
  </si>
  <si>
    <t>5  Izdaci za financijsku imovinu i otplate zajmova</t>
  </si>
  <si>
    <t>Neto zaduživanje/financiranje</t>
  </si>
  <si>
    <t>C. RASPOLOŽIVA SREDSTVA IZ PRETHODNE GODINE</t>
  </si>
  <si>
    <t>Višak/manjak+neto financiranje+raspoloživa sredstva iz prethodnih godina</t>
  </si>
  <si>
    <t>Višak/manjak iz prethodnih godina</t>
  </si>
  <si>
    <t xml:space="preserve">I. OPĆI DIO  </t>
  </si>
  <si>
    <t>638 Pmoći temeljem prijenosa EU sredstava</t>
  </si>
  <si>
    <t>6381 Tekuće pomoći temeljem prijenosa EU</t>
  </si>
  <si>
    <t>639 Prijenos između proračunskih korisnika istog proračuna</t>
  </si>
  <si>
    <t>6391 Tekući prijenos između proračunskih korisnika istog proračuna</t>
  </si>
  <si>
    <t>3235 zakupnine i najamnine</t>
  </si>
  <si>
    <t>38 Ostali rashodi</t>
  </si>
  <si>
    <t>381 Tekuće donacije</t>
  </si>
  <si>
    <t>3811 Tekuće donacijeu novcu</t>
  </si>
  <si>
    <t>45 Rashodi za dodatna ulaganja</t>
  </si>
  <si>
    <t>451 Dodatna ulaganja na građevinskom objektu</t>
  </si>
  <si>
    <t>4511 Dodatna ulaganja na građevinskom objektu</t>
  </si>
  <si>
    <t xml:space="preserve">I. Opći dio </t>
  </si>
  <si>
    <t>II. POSEBNI DIO</t>
  </si>
  <si>
    <t>SVEUKUPNO Prihodi</t>
  </si>
  <si>
    <t>SVEUKUPNO Rashodi</t>
  </si>
  <si>
    <t>Izvor 5 Pomoći</t>
  </si>
  <si>
    <t xml:space="preserve">Izvor 5.3 Tekuće pomoći </t>
  </si>
  <si>
    <t>Izvor 5.6 Prijenos sredstava EU</t>
  </si>
  <si>
    <t>Izvor 4 Prihodi za posebne namjene</t>
  </si>
  <si>
    <t>Izvor 4.7 Prihodi za posebne namjene PK</t>
  </si>
  <si>
    <t>Izvor 3 Vlastiti prihodi</t>
  </si>
  <si>
    <t>Izvor 1 Opći prihodi i primici</t>
  </si>
  <si>
    <t>Izvor 6 Donacije - proračunski korisnici</t>
  </si>
  <si>
    <t>Izvor 6.1 Donacije - proračunski korisnici</t>
  </si>
  <si>
    <t>Izvor 7 Prihodi od prodaje nefin. Imovine</t>
  </si>
  <si>
    <t>Izvor 7.3. Prihodi od prodaje imovine PK</t>
  </si>
  <si>
    <t>Izvor 8 Primici od financijske imovine i zaduživanja</t>
  </si>
  <si>
    <t>Izvor 8.3. Priimici od prodaje dionica PK</t>
  </si>
  <si>
    <t>Izvor 1.2 Ostali opći prihodi</t>
  </si>
  <si>
    <t xml:space="preserve">        Na temelju zakona o proračunu (“Narodne novine” broj 144/21) i Pravilnikom o polugodišnjem i godišnjem izvještaju o izvršenju proračuna (“Narodne novine” broj 24/13, 102/17, 1/20, 147/20), propisana je obveza sastavljanja i podnošenja godišnjeg i polugodišnjeg izvještaja o izvršenju financijskog plana. Osnovna škola Voštarnica-Zadar podnosi školskom odboru:</t>
  </si>
  <si>
    <t>Indeks 4./2. (6.)</t>
  </si>
  <si>
    <t>6614 Prihodi od prodanih proizv.zadruga</t>
  </si>
  <si>
    <t>67 Prihodi iz nadležnog proračuna</t>
  </si>
  <si>
    <t>3722Naknade građanima i kućanstvima u naravi</t>
  </si>
  <si>
    <t>3721 Naknade grđanima i kućanstvima u novcu</t>
  </si>
  <si>
    <t>3293 Reprezentacija</t>
  </si>
  <si>
    <t>Indeks 4./1. (4.)</t>
  </si>
  <si>
    <t>Indeks 3./1. (4.)</t>
  </si>
  <si>
    <t>Indeks 3./2 (5.)</t>
  </si>
  <si>
    <t>Izvor 31 Vlastiti prihodi OŠ Voštarnica</t>
  </si>
  <si>
    <t>Izvor 11 Opći prihodi i primici Grad Zadar</t>
  </si>
  <si>
    <t>Izvor 57 MZO -ŽUPANIJA Tekuće pomoći (školstvo)</t>
  </si>
  <si>
    <t>Izvor 57 Tekuće pomoći (školstvo)</t>
  </si>
  <si>
    <t>Izvor 31  Vlastiti prihodi OŠ Voštarnica</t>
  </si>
  <si>
    <t>Indeks 4./2. (5.)</t>
  </si>
  <si>
    <t>Šifra</t>
  </si>
  <si>
    <t xml:space="preserve">Naziv </t>
  </si>
  <si>
    <t>PROGRAM 1012.1013</t>
  </si>
  <si>
    <t>OSNOVNOŠKOLSKO OBRAZOVANJE</t>
  </si>
  <si>
    <t>Aktivnost Axxxxxx</t>
  </si>
  <si>
    <t>NAZIV AKTIVNOSTI</t>
  </si>
  <si>
    <t>Izvor financiranja 57</t>
  </si>
  <si>
    <t>MZO i Županija</t>
  </si>
  <si>
    <t>Rashodi poslovanja</t>
  </si>
  <si>
    <t>Rashodi za zaposlene</t>
  </si>
  <si>
    <t>Materijalni rashodi</t>
  </si>
  <si>
    <t>Ostale pomoći</t>
  </si>
  <si>
    <t>Izvor financiranja 11</t>
  </si>
  <si>
    <t>Grad Zadar</t>
  </si>
  <si>
    <t>Izvor financiranja 31</t>
  </si>
  <si>
    <t>Vlastiti prihodi</t>
  </si>
  <si>
    <t>Izvor financiranja 56</t>
  </si>
  <si>
    <t>fondovi EU</t>
  </si>
  <si>
    <t>Kapitalni projekt</t>
  </si>
  <si>
    <t>NAZIV KAPITALNOG PROJEKTA</t>
  </si>
  <si>
    <t>Rashodi za nabavu nefinancijske imovine</t>
  </si>
  <si>
    <t>Rashodi za nabavu proizvedene dugotrajne imovine</t>
  </si>
  <si>
    <t>Indeks 3/1</t>
  </si>
  <si>
    <t>Indeks 3/2</t>
  </si>
  <si>
    <t>Prihodi</t>
  </si>
  <si>
    <t>Rashodi</t>
  </si>
  <si>
    <t>POLUGODIŠNJI  IZVJEŠTAJ O IZVRŠENJU FINANCIJSKOG PLANA ZA 2024. GODINU</t>
  </si>
  <si>
    <t>Polugodišnji Financijski plan OŠ VOŠTARNICA-ZADAR za 2024. godinu ostvaren je kako slijedi:</t>
  </si>
  <si>
    <t>Ostvarenje/Izvršenje 2023. (1)</t>
  </si>
  <si>
    <t>Izvorni plan -(2.)       2024.</t>
  </si>
  <si>
    <t>Ostvarenje/Izvršenje  2024.(4.)</t>
  </si>
  <si>
    <t>Ostvarenje/Izvršenje 2023. GOD.(1)</t>
  </si>
  <si>
    <t>Ostvarenje preth. god.  30.06.2023.(1)</t>
  </si>
  <si>
    <t>Izvorni plan   2024 (2.)</t>
  </si>
  <si>
    <t>Ostvarenje 30.06.2024 (3.)</t>
  </si>
  <si>
    <t>I. OPĆI DIO KONSOLIDIRANOG PRORAČUNA za razdoblje od 01.01.2024. do 30.06.2024.</t>
  </si>
  <si>
    <t>PRIHODI I RASHODI 2024.PREMA EKONOMSKOJ KLASIFIKACIJI</t>
  </si>
  <si>
    <t>4223 oprema za održ i zaštitu</t>
  </si>
  <si>
    <t>3433 Zatezne kamate</t>
  </si>
  <si>
    <t>PRIHODI DO 30.06.2024. UKUPNO PO IZVORIMA</t>
  </si>
  <si>
    <t>Izvještaj o polugodišnjem izvršenju financijskog plana 2024.godine Osnovne škole Voštarnica-Zadar po izvorima</t>
  </si>
  <si>
    <t>Ostvarenje preth. god. 6-2023</t>
  </si>
  <si>
    <t>Izvorni plan 2024.</t>
  </si>
  <si>
    <t>Ostvarenje 6-2024</t>
  </si>
  <si>
    <t>Izvor 1.2 Prijenos sredstava EU 639</t>
  </si>
  <si>
    <t>RASHODI DO 30.06.2024. UKUPNO PO IZVORIMA</t>
  </si>
  <si>
    <t>Polugodišnji izvještaj o izvršenju financijskog plana 2024.prema programskoj i ekonomskoj klasifikaciji te izvorima financiranja Osnovne škole Voštarnica</t>
  </si>
  <si>
    <t>Izvršenje 30.06.2023.</t>
  </si>
  <si>
    <t>Plan 2024.</t>
  </si>
  <si>
    <t>Ostvarenje 30.06.2024.</t>
  </si>
  <si>
    <t>Prihodi Grad Zadar</t>
  </si>
  <si>
    <t xml:space="preserve">     Polugodišnji izvještaj izvršenja financijskog plana za 2024. godinu čini izvršenje prihoda i rashoda te primitaka i izdataka po ekonomskoj klasifikaciji  te izvršenje rashoda prema izvorima i programskoj klasifikaciji.</t>
  </si>
  <si>
    <t>Zadar, 12.07.2023.</t>
  </si>
  <si>
    <t>Klasa:400-04/24-01/4</t>
  </si>
  <si>
    <t>Urbroj: 2198-1-8-01/01-24-2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</si>
</sst>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n_-;\-* #,##0.00\ _k_n_-;_-* &quot;-&quot;??\ _k_n_-;_-@_-"/>
  </numFmts>
  <fonts count="5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7"/>
      <color rgb="FF000000"/>
      <name val="Verdana"/>
      <family val="2"/>
      <charset val="238"/>
    </font>
    <font>
      <b/>
      <sz val="9"/>
      <color rgb="FF000000"/>
      <name val="Calibri Light"/>
      <family val="2"/>
      <charset val="238"/>
    </font>
    <font>
      <sz val="7"/>
      <color theme="1"/>
      <name val="Verdana"/>
      <family val="2"/>
      <charset val="238"/>
    </font>
    <font>
      <b/>
      <sz val="7"/>
      <color rgb="FF000000"/>
      <name val="Arial"/>
      <family val="2"/>
      <charset val="238"/>
    </font>
    <font>
      <sz val="9"/>
      <color rgb="FF000000"/>
      <name val="Calibri Light"/>
      <family val="2"/>
      <charset val="238"/>
    </font>
    <font>
      <sz val="7"/>
      <color rgb="FF000000"/>
      <name val="Arial"/>
      <family val="2"/>
      <charset val="238"/>
    </font>
    <font>
      <sz val="9"/>
      <color theme="1"/>
      <name val="Calibri Light"/>
      <family val="2"/>
      <charset val="238"/>
    </font>
    <font>
      <b/>
      <sz val="7"/>
      <color theme="1"/>
      <name val="Verdana"/>
      <family val="2"/>
      <charset val="238"/>
    </font>
    <font>
      <sz val="12"/>
      <name val="Calibri"/>
      <family val="2"/>
      <charset val="238"/>
      <scheme val="minor"/>
    </font>
    <font>
      <sz val="8"/>
      <color theme="1"/>
      <name val="Verdana"/>
      <family val="2"/>
      <charset val="238"/>
    </font>
    <font>
      <sz val="8"/>
      <name val="Calibri"/>
      <family val="2"/>
      <charset val="238"/>
      <scheme val="minor"/>
    </font>
    <font>
      <b/>
      <sz val="8"/>
      <color rgb="FF000000"/>
      <name val="Verdana"/>
      <family val="2"/>
      <charset val="238"/>
    </font>
    <font>
      <sz val="8"/>
      <color rgb="FF000000"/>
      <name val="Arial"/>
      <family val="2"/>
      <charset val="238"/>
    </font>
    <font>
      <sz val="8"/>
      <color rgb="FF000000"/>
      <name val="Verdana"/>
      <family val="2"/>
      <charset val="238"/>
    </font>
    <font>
      <b/>
      <sz val="7.5"/>
      <color rgb="FF000000"/>
      <name val="Microsoft Sans Serif"/>
      <family val="2"/>
      <charset val="238"/>
    </font>
    <font>
      <sz val="7.5"/>
      <color rgb="FF000000"/>
      <name val="Microsoft Sans Serif"/>
      <family val="2"/>
      <charset val="238"/>
    </font>
    <font>
      <sz val="10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b/>
      <sz val="10"/>
      <color rgb="FF000000"/>
      <name val="Arial"/>
      <family val="2"/>
      <charset val="238"/>
    </font>
    <font>
      <sz val="9"/>
      <color rgb="FF000000"/>
      <name val="Verdana"/>
      <family val="2"/>
      <charset val="238"/>
    </font>
    <font>
      <b/>
      <sz val="9"/>
      <color rgb="FF000000"/>
      <name val="Verdana"/>
      <family val="2"/>
      <charset val="238"/>
    </font>
    <font>
      <b/>
      <sz val="9"/>
      <color rgb="FF000000"/>
      <name val="Arial"/>
      <family val="2"/>
      <charset val="238"/>
    </font>
    <font>
      <b/>
      <sz val="8"/>
      <color rgb="FF000000"/>
      <name val="Calibri Light"/>
      <family val="2"/>
      <charset val="238"/>
    </font>
    <font>
      <b/>
      <sz val="10"/>
      <color rgb="FF000000"/>
      <name val="Calibri Light"/>
      <family val="2"/>
      <charset val="238"/>
    </font>
    <font>
      <sz val="10"/>
      <color theme="1"/>
      <name val="Verdana"/>
      <family val="2"/>
      <charset val="238"/>
    </font>
    <font>
      <b/>
      <sz val="8"/>
      <color rgb="FF000000"/>
      <name val="Arial"/>
      <family val="2"/>
      <charset val="238"/>
    </font>
    <font>
      <b/>
      <sz val="8"/>
      <color theme="1"/>
      <name val="Verdana"/>
      <family val="2"/>
      <charset val="238"/>
    </font>
    <font>
      <b/>
      <sz val="8"/>
      <color rgb="FF000000"/>
      <name val="Microsoft Sans Serif"/>
      <family val="2"/>
      <charset val="238"/>
    </font>
    <font>
      <b/>
      <sz val="9"/>
      <color theme="1"/>
      <name val="Verdana"/>
      <family val="2"/>
      <charset val="238"/>
    </font>
    <font>
      <sz val="9"/>
      <color rgb="FF000000"/>
      <name val="Arial"/>
      <family val="2"/>
      <charset val="238"/>
    </font>
    <font>
      <b/>
      <sz val="12"/>
      <color rgb="FF000000"/>
      <name val="Calibri Light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i/>
      <sz val="10"/>
      <color rgb="FF000000"/>
      <name val="Arial"/>
      <family val="2"/>
      <charset val="238"/>
    </font>
    <font>
      <i/>
      <sz val="9"/>
      <color indexed="8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50" fillId="0" borderId="0"/>
    <xf numFmtId="43" fontId="1" fillId="0" borderId="0" applyFont="0" applyFill="0" applyBorder="0" applyAlignment="0" applyProtection="0"/>
  </cellStyleXfs>
  <cellXfs count="172">
    <xf numFmtId="0" fontId="0" fillId="0" borderId="0" xfId="0"/>
    <xf numFmtId="0" fontId="18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21" fillId="33" borderId="11" xfId="0" applyFont="1" applyFill="1" applyBorder="1" applyAlignment="1">
      <alignment horizontal="left" wrapText="1"/>
    </xf>
    <xf numFmtId="4" fontId="19" fillId="33" borderId="11" xfId="0" applyNumberFormat="1" applyFont="1" applyFill="1" applyBorder="1" applyAlignment="1">
      <alignment horizontal="right" wrapText="1"/>
    </xf>
    <xf numFmtId="0" fontId="19" fillId="33" borderId="11" xfId="0" applyFont="1" applyFill="1" applyBorder="1" applyAlignment="1">
      <alignment horizontal="right" wrapText="1"/>
    </xf>
    <xf numFmtId="0" fontId="20" fillId="0" borderId="0" xfId="0" applyFont="1"/>
    <xf numFmtId="0" fontId="23" fillId="33" borderId="11" xfId="0" applyFont="1" applyFill="1" applyBorder="1" applyAlignment="1">
      <alignment horizontal="left" wrapText="1"/>
    </xf>
    <xf numFmtId="4" fontId="22" fillId="33" borderId="11" xfId="0" applyNumberFormat="1" applyFont="1" applyFill="1" applyBorder="1" applyAlignment="1">
      <alignment horizontal="right" wrapText="1"/>
    </xf>
    <xf numFmtId="0" fontId="24" fillId="0" borderId="0" xfId="0" applyFont="1"/>
    <xf numFmtId="0" fontId="21" fillId="34" borderId="11" xfId="0" applyFont="1" applyFill="1" applyBorder="1" applyAlignment="1">
      <alignment horizontal="left" wrapText="1"/>
    </xf>
    <xf numFmtId="4" fontId="19" fillId="34" borderId="11" xfId="0" applyNumberFormat="1" applyFont="1" applyFill="1" applyBorder="1" applyAlignment="1">
      <alignment horizontal="right" wrapText="1"/>
    </xf>
    <xf numFmtId="0" fontId="25" fillId="0" borderId="0" xfId="0" applyFont="1"/>
    <xf numFmtId="0" fontId="27" fillId="0" borderId="0" xfId="0" applyFont="1" applyAlignment="1">
      <alignment horizontal="left" indent="1"/>
    </xf>
    <xf numFmtId="0" fontId="28" fillId="35" borderId="0" xfId="0" applyFont="1" applyFill="1" applyAlignment="1">
      <alignment horizontal="left" vertical="center" wrapText="1"/>
    </xf>
    <xf numFmtId="0" fontId="27" fillId="0" borderId="0" xfId="0" applyFont="1" applyAlignment="1">
      <alignment horizontal="left" wrapText="1"/>
    </xf>
    <xf numFmtId="0" fontId="29" fillId="0" borderId="10" xfId="0" applyFont="1" applyBorder="1" applyAlignment="1">
      <alignment horizontal="center" vertical="center" wrapText="1"/>
    </xf>
    <xf numFmtId="0" fontId="30" fillId="33" borderId="11" xfId="0" applyFont="1" applyFill="1" applyBorder="1" applyAlignment="1">
      <alignment horizontal="left" wrapText="1" indent="1"/>
    </xf>
    <xf numFmtId="4" fontId="30" fillId="33" borderId="11" xfId="0" applyNumberFormat="1" applyFont="1" applyFill="1" applyBorder="1" applyAlignment="1">
      <alignment horizontal="right" wrapText="1" indent="1"/>
    </xf>
    <xf numFmtId="4" fontId="31" fillId="33" borderId="11" xfId="0" applyNumberFormat="1" applyFont="1" applyFill="1" applyBorder="1" applyAlignment="1">
      <alignment horizontal="right" wrapText="1" indent="1"/>
    </xf>
    <xf numFmtId="0" fontId="30" fillId="33" borderId="11" xfId="0" applyFont="1" applyFill="1" applyBorder="1" applyAlignment="1">
      <alignment horizontal="right" wrapText="1" indent="1"/>
    </xf>
    <xf numFmtId="4" fontId="30" fillId="33" borderId="15" xfId="0" applyNumberFormat="1" applyFont="1" applyFill="1" applyBorder="1" applyAlignment="1">
      <alignment horizontal="right" wrapText="1" indent="1"/>
    </xf>
    <xf numFmtId="4" fontId="30" fillId="33" borderId="17" xfId="0" applyNumberFormat="1" applyFont="1" applyFill="1" applyBorder="1" applyAlignment="1">
      <alignment horizontal="right" wrapText="1" indent="1"/>
    </xf>
    <xf numFmtId="0" fontId="30" fillId="33" borderId="17" xfId="0" applyFont="1" applyFill="1" applyBorder="1" applyAlignment="1">
      <alignment horizontal="left" wrapText="1" indent="1"/>
    </xf>
    <xf numFmtId="4" fontId="30" fillId="33" borderId="19" xfId="0" applyNumberFormat="1" applyFont="1" applyFill="1" applyBorder="1" applyAlignment="1">
      <alignment horizontal="right" wrapText="1" indent="1"/>
    </xf>
    <xf numFmtId="4" fontId="30" fillId="33" borderId="20" xfId="0" applyNumberFormat="1" applyFont="1" applyFill="1" applyBorder="1" applyAlignment="1">
      <alignment horizontal="right" wrapText="1" indent="1"/>
    </xf>
    <xf numFmtId="0" fontId="30" fillId="33" borderId="11" xfId="0" applyFont="1" applyFill="1" applyBorder="1" applyAlignment="1">
      <alignment horizontal="left" wrapText="1"/>
    </xf>
    <xf numFmtId="0" fontId="30" fillId="33" borderId="15" xfId="0" applyFont="1" applyFill="1" applyBorder="1" applyAlignment="1">
      <alignment horizontal="left" wrapText="1"/>
    </xf>
    <xf numFmtId="0" fontId="30" fillId="33" borderId="16" xfId="0" applyFont="1" applyFill="1" applyBorder="1" applyAlignment="1">
      <alignment horizontal="left" wrapText="1"/>
    </xf>
    <xf numFmtId="0" fontId="27" fillId="0" borderId="18" xfId="0" applyFont="1" applyBorder="1" applyAlignment="1">
      <alignment horizontal="left" wrapText="1"/>
    </xf>
    <xf numFmtId="4" fontId="30" fillId="33" borderId="11" xfId="0" applyNumberFormat="1" applyFont="1" applyFill="1" applyBorder="1" applyAlignment="1">
      <alignment horizontal="left" wrapText="1" indent="1"/>
    </xf>
    <xf numFmtId="4" fontId="30" fillId="33" borderId="15" xfId="0" applyNumberFormat="1" applyFont="1" applyFill="1" applyBorder="1" applyAlignment="1">
      <alignment horizontal="left" wrapText="1" indent="1"/>
    </xf>
    <xf numFmtId="4" fontId="24" fillId="0" borderId="0" xfId="0" applyNumberFormat="1" applyFont="1"/>
    <xf numFmtId="4" fontId="33" fillId="33" borderId="11" xfId="0" applyNumberFormat="1" applyFont="1" applyFill="1" applyBorder="1" applyAlignment="1">
      <alignment horizontal="right" wrapText="1" indent="1"/>
    </xf>
    <xf numFmtId="0" fontId="33" fillId="33" borderId="11" xfId="0" applyFont="1" applyFill="1" applyBorder="1" applyAlignment="1">
      <alignment horizontal="right" wrapText="1" indent="1"/>
    </xf>
    <xf numFmtId="0" fontId="21" fillId="36" borderId="11" xfId="0" applyFont="1" applyFill="1" applyBorder="1" applyAlignment="1">
      <alignment horizontal="left" wrapText="1"/>
    </xf>
    <xf numFmtId="4" fontId="19" fillId="36" borderId="11" xfId="0" applyNumberFormat="1" applyFont="1" applyFill="1" applyBorder="1" applyAlignment="1">
      <alignment horizontal="right" wrapText="1"/>
    </xf>
    <xf numFmtId="0" fontId="35" fillId="0" borderId="0" xfId="0" applyFont="1" applyAlignment="1">
      <alignment horizontal="left" wrapText="1"/>
    </xf>
    <xf numFmtId="0" fontId="39" fillId="33" borderId="11" xfId="0" applyFont="1" applyFill="1" applyBorder="1" applyAlignment="1">
      <alignment horizontal="left" wrapText="1"/>
    </xf>
    <xf numFmtId="0" fontId="39" fillId="33" borderId="11" xfId="0" applyFont="1" applyFill="1" applyBorder="1" applyAlignment="1">
      <alignment horizontal="right" wrapText="1"/>
    </xf>
    <xf numFmtId="4" fontId="40" fillId="33" borderId="11" xfId="0" applyNumberFormat="1" applyFont="1" applyFill="1" applyBorder="1" applyAlignment="1">
      <alignment horizontal="right" wrapText="1"/>
    </xf>
    <xf numFmtId="0" fontId="36" fillId="33" borderId="11" xfId="0" applyFont="1" applyFill="1" applyBorder="1" applyAlignment="1">
      <alignment horizontal="left" wrapText="1"/>
    </xf>
    <xf numFmtId="4" fontId="41" fillId="33" borderId="11" xfId="0" applyNumberFormat="1" applyFont="1" applyFill="1" applyBorder="1" applyAlignment="1">
      <alignment horizontal="right" wrapText="1"/>
    </xf>
    <xf numFmtId="0" fontId="42" fillId="0" borderId="0" xfId="0" applyFont="1"/>
    <xf numFmtId="0" fontId="43" fillId="33" borderId="11" xfId="0" applyFont="1" applyFill="1" applyBorder="1" applyAlignment="1">
      <alignment horizontal="left" wrapText="1"/>
    </xf>
    <xf numFmtId="0" fontId="27" fillId="0" borderId="0" xfId="0" applyFont="1"/>
    <xf numFmtId="0" fontId="44" fillId="0" borderId="0" xfId="0" applyFont="1"/>
    <xf numFmtId="0" fontId="43" fillId="33" borderId="11" xfId="0" applyFont="1" applyFill="1" applyBorder="1" applyAlignment="1">
      <alignment horizontal="left" vertical="center" wrapText="1"/>
    </xf>
    <xf numFmtId="0" fontId="46" fillId="0" borderId="0" xfId="0" applyFont="1"/>
    <xf numFmtId="4" fontId="45" fillId="33" borderId="11" xfId="0" applyNumberFormat="1" applyFont="1" applyFill="1" applyBorder="1" applyAlignment="1">
      <alignment horizontal="right" wrapText="1" indent="1"/>
    </xf>
    <xf numFmtId="0" fontId="32" fillId="33" borderId="11" xfId="0" applyFont="1" applyFill="1" applyBorder="1" applyAlignment="1">
      <alignment horizontal="right" wrapText="1" indent="1"/>
    </xf>
    <xf numFmtId="0" fontId="36" fillId="33" borderId="11" xfId="0" applyFont="1" applyFill="1" applyBorder="1" applyAlignment="1">
      <alignment horizontal="right" wrapText="1"/>
    </xf>
    <xf numFmtId="0" fontId="42" fillId="0" borderId="0" xfId="0" applyFont="1" applyAlignment="1">
      <alignment horizontal="left" wrapText="1"/>
    </xf>
    <xf numFmtId="0" fontId="47" fillId="33" borderId="11" xfId="0" applyFont="1" applyFill="1" applyBorder="1" applyAlignment="1">
      <alignment horizontal="center" wrapText="1"/>
    </xf>
    <xf numFmtId="0" fontId="47" fillId="33" borderId="11" xfId="0" applyFont="1" applyFill="1" applyBorder="1" applyAlignment="1">
      <alignment horizontal="right" wrapText="1"/>
    </xf>
    <xf numFmtId="0" fontId="35" fillId="0" borderId="0" xfId="0" applyFont="1" applyAlignment="1">
      <alignment horizontal="center" wrapText="1"/>
    </xf>
    <xf numFmtId="0" fontId="47" fillId="33" borderId="11" xfId="0" applyFont="1" applyFill="1" applyBorder="1" applyAlignment="1">
      <alignment wrapText="1"/>
    </xf>
    <xf numFmtId="4" fontId="47" fillId="33" borderId="11" xfId="0" applyNumberFormat="1" applyFont="1" applyFill="1" applyBorder="1" applyAlignment="1">
      <alignment wrapText="1"/>
    </xf>
    <xf numFmtId="4" fontId="39" fillId="33" borderId="11" xfId="0" applyNumberFormat="1" applyFont="1" applyFill="1" applyBorder="1" applyAlignment="1">
      <alignment wrapText="1"/>
    </xf>
    <xf numFmtId="4" fontId="36" fillId="33" borderId="11" xfId="0" applyNumberFormat="1" applyFont="1" applyFill="1" applyBorder="1" applyAlignment="1">
      <alignment wrapText="1"/>
    </xf>
    <xf numFmtId="0" fontId="0" fillId="0" borderId="0" xfId="0" applyAlignment="1">
      <alignment horizontal="left" wrapText="1"/>
    </xf>
    <xf numFmtId="0" fontId="35" fillId="0" borderId="0" xfId="0" applyFont="1" applyAlignment="1">
      <alignment horizontal="left" shrinkToFit="1"/>
    </xf>
    <xf numFmtId="0" fontId="35" fillId="0" borderId="0" xfId="0" applyFont="1" applyAlignment="1">
      <alignment horizontal="left" wrapText="1"/>
    </xf>
    <xf numFmtId="4" fontId="19" fillId="33" borderId="11" xfId="0" applyNumberFormat="1" applyFont="1" applyFill="1" applyBorder="1" applyAlignment="1">
      <alignment wrapText="1"/>
    </xf>
    <xf numFmtId="0" fontId="35" fillId="0" borderId="21" xfId="0" applyFont="1" applyBorder="1" applyAlignment="1">
      <alignment horizontal="left" wrapText="1"/>
    </xf>
    <xf numFmtId="0" fontId="35" fillId="0" borderId="0" xfId="0" applyFont="1" applyBorder="1" applyAlignment="1">
      <alignment horizontal="left" wrapText="1"/>
    </xf>
    <xf numFmtId="0" fontId="35" fillId="0" borderId="0" xfId="0" applyFont="1" applyAlignment="1">
      <alignment horizontal="left" wrapText="1"/>
    </xf>
    <xf numFmtId="0" fontId="51" fillId="37" borderId="21" xfId="0" applyNumberFormat="1" applyFont="1" applyFill="1" applyBorder="1" applyAlignment="1" applyProtection="1">
      <alignment horizontal="center" vertical="center" wrapText="1"/>
    </xf>
    <xf numFmtId="0" fontId="51" fillId="37" borderId="25" xfId="0" applyNumberFormat="1" applyFont="1" applyFill="1" applyBorder="1" applyAlignment="1" applyProtection="1">
      <alignment horizontal="center" vertical="center" wrapText="1"/>
    </xf>
    <xf numFmtId="0" fontId="51" fillId="36" borderId="21" xfId="0" applyNumberFormat="1" applyFont="1" applyFill="1" applyBorder="1" applyAlignment="1" applyProtection="1">
      <alignment horizontal="left" vertical="center" wrapText="1"/>
    </xf>
    <xf numFmtId="43" fontId="53" fillId="36" borderId="21" xfId="43" applyFont="1" applyFill="1" applyBorder="1" applyAlignment="1"/>
    <xf numFmtId="43" fontId="53" fillId="36" borderId="25" xfId="43" applyFont="1" applyFill="1" applyBorder="1" applyAlignment="1">
      <alignment horizontal="right"/>
    </xf>
    <xf numFmtId="0" fontId="54" fillId="36" borderId="21" xfId="0" applyNumberFormat="1" applyFont="1" applyFill="1" applyBorder="1" applyAlignment="1" applyProtection="1">
      <alignment horizontal="left" vertical="center" wrapText="1"/>
    </xf>
    <xf numFmtId="43" fontId="54" fillId="36" borderId="21" xfId="43" applyFont="1" applyFill="1" applyBorder="1" applyAlignment="1"/>
    <xf numFmtId="43" fontId="54" fillId="36" borderId="25" xfId="43" applyFont="1" applyFill="1" applyBorder="1" applyAlignment="1">
      <alignment horizontal="right"/>
    </xf>
    <xf numFmtId="43" fontId="54" fillId="36" borderId="25" xfId="43" applyFont="1" applyFill="1" applyBorder="1" applyAlignment="1" applyProtection="1">
      <alignment horizontal="right" wrapText="1"/>
    </xf>
    <xf numFmtId="0" fontId="53" fillId="36" borderId="21" xfId="0" applyNumberFormat="1" applyFont="1" applyFill="1" applyBorder="1" applyAlignment="1" applyProtection="1">
      <alignment horizontal="left" vertical="center" wrapText="1"/>
    </xf>
    <xf numFmtId="0" fontId="53" fillId="36" borderId="22" xfId="0" applyNumberFormat="1" applyFont="1" applyFill="1" applyBorder="1" applyAlignment="1" applyProtection="1">
      <alignment horizontal="left" vertical="center" wrapText="1" indent="1"/>
    </xf>
    <xf numFmtId="0" fontId="53" fillId="36" borderId="23" xfId="0" applyNumberFormat="1" applyFont="1" applyFill="1" applyBorder="1" applyAlignment="1" applyProtection="1">
      <alignment horizontal="left" vertical="center" wrapText="1" indent="1"/>
    </xf>
    <xf numFmtId="0" fontId="53" fillId="36" borderId="21" xfId="0" applyNumberFormat="1" applyFont="1" applyFill="1" applyBorder="1" applyAlignment="1" applyProtection="1">
      <alignment horizontal="left" vertical="center" wrapText="1" indent="1"/>
    </xf>
    <xf numFmtId="0" fontId="54" fillId="36" borderId="22" xfId="0" applyNumberFormat="1" applyFont="1" applyFill="1" applyBorder="1" applyAlignment="1" applyProtection="1">
      <alignment horizontal="left" vertical="center" wrapText="1"/>
    </xf>
    <xf numFmtId="0" fontId="54" fillId="36" borderId="23" xfId="0" applyNumberFormat="1" applyFont="1" applyFill="1" applyBorder="1" applyAlignment="1" applyProtection="1">
      <alignment horizontal="left" vertical="center" wrapText="1"/>
    </xf>
    <xf numFmtId="0" fontId="53" fillId="36" borderId="22" xfId="0" applyNumberFormat="1" applyFont="1" applyFill="1" applyBorder="1" applyAlignment="1" applyProtection="1">
      <alignment horizontal="left" vertical="center" wrapText="1"/>
    </xf>
    <xf numFmtId="43" fontId="53" fillId="36" borderId="25" xfId="43" applyFont="1" applyFill="1" applyBorder="1" applyAlignment="1" applyProtection="1">
      <alignment vertical="center" wrapText="1"/>
    </xf>
    <xf numFmtId="43" fontId="53" fillId="36" borderId="25" xfId="43" applyFont="1" applyFill="1" applyBorder="1" applyAlignment="1" applyProtection="1">
      <alignment horizontal="left" vertical="center" wrapText="1"/>
    </xf>
    <xf numFmtId="0" fontId="53" fillId="36" borderId="23" xfId="0" applyNumberFormat="1" applyFont="1" applyFill="1" applyBorder="1" applyAlignment="1" applyProtection="1">
      <alignment horizontal="left" vertical="center" wrapText="1"/>
    </xf>
    <xf numFmtId="0" fontId="55" fillId="36" borderId="21" xfId="0" applyNumberFormat="1" applyFont="1" applyFill="1" applyBorder="1" applyAlignment="1" applyProtection="1">
      <alignment horizontal="left" vertical="center" wrapText="1"/>
    </xf>
    <xf numFmtId="0" fontId="38" fillId="0" borderId="26" xfId="0" applyFont="1" applyBorder="1" applyAlignment="1">
      <alignment horizontal="center" vertical="center" wrapText="1"/>
    </xf>
    <xf numFmtId="0" fontId="39" fillId="33" borderId="28" xfId="0" applyFont="1" applyFill="1" applyBorder="1" applyAlignment="1">
      <alignment horizontal="left" wrapText="1"/>
    </xf>
    <xf numFmtId="0" fontId="37" fillId="33" borderId="29" xfId="0" applyFont="1" applyFill="1" applyBorder="1" applyAlignment="1">
      <alignment horizontal="right" wrapText="1"/>
    </xf>
    <xf numFmtId="0" fontId="36" fillId="33" borderId="28" xfId="0" applyFont="1" applyFill="1" applyBorder="1" applyAlignment="1">
      <alignment wrapText="1"/>
    </xf>
    <xf numFmtId="0" fontId="47" fillId="33" borderId="28" xfId="0" applyFont="1" applyFill="1" applyBorder="1" applyAlignment="1">
      <alignment wrapText="1"/>
    </xf>
    <xf numFmtId="0" fontId="10" fillId="6" borderId="30" xfId="10" applyBorder="1" applyAlignment="1">
      <alignment wrapText="1"/>
    </xf>
    <xf numFmtId="4" fontId="10" fillId="6" borderId="5" xfId="10" applyNumberFormat="1" applyBorder="1" applyAlignment="1">
      <alignment wrapText="1"/>
    </xf>
    <xf numFmtId="0" fontId="10" fillId="6" borderId="5" xfId="10" applyBorder="1" applyAlignment="1">
      <alignment horizontal="right" wrapText="1"/>
    </xf>
    <xf numFmtId="0" fontId="10" fillId="6" borderId="30" xfId="10" applyBorder="1" applyAlignment="1">
      <alignment horizontal="center" wrapText="1"/>
    </xf>
    <xf numFmtId="0" fontId="10" fillId="6" borderId="31" xfId="10" applyBorder="1" applyAlignment="1">
      <alignment horizontal="right" wrapText="1"/>
    </xf>
    <xf numFmtId="0" fontId="35" fillId="0" borderId="32" xfId="0" applyFont="1" applyBorder="1" applyAlignment="1">
      <alignment horizontal="left" wrapText="1"/>
    </xf>
    <xf numFmtId="0" fontId="35" fillId="0" borderId="33" xfId="0" applyFont="1" applyBorder="1" applyAlignment="1">
      <alignment horizontal="left" wrapText="1"/>
    </xf>
    <xf numFmtId="0" fontId="36" fillId="33" borderId="28" xfId="0" applyFont="1" applyFill="1" applyBorder="1" applyAlignment="1">
      <alignment horizontal="left" wrapText="1"/>
    </xf>
    <xf numFmtId="0" fontId="47" fillId="33" borderId="28" xfId="0" applyFont="1" applyFill="1" applyBorder="1" applyAlignment="1">
      <alignment horizontal="center" wrapText="1"/>
    </xf>
    <xf numFmtId="0" fontId="10" fillId="6" borderId="30" xfId="10" applyBorder="1" applyAlignment="1">
      <alignment horizontal="left" wrapText="1"/>
    </xf>
    <xf numFmtId="0" fontId="10" fillId="6" borderId="35" xfId="10" applyBorder="1" applyAlignment="1">
      <alignment horizontal="center" wrapText="1"/>
    </xf>
    <xf numFmtId="4" fontId="10" fillId="6" borderId="36" xfId="10" applyNumberFormat="1" applyBorder="1" applyAlignment="1">
      <alignment wrapText="1"/>
    </xf>
    <xf numFmtId="0" fontId="10" fillId="6" borderId="36" xfId="10" applyBorder="1" applyAlignment="1">
      <alignment horizontal="right" wrapText="1"/>
    </xf>
    <xf numFmtId="0" fontId="37" fillId="33" borderId="37" xfId="0" applyFont="1" applyFill="1" applyBorder="1" applyAlignment="1">
      <alignment horizontal="right" wrapText="1"/>
    </xf>
    <xf numFmtId="0" fontId="52" fillId="0" borderId="0" xfId="0" applyFont="1" applyAlignment="1"/>
    <xf numFmtId="0" fontId="27" fillId="0" borderId="0" xfId="0" applyFont="1" applyAlignment="1"/>
    <xf numFmtId="0" fontId="53" fillId="36" borderId="22" xfId="0" applyNumberFormat="1" applyFont="1" applyFill="1" applyBorder="1" applyAlignment="1" applyProtection="1">
      <alignment horizontal="left" vertical="center" wrapText="1" indent="1"/>
    </xf>
    <xf numFmtId="0" fontId="53" fillId="36" borderId="23" xfId="0" applyNumberFormat="1" applyFont="1" applyFill="1" applyBorder="1" applyAlignment="1" applyProtection="1">
      <alignment horizontal="left" vertical="center" wrapText="1" indent="1"/>
    </xf>
    <xf numFmtId="0" fontId="53" fillId="36" borderId="21" xfId="0" applyNumberFormat="1" applyFont="1" applyFill="1" applyBorder="1" applyAlignment="1" applyProtection="1">
      <alignment horizontal="left" vertical="center" wrapText="1" indent="1"/>
    </xf>
    <xf numFmtId="0" fontId="53" fillId="36" borderId="21" xfId="0" applyNumberFormat="1" applyFont="1" applyFill="1" applyBorder="1" applyAlignment="1" applyProtection="1">
      <alignment horizontal="left" vertical="center" wrapText="1"/>
    </xf>
    <xf numFmtId="0" fontId="51" fillId="36" borderId="21" xfId="0" applyNumberFormat="1" applyFont="1" applyFill="1" applyBorder="1" applyAlignment="1" applyProtection="1">
      <alignment horizontal="left" vertical="center" wrapText="1"/>
    </xf>
    <xf numFmtId="0" fontId="35" fillId="0" borderId="0" xfId="0" applyFont="1" applyAlignment="1">
      <alignment horizontal="left" wrapText="1"/>
    </xf>
    <xf numFmtId="0" fontId="54" fillId="36" borderId="22" xfId="0" applyNumberFormat="1" applyFont="1" applyFill="1" applyBorder="1" applyAlignment="1" applyProtection="1">
      <alignment horizontal="left" vertical="center" wrapText="1"/>
    </xf>
    <xf numFmtId="0" fontId="54" fillId="36" borderId="23" xfId="0" applyNumberFormat="1" applyFont="1" applyFill="1" applyBorder="1" applyAlignment="1" applyProtection="1">
      <alignment horizontal="left" vertical="center" wrapText="1"/>
    </xf>
    <xf numFmtId="0" fontId="54" fillId="36" borderId="21" xfId="0" applyNumberFormat="1" applyFont="1" applyFill="1" applyBorder="1" applyAlignment="1" applyProtection="1">
      <alignment horizontal="left" vertical="center" wrapText="1"/>
    </xf>
    <xf numFmtId="0" fontId="35" fillId="0" borderId="0" xfId="0" applyFont="1" applyAlignment="1">
      <alignment horizontal="left" wrapText="1"/>
    </xf>
    <xf numFmtId="0" fontId="54" fillId="36" borderId="22" xfId="0" applyNumberFormat="1" applyFont="1" applyFill="1" applyBorder="1" applyAlignment="1" applyProtection="1">
      <alignment horizontal="left" vertical="center" wrapText="1"/>
    </xf>
    <xf numFmtId="0" fontId="54" fillId="36" borderId="23" xfId="0" applyNumberFormat="1" applyFont="1" applyFill="1" applyBorder="1" applyAlignment="1" applyProtection="1">
      <alignment horizontal="left" vertical="center" wrapText="1"/>
    </xf>
    <xf numFmtId="0" fontId="54" fillId="36" borderId="21" xfId="0" applyNumberFormat="1" applyFont="1" applyFill="1" applyBorder="1" applyAlignment="1" applyProtection="1">
      <alignment horizontal="left" vertical="center" wrapText="1"/>
    </xf>
    <xf numFmtId="0" fontId="53" fillId="36" borderId="22" xfId="0" applyNumberFormat="1" applyFont="1" applyFill="1" applyBorder="1" applyAlignment="1" applyProtection="1">
      <alignment horizontal="left" vertical="center" wrapText="1" indent="1"/>
    </xf>
    <xf numFmtId="0" fontId="53" fillId="36" borderId="23" xfId="0" applyNumberFormat="1" applyFont="1" applyFill="1" applyBorder="1" applyAlignment="1" applyProtection="1">
      <alignment horizontal="left" vertical="center" wrapText="1" indent="1"/>
    </xf>
    <xf numFmtId="0" fontId="53" fillId="36" borderId="21" xfId="0" applyNumberFormat="1" applyFont="1" applyFill="1" applyBorder="1" applyAlignment="1" applyProtection="1">
      <alignment horizontal="left" vertical="center" wrapText="1" indent="1"/>
    </xf>
    <xf numFmtId="0" fontId="53" fillId="36" borderId="21" xfId="0" applyNumberFormat="1" applyFont="1" applyFill="1" applyBorder="1" applyAlignment="1" applyProtection="1">
      <alignment horizontal="left" vertical="center" wrapText="1"/>
    </xf>
    <xf numFmtId="0" fontId="35" fillId="0" borderId="0" xfId="0" applyFont="1" applyAlignment="1">
      <alignment horizontal="left" wrapText="1"/>
    </xf>
    <xf numFmtId="0" fontId="29" fillId="0" borderId="24" xfId="0" applyFont="1" applyBorder="1" applyAlignment="1">
      <alignment horizontal="center" vertical="center" wrapText="1"/>
    </xf>
    <xf numFmtId="0" fontId="29" fillId="0" borderId="27" xfId="0" applyFont="1" applyBorder="1" applyAlignment="1">
      <alignment horizontal="center" vertical="center" wrapText="1"/>
    </xf>
    <xf numFmtId="4" fontId="56" fillId="33" borderId="11" xfId="0" applyNumberFormat="1" applyFont="1" applyFill="1" applyBorder="1" applyAlignment="1">
      <alignment horizontal="center" wrapText="1"/>
    </xf>
    <xf numFmtId="0" fontId="55" fillId="36" borderId="22" xfId="0" applyNumberFormat="1" applyFont="1" applyFill="1" applyBorder="1" applyAlignment="1" applyProtection="1">
      <alignment horizontal="left" vertical="center" wrapText="1"/>
    </xf>
    <xf numFmtId="43" fontId="55" fillId="36" borderId="25" xfId="43" applyFont="1" applyFill="1" applyBorder="1" applyAlignment="1">
      <alignment horizontal="right"/>
    </xf>
    <xf numFmtId="43" fontId="57" fillId="36" borderId="25" xfId="43" applyFont="1" applyFill="1" applyBorder="1" applyAlignment="1"/>
    <xf numFmtId="43" fontId="57" fillId="36" borderId="25" xfId="43" applyFont="1" applyFill="1" applyBorder="1" applyAlignment="1" applyProtection="1">
      <alignment horizontal="right" wrapText="1"/>
    </xf>
    <xf numFmtId="43" fontId="57" fillId="36" borderId="25" xfId="43" applyFont="1" applyFill="1" applyBorder="1" applyAlignment="1">
      <alignment horizontal="right"/>
    </xf>
    <xf numFmtId="43" fontId="53" fillId="36" borderId="25" xfId="43" applyFont="1" applyFill="1" applyBorder="1" applyAlignment="1">
      <alignment horizontal="right" vertical="center"/>
    </xf>
    <xf numFmtId="0" fontId="34" fillId="35" borderId="0" xfId="0" applyFont="1" applyFill="1" applyAlignment="1">
      <alignment horizontal="left" vertical="center" wrapText="1"/>
    </xf>
    <xf numFmtId="0" fontId="34" fillId="0" borderId="0" xfId="0" applyFont="1" applyFill="1" applyBorder="1" applyAlignment="1" applyProtection="1">
      <alignment horizontal="left" vertical="center" wrapText="1"/>
    </xf>
    <xf numFmtId="0" fontId="26" fillId="0" borderId="0" xfId="0" applyFont="1" applyFill="1" applyBorder="1" applyAlignment="1" applyProtection="1">
      <alignment horizontal="left" vertical="center" wrapText="1"/>
    </xf>
    <xf numFmtId="0" fontId="34" fillId="0" borderId="0" xfId="0" applyFont="1" applyFill="1" applyBorder="1" applyAlignment="1" applyProtection="1">
      <alignment vertical="center" wrapText="1"/>
    </xf>
    <xf numFmtId="0" fontId="27" fillId="0" borderId="0" xfId="0" applyFont="1" applyAlignment="1">
      <alignment horizontal="left" wrapText="1" indent="1"/>
    </xf>
    <xf numFmtId="0" fontId="0" fillId="0" borderId="0" xfId="0" applyAlignment="1">
      <alignment horizontal="left" wrapText="1" indent="1"/>
    </xf>
    <xf numFmtId="0" fontId="2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48" fillId="0" borderId="22" xfId="0" applyFont="1" applyBorder="1" applyAlignment="1">
      <alignment horizontal="center" vertical="center" wrapText="1"/>
    </xf>
    <xf numFmtId="0" fontId="49" fillId="0" borderId="23" xfId="0" applyFont="1" applyBorder="1" applyAlignment="1">
      <alignment horizontal="center" vertical="center" wrapText="1"/>
    </xf>
    <xf numFmtId="0" fontId="48" fillId="0" borderId="34" xfId="0" applyFont="1" applyBorder="1" applyAlignment="1">
      <alignment horizontal="center" vertical="center" wrapText="1"/>
    </xf>
    <xf numFmtId="0" fontId="49" fillId="0" borderId="13" xfId="0" applyFont="1" applyBorder="1" applyAlignment="1">
      <alignment horizontal="center" vertical="center" wrapText="1"/>
    </xf>
    <xf numFmtId="0" fontId="49" fillId="0" borderId="14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35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35" fillId="0" borderId="0" xfId="0" applyFont="1" applyAlignment="1">
      <alignment horizontal="left" vertical="distributed" wrapText="1"/>
    </xf>
    <xf numFmtId="0" fontId="0" fillId="0" borderId="0" xfId="0" applyAlignment="1">
      <alignment horizontal="left" vertical="distributed" wrapText="1"/>
    </xf>
    <xf numFmtId="0" fontId="51" fillId="37" borderId="22" xfId="0" applyNumberFormat="1" applyFont="1" applyFill="1" applyBorder="1" applyAlignment="1" applyProtection="1">
      <alignment horizontal="center" vertical="center" wrapText="1"/>
    </xf>
    <xf numFmtId="0" fontId="52" fillId="37" borderId="23" xfId="0" applyFont="1" applyFill="1" applyBorder="1" applyAlignment="1">
      <alignment horizontal="center" vertical="center" wrapText="1"/>
    </xf>
    <xf numFmtId="0" fontId="52" fillId="37" borderId="21" xfId="0" applyFont="1" applyFill="1" applyBorder="1" applyAlignment="1">
      <alignment horizontal="center" vertical="center" wrapText="1"/>
    </xf>
    <xf numFmtId="0" fontId="51" fillId="36" borderId="22" xfId="0" applyNumberFormat="1" applyFont="1" applyFill="1" applyBorder="1" applyAlignment="1" applyProtection="1">
      <alignment horizontal="left" vertical="center" wrapText="1"/>
    </xf>
    <xf numFmtId="0" fontId="51" fillId="36" borderId="23" xfId="0" applyNumberFormat="1" applyFont="1" applyFill="1" applyBorder="1" applyAlignment="1" applyProtection="1">
      <alignment horizontal="left" vertical="center" wrapText="1"/>
    </xf>
    <xf numFmtId="0" fontId="51" fillId="36" borderId="21" xfId="0" applyNumberFormat="1" applyFont="1" applyFill="1" applyBorder="1" applyAlignment="1" applyProtection="1">
      <alignment horizontal="left" vertical="center" wrapText="1"/>
    </xf>
    <xf numFmtId="0" fontId="54" fillId="36" borderId="22" xfId="0" applyNumberFormat="1" applyFont="1" applyFill="1" applyBorder="1" applyAlignment="1" applyProtection="1">
      <alignment horizontal="left" vertical="center" wrapText="1"/>
    </xf>
    <xf numFmtId="0" fontId="54" fillId="36" borderId="23" xfId="0" applyNumberFormat="1" applyFont="1" applyFill="1" applyBorder="1" applyAlignment="1" applyProtection="1">
      <alignment horizontal="left" vertical="center" wrapText="1"/>
    </xf>
    <xf numFmtId="0" fontId="54" fillId="36" borderId="21" xfId="0" applyNumberFormat="1" applyFont="1" applyFill="1" applyBorder="1" applyAlignment="1" applyProtection="1">
      <alignment horizontal="left" vertical="center" wrapText="1"/>
    </xf>
    <xf numFmtId="0" fontId="53" fillId="36" borderId="22" xfId="0" applyNumberFormat="1" applyFont="1" applyFill="1" applyBorder="1" applyAlignment="1" applyProtection="1">
      <alignment horizontal="left" vertical="center" wrapText="1"/>
    </xf>
    <xf numFmtId="0" fontId="53" fillId="36" borderId="23" xfId="0" applyNumberFormat="1" applyFont="1" applyFill="1" applyBorder="1" applyAlignment="1" applyProtection="1">
      <alignment horizontal="left" vertical="center" wrapText="1"/>
    </xf>
    <xf numFmtId="0" fontId="53" fillId="36" borderId="21" xfId="0" applyNumberFormat="1" applyFont="1" applyFill="1" applyBorder="1" applyAlignment="1" applyProtection="1">
      <alignment horizontal="left" vertical="center" wrapText="1"/>
    </xf>
    <xf numFmtId="0" fontId="53" fillId="36" borderId="22" xfId="0" applyNumberFormat="1" applyFont="1" applyFill="1" applyBorder="1" applyAlignment="1" applyProtection="1">
      <alignment horizontal="left" vertical="center" wrapText="1" indent="1"/>
    </xf>
    <xf numFmtId="0" fontId="53" fillId="36" borderId="23" xfId="0" applyNumberFormat="1" applyFont="1" applyFill="1" applyBorder="1" applyAlignment="1" applyProtection="1">
      <alignment horizontal="left" vertical="center" wrapText="1" indent="1"/>
    </xf>
    <xf numFmtId="0" fontId="53" fillId="36" borderId="21" xfId="0" applyNumberFormat="1" applyFont="1" applyFill="1" applyBorder="1" applyAlignment="1" applyProtection="1">
      <alignment horizontal="left" vertical="center" wrapText="1" indent="1"/>
    </xf>
  </cellXfs>
  <cellStyles count="44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Normalno 2" xfId="42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  <cellStyle name="Zarez" xfId="4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workbookViewId="0">
      <selection activeCell="B52" sqref="B52"/>
    </sheetView>
  </sheetViews>
  <sheetFormatPr defaultColWidth="9.140625" defaultRowHeight="10.5" x14ac:dyDescent="0.15"/>
  <cols>
    <col min="1" max="1" width="30.28515625" style="13" customWidth="1"/>
    <col min="2" max="4" width="12.7109375" style="13" customWidth="1"/>
    <col min="5" max="5" width="11.85546875" style="13" customWidth="1"/>
    <col min="6" max="6" width="13.5703125" style="13" customWidth="1"/>
    <col min="7" max="16384" width="9.140625" style="13"/>
  </cols>
  <sheetData>
    <row r="1" spans="1:6" ht="22.5" customHeight="1" x14ac:dyDescent="0.15">
      <c r="A1" s="139" t="s">
        <v>121</v>
      </c>
      <c r="B1" s="140"/>
      <c r="C1" s="140"/>
      <c r="D1" s="140"/>
      <c r="E1" s="140"/>
      <c r="F1" s="140"/>
    </row>
    <row r="2" spans="1:6" ht="23.25" customHeight="1" x14ac:dyDescent="0.15">
      <c r="A2" s="140"/>
      <c r="B2" s="140"/>
      <c r="C2" s="140"/>
      <c r="D2" s="140"/>
      <c r="E2" s="140"/>
      <c r="F2" s="140"/>
    </row>
    <row r="4" spans="1:6" ht="15" x14ac:dyDescent="0.25">
      <c r="A4" s="141" t="s">
        <v>163</v>
      </c>
      <c r="B4" s="142"/>
      <c r="C4" s="142"/>
      <c r="D4" s="142"/>
      <c r="E4" s="142"/>
      <c r="F4" s="142"/>
    </row>
    <row r="7" spans="1:6" x14ac:dyDescent="0.15">
      <c r="A7" s="13" t="s">
        <v>91</v>
      </c>
    </row>
    <row r="10" spans="1:6" ht="16.5" customHeight="1" x14ac:dyDescent="0.15">
      <c r="A10" s="135" t="s">
        <v>164</v>
      </c>
      <c r="B10" s="135"/>
      <c r="C10" s="135"/>
      <c r="D10" s="135"/>
      <c r="E10" s="135"/>
      <c r="F10" s="135"/>
    </row>
    <row r="11" spans="1:6" ht="16.5" customHeight="1" x14ac:dyDescent="0.15">
      <c r="A11" s="14"/>
      <c r="B11" s="14"/>
      <c r="C11" s="14"/>
      <c r="D11" s="14"/>
      <c r="E11" s="14"/>
      <c r="F11" s="14"/>
    </row>
    <row r="12" spans="1:6" x14ac:dyDescent="0.15">
      <c r="A12" s="13" t="s">
        <v>4</v>
      </c>
    </row>
    <row r="13" spans="1:6" s="15" customFormat="1" ht="11.25" thickBot="1" x14ac:dyDescent="0.2">
      <c r="A13" s="13"/>
      <c r="B13" s="13"/>
      <c r="C13" s="13"/>
      <c r="D13" s="13"/>
      <c r="E13" s="13"/>
      <c r="F13" s="13"/>
    </row>
    <row r="14" spans="1:6" ht="32.25" thickBot="1" x14ac:dyDescent="0.2">
      <c r="A14" s="16" t="s">
        <v>0</v>
      </c>
      <c r="B14" s="16" t="s">
        <v>165</v>
      </c>
      <c r="C14" s="16" t="s">
        <v>166</v>
      </c>
      <c r="D14" s="16" t="s">
        <v>167</v>
      </c>
      <c r="E14" s="16" t="s">
        <v>2</v>
      </c>
      <c r="F14" s="16" t="s">
        <v>122</v>
      </c>
    </row>
    <row r="15" spans="1:6" ht="11.25" x14ac:dyDescent="0.2">
      <c r="A15" s="26" t="s">
        <v>5</v>
      </c>
      <c r="B15" s="18">
        <v>959100.68</v>
      </c>
      <c r="C15" s="18">
        <v>1797832.01</v>
      </c>
      <c r="D15" s="18">
        <v>1154410.1200000001</v>
      </c>
      <c r="E15" s="18">
        <f t="shared" ref="E15:E20" si="0">D15/B15*100</f>
        <v>120.36380998082497</v>
      </c>
      <c r="F15" s="19">
        <f t="shared" ref="F15:F20" si="1">D15/C15*100</f>
        <v>64.211234062964536</v>
      </c>
    </row>
    <row r="16" spans="1:6" ht="11.25" x14ac:dyDescent="0.2">
      <c r="A16" s="26" t="s">
        <v>23</v>
      </c>
      <c r="B16" s="18">
        <v>40.380000000000003</v>
      </c>
      <c r="C16" s="30">
        <v>80.819999999999993</v>
      </c>
      <c r="D16" s="18">
        <v>0</v>
      </c>
      <c r="E16" s="18">
        <f t="shared" si="0"/>
        <v>0</v>
      </c>
      <c r="F16" s="19">
        <f t="shared" si="1"/>
        <v>0</v>
      </c>
    </row>
    <row r="17" spans="1:6" ht="11.25" x14ac:dyDescent="0.2">
      <c r="A17" s="26" t="s">
        <v>82</v>
      </c>
      <c r="B17" s="18">
        <f>SUM(B15:B16)</f>
        <v>959141.06</v>
      </c>
      <c r="C17" s="18">
        <f>SUM(C15:C16)</f>
        <v>1797912.83</v>
      </c>
      <c r="D17" s="18">
        <f>D15+D16</f>
        <v>1154410.1200000001</v>
      </c>
      <c r="E17" s="18">
        <f t="shared" si="0"/>
        <v>120.35874264417374</v>
      </c>
      <c r="F17" s="19">
        <f t="shared" si="1"/>
        <v>64.208347631625728</v>
      </c>
    </row>
    <row r="18" spans="1:6" ht="11.25" x14ac:dyDescent="0.2">
      <c r="A18" s="26" t="s">
        <v>28</v>
      </c>
      <c r="B18" s="18">
        <v>828595.97</v>
      </c>
      <c r="C18" s="30">
        <v>1788394.81</v>
      </c>
      <c r="D18" s="18">
        <v>1132403.9099999999</v>
      </c>
      <c r="E18" s="18">
        <f t="shared" si="0"/>
        <v>136.66538952633331</v>
      </c>
      <c r="F18" s="19">
        <f t="shared" si="1"/>
        <v>63.319570358180577</v>
      </c>
    </row>
    <row r="19" spans="1:6" ht="22.5" x14ac:dyDescent="0.2">
      <c r="A19" s="26" t="s">
        <v>70</v>
      </c>
      <c r="B19" s="18">
        <v>0</v>
      </c>
      <c r="C19" s="30">
        <v>9518.02</v>
      </c>
      <c r="D19" s="18">
        <v>2672.15</v>
      </c>
      <c r="E19" s="18" t="e">
        <f t="shared" si="0"/>
        <v>#DIV/0!</v>
      </c>
      <c r="F19" s="19">
        <f t="shared" si="1"/>
        <v>28.074641574613207</v>
      </c>
    </row>
    <row r="20" spans="1:6" ht="12" thickBot="1" x14ac:dyDescent="0.25">
      <c r="A20" s="27" t="s">
        <v>83</v>
      </c>
      <c r="B20" s="21">
        <f>SUM(B18:B19)</f>
        <v>828595.97</v>
      </c>
      <c r="C20" s="31">
        <f>SUM(C18:C19)</f>
        <v>1797912.83</v>
      </c>
      <c r="D20" s="21">
        <f>D18+D19</f>
        <v>1135076.0599999998</v>
      </c>
      <c r="E20" s="18">
        <f t="shared" si="0"/>
        <v>136.98788083654327</v>
      </c>
      <c r="F20" s="19">
        <f t="shared" si="1"/>
        <v>63.132986263855727</v>
      </c>
    </row>
    <row r="21" spans="1:6" ht="12" thickBot="1" x14ac:dyDescent="0.25">
      <c r="A21" s="28" t="s">
        <v>81</v>
      </c>
      <c r="B21" s="22">
        <f>B17-B20</f>
        <v>130545.09000000008</v>
      </c>
      <c r="C21" s="22">
        <f t="shared" ref="C21:D21" si="2">C17-C20</f>
        <v>0</v>
      </c>
      <c r="D21" s="22">
        <f t="shared" si="2"/>
        <v>19334.060000000289</v>
      </c>
      <c r="E21" s="22"/>
      <c r="F21" s="22"/>
    </row>
    <row r="22" spans="1:6" x14ac:dyDescent="0.15">
      <c r="A22" s="15"/>
    </row>
    <row r="23" spans="1:6" x14ac:dyDescent="0.15">
      <c r="A23" s="15"/>
    </row>
    <row r="24" spans="1:6" x14ac:dyDescent="0.15">
      <c r="A24" s="15" t="s">
        <v>84</v>
      </c>
    </row>
    <row r="25" spans="1:6" ht="11.25" thickBot="1" x14ac:dyDescent="0.2">
      <c r="A25" s="15"/>
    </row>
    <row r="26" spans="1:6" ht="32.25" thickBot="1" x14ac:dyDescent="0.2">
      <c r="A26" s="16" t="s">
        <v>0</v>
      </c>
      <c r="B26" s="16" t="s">
        <v>165</v>
      </c>
      <c r="C26" s="16" t="s">
        <v>1</v>
      </c>
      <c r="D26" s="16" t="s">
        <v>167</v>
      </c>
      <c r="E26" s="16" t="s">
        <v>2</v>
      </c>
      <c r="F26" s="16" t="s">
        <v>3</v>
      </c>
    </row>
    <row r="27" spans="1:6" ht="22.5" x14ac:dyDescent="0.2">
      <c r="A27" s="26" t="s">
        <v>85</v>
      </c>
      <c r="B27" s="18">
        <v>0</v>
      </c>
      <c r="C27" s="17">
        <v>0</v>
      </c>
      <c r="D27" s="18">
        <v>0</v>
      </c>
      <c r="E27" s="18">
        <v>0</v>
      </c>
      <c r="F27" s="19"/>
    </row>
    <row r="28" spans="1:6" ht="23.25" thickBot="1" x14ac:dyDescent="0.25">
      <c r="A28" s="26" t="s">
        <v>86</v>
      </c>
      <c r="B28" s="17">
        <v>0</v>
      </c>
      <c r="C28" s="17">
        <v>0</v>
      </c>
      <c r="D28" s="20">
        <v>0</v>
      </c>
      <c r="E28" s="18"/>
      <c r="F28" s="19"/>
    </row>
    <row r="29" spans="1:6" ht="12" thickBot="1" x14ac:dyDescent="0.25">
      <c r="A29" s="28" t="s">
        <v>87</v>
      </c>
      <c r="B29" s="22"/>
      <c r="C29" s="23"/>
      <c r="D29" s="22">
        <v>0</v>
      </c>
      <c r="E29" s="22"/>
      <c r="F29" s="22"/>
    </row>
    <row r="30" spans="1:6" x14ac:dyDescent="0.15">
      <c r="A30" s="15"/>
    </row>
    <row r="31" spans="1:6" x14ac:dyDescent="0.15">
      <c r="A31" s="15"/>
    </row>
    <row r="32" spans="1:6" ht="21" x14ac:dyDescent="0.15">
      <c r="A32" s="15" t="s">
        <v>88</v>
      </c>
    </row>
    <row r="33" spans="1:6" ht="11.25" thickBot="1" x14ac:dyDescent="0.2">
      <c r="A33" s="15"/>
    </row>
    <row r="34" spans="1:6" ht="42.75" thickBot="1" x14ac:dyDescent="0.2">
      <c r="A34" s="16" t="s">
        <v>0</v>
      </c>
      <c r="B34" s="16" t="s">
        <v>168</v>
      </c>
      <c r="C34" s="16" t="s">
        <v>1</v>
      </c>
      <c r="D34" s="16" t="s">
        <v>167</v>
      </c>
      <c r="E34" s="16" t="s">
        <v>2</v>
      </c>
      <c r="F34" s="16" t="s">
        <v>3</v>
      </c>
    </row>
    <row r="35" spans="1:6" ht="25.5" customHeight="1" x14ac:dyDescent="0.2">
      <c r="A35" s="26" t="s">
        <v>90</v>
      </c>
      <c r="B35" s="18">
        <v>-130545.09</v>
      </c>
      <c r="C35" s="18">
        <v>0</v>
      </c>
      <c r="D35" s="18">
        <v>19334.060000000001</v>
      </c>
      <c r="E35" s="18">
        <f>D35/B35*100</f>
        <v>-14.81025444924815</v>
      </c>
      <c r="F35" s="19" t="e">
        <f>D35/C35*100</f>
        <v>#DIV/0!</v>
      </c>
    </row>
    <row r="36" spans="1:6" x14ac:dyDescent="0.15">
      <c r="A36" s="15"/>
    </row>
    <row r="37" spans="1:6" x14ac:dyDescent="0.15">
      <c r="A37" s="15"/>
    </row>
    <row r="38" spans="1:6" ht="11.25" thickBot="1" x14ac:dyDescent="0.2">
      <c r="A38" s="15"/>
    </row>
    <row r="39" spans="1:6" ht="39.75" customHeight="1" thickBot="1" x14ac:dyDescent="0.25">
      <c r="A39" s="29" t="s">
        <v>89</v>
      </c>
      <c r="B39" s="24"/>
      <c r="C39" s="24"/>
      <c r="D39" s="24"/>
      <c r="E39" s="25"/>
      <c r="F39" s="22"/>
    </row>
    <row r="40" spans="1:6" x14ac:dyDescent="0.15">
      <c r="A40" s="15"/>
    </row>
    <row r="41" spans="1:6" x14ac:dyDescent="0.15">
      <c r="A41" s="15"/>
    </row>
    <row r="42" spans="1:6" ht="32.25" customHeight="1" x14ac:dyDescent="0.15">
      <c r="A42" s="136" t="s">
        <v>188</v>
      </c>
      <c r="B42" s="136"/>
      <c r="C42" s="136"/>
      <c r="D42" s="136"/>
      <c r="E42" s="136"/>
      <c r="F42" s="136"/>
    </row>
    <row r="43" spans="1:6" ht="10.5" customHeight="1" x14ac:dyDescent="0.15">
      <c r="A43" s="137"/>
      <c r="B43" s="137"/>
      <c r="C43" s="137"/>
      <c r="D43" s="137"/>
      <c r="E43" s="137"/>
      <c r="F43" s="137"/>
    </row>
    <row r="44" spans="1:6" ht="10.5" customHeight="1" x14ac:dyDescent="0.15">
      <c r="A44" s="138" t="s">
        <v>190</v>
      </c>
      <c r="B44" s="138"/>
      <c r="C44" s="138"/>
      <c r="D44" s="138"/>
      <c r="E44" s="138"/>
      <c r="F44" s="138"/>
    </row>
    <row r="45" spans="1:6" ht="12.75" x14ac:dyDescent="0.2">
      <c r="A45" s="106" t="s">
        <v>191</v>
      </c>
      <c r="B45" s="106"/>
      <c r="C45" s="106"/>
      <c r="D45" s="106"/>
      <c r="E45" s="106"/>
      <c r="F45" s="106"/>
    </row>
    <row r="47" spans="1:6" x14ac:dyDescent="0.15">
      <c r="A47" s="107" t="s">
        <v>189</v>
      </c>
    </row>
  </sheetData>
  <mergeCells count="6">
    <mergeCell ref="A10:F10"/>
    <mergeCell ref="A42:F42"/>
    <mergeCell ref="A43:F43"/>
    <mergeCell ref="A44:F44"/>
    <mergeCell ref="A1:F2"/>
    <mergeCell ref="A4:F4"/>
  </mergeCells>
  <pageMargins left="0.2" right="0.2" top="0.46" bottom="0.31" header="0.21" footer="0.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showGridLines="0" topLeftCell="A64" zoomScaleNormal="100" workbookViewId="0">
      <selection activeCell="C5" sqref="C5"/>
    </sheetView>
  </sheetViews>
  <sheetFormatPr defaultColWidth="8.85546875" defaultRowHeight="12" x14ac:dyDescent="0.2"/>
  <cols>
    <col min="1" max="1" width="28" style="2" customWidth="1"/>
    <col min="2" max="2" width="13.28515625" style="9" customWidth="1"/>
    <col min="3" max="3" width="15.28515625" style="9" customWidth="1"/>
    <col min="4" max="4" width="13.140625" style="9" customWidth="1"/>
    <col min="5" max="5" width="9.140625" style="9" customWidth="1"/>
    <col min="6" max="6" width="11.42578125" style="9" customWidth="1"/>
    <col min="7" max="16384" width="8.85546875" style="6"/>
  </cols>
  <sheetData>
    <row r="1" spans="1:6" s="2" customFormat="1" ht="33.75" customHeight="1" thickBot="1" x14ac:dyDescent="0.25">
      <c r="A1" s="1" t="s">
        <v>172</v>
      </c>
      <c r="B1" s="143" t="s">
        <v>173</v>
      </c>
      <c r="C1" s="144"/>
      <c r="D1" s="144"/>
      <c r="E1" s="144"/>
      <c r="F1" s="145"/>
    </row>
    <row r="2" spans="1:6" ht="34.5" customHeight="1" x14ac:dyDescent="0.2">
      <c r="A2" s="3" t="s">
        <v>0</v>
      </c>
      <c r="B2" s="40" t="s">
        <v>169</v>
      </c>
      <c r="C2" s="4" t="s">
        <v>170</v>
      </c>
      <c r="D2" s="4" t="s">
        <v>171</v>
      </c>
      <c r="E2" s="5" t="s">
        <v>129</v>
      </c>
      <c r="F2" s="5" t="s">
        <v>130</v>
      </c>
    </row>
    <row r="3" spans="1:6" x14ac:dyDescent="0.2">
      <c r="A3" s="3" t="s">
        <v>4</v>
      </c>
      <c r="B3" s="4"/>
      <c r="C3" s="4"/>
      <c r="D3" s="4"/>
      <c r="E3" s="4"/>
      <c r="F3" s="8"/>
    </row>
    <row r="4" spans="1:6" s="43" customFormat="1" ht="12.75" x14ac:dyDescent="0.2">
      <c r="A4" s="41" t="s">
        <v>5</v>
      </c>
      <c r="B4" s="42">
        <f>B5+B11+B13+B15+B18+B21+B24+B27</f>
        <v>959100.67999999993</v>
      </c>
      <c r="C4" s="42">
        <f>C5+C15+C21+C27</f>
        <v>1797832.0099999998</v>
      </c>
      <c r="D4" s="42">
        <f>D5+D15+D18+D21+D27</f>
        <v>1154410.1200000001</v>
      </c>
      <c r="E4" s="42">
        <f t="shared" ref="E4:E35" si="0">D4/B4*100</f>
        <v>120.36380998082497</v>
      </c>
      <c r="F4" s="42">
        <f>D4/C4*100</f>
        <v>64.21123406296455</v>
      </c>
    </row>
    <row r="5" spans="1:6" ht="18.75" x14ac:dyDescent="0.2">
      <c r="A5" s="3" t="s">
        <v>6</v>
      </c>
      <c r="B5" s="4">
        <f>B8+B6</f>
        <v>794036.98</v>
      </c>
      <c r="C5" s="4">
        <f>C6+C8+C11+C13</f>
        <v>1552731.69</v>
      </c>
      <c r="D5" s="4">
        <f>D6+D8+D11+D13</f>
        <v>1004448.96</v>
      </c>
      <c r="E5" s="8">
        <f t="shared" si="0"/>
        <v>126.49901519700002</v>
      </c>
      <c r="F5" s="42">
        <f t="shared" ref="F5:F68" si="1">D5/C5*100</f>
        <v>64.689151800592157</v>
      </c>
    </row>
    <row r="6" spans="1:6" ht="18.75" x14ac:dyDescent="0.2">
      <c r="A6" s="3" t="s">
        <v>7</v>
      </c>
      <c r="B6" s="4">
        <v>0</v>
      </c>
      <c r="C6" s="4">
        <f>C7</f>
        <v>0</v>
      </c>
      <c r="D6" s="4">
        <v>0</v>
      </c>
      <c r="E6" s="4" t="e">
        <f t="shared" si="0"/>
        <v>#DIV/0!</v>
      </c>
      <c r="F6" s="42" t="e">
        <f t="shared" si="1"/>
        <v>#DIV/0!</v>
      </c>
    </row>
    <row r="7" spans="1:6" ht="19.5" x14ac:dyDescent="0.2">
      <c r="A7" s="7" t="s">
        <v>8</v>
      </c>
      <c r="B7" s="8">
        <v>0</v>
      </c>
      <c r="C7" s="8">
        <v>0</v>
      </c>
      <c r="D7" s="8">
        <v>0</v>
      </c>
      <c r="E7" s="8" t="e">
        <f t="shared" si="0"/>
        <v>#DIV/0!</v>
      </c>
      <c r="F7" s="42" t="e">
        <f t="shared" si="1"/>
        <v>#DIV/0!</v>
      </c>
    </row>
    <row r="8" spans="1:6" ht="18.75" x14ac:dyDescent="0.2">
      <c r="A8" s="3" t="s">
        <v>9</v>
      </c>
      <c r="B8" s="4">
        <f>B9+B10</f>
        <v>794036.98</v>
      </c>
      <c r="C8" s="4">
        <f>C9+C10</f>
        <v>1551537.69</v>
      </c>
      <c r="D8" s="4">
        <f>D9+D10</f>
        <v>1003775.09</v>
      </c>
      <c r="E8" s="4">
        <f t="shared" si="0"/>
        <v>126.41414887251221</v>
      </c>
      <c r="F8" s="42">
        <f t="shared" si="1"/>
        <v>64.695501531773942</v>
      </c>
    </row>
    <row r="9" spans="1:6" ht="29.25" x14ac:dyDescent="0.2">
      <c r="A9" s="7" t="s">
        <v>10</v>
      </c>
      <c r="B9" s="8">
        <v>794036.98</v>
      </c>
      <c r="C9" s="8">
        <v>1551537.69</v>
      </c>
      <c r="D9" s="8">
        <v>1003775.09</v>
      </c>
      <c r="E9" s="8">
        <f t="shared" si="0"/>
        <v>126.41414887251221</v>
      </c>
      <c r="F9" s="42">
        <f t="shared" si="1"/>
        <v>64.695501531773942</v>
      </c>
    </row>
    <row r="10" spans="1:6" ht="29.25" x14ac:dyDescent="0.2">
      <c r="A10" s="7" t="s">
        <v>11</v>
      </c>
      <c r="B10" s="8">
        <v>0</v>
      </c>
      <c r="C10" s="8">
        <v>0</v>
      </c>
      <c r="D10" s="8">
        <v>0</v>
      </c>
      <c r="E10" s="8" t="e">
        <f t="shared" si="0"/>
        <v>#DIV/0!</v>
      </c>
      <c r="F10" s="42" t="e">
        <f t="shared" si="1"/>
        <v>#DIV/0!</v>
      </c>
    </row>
    <row r="11" spans="1:6" ht="18.75" x14ac:dyDescent="0.2">
      <c r="A11" s="3" t="s">
        <v>92</v>
      </c>
      <c r="B11" s="4">
        <f>B12</f>
        <v>0</v>
      </c>
      <c r="C11" s="4">
        <f>C12</f>
        <v>0</v>
      </c>
      <c r="D11" s="4">
        <v>0</v>
      </c>
      <c r="E11" s="8" t="e">
        <f t="shared" si="0"/>
        <v>#DIV/0!</v>
      </c>
      <c r="F11" s="42" t="e">
        <f t="shared" si="1"/>
        <v>#DIV/0!</v>
      </c>
    </row>
    <row r="12" spans="1:6" ht="12.75" x14ac:dyDescent="0.2">
      <c r="A12" s="7" t="s">
        <v>93</v>
      </c>
      <c r="B12" s="8">
        <v>0</v>
      </c>
      <c r="C12" s="8">
        <v>0</v>
      </c>
      <c r="D12" s="8">
        <v>0</v>
      </c>
      <c r="E12" s="8" t="e">
        <f t="shared" si="0"/>
        <v>#DIV/0!</v>
      </c>
      <c r="F12" s="42" t="e">
        <f t="shared" si="1"/>
        <v>#DIV/0!</v>
      </c>
    </row>
    <row r="13" spans="1:6" ht="18.75" x14ac:dyDescent="0.2">
      <c r="A13" s="3" t="s">
        <v>94</v>
      </c>
      <c r="B13" s="4">
        <f>B14</f>
        <v>2447.33</v>
      </c>
      <c r="C13" s="4">
        <f>C14</f>
        <v>1194</v>
      </c>
      <c r="D13" s="4">
        <f>D14</f>
        <v>673.87</v>
      </c>
      <c r="E13" s="8">
        <f t="shared" si="0"/>
        <v>27.534905386686713</v>
      </c>
      <c r="F13" s="42">
        <f t="shared" si="1"/>
        <v>56.438023450586257</v>
      </c>
    </row>
    <row r="14" spans="1:6" ht="19.5" x14ac:dyDescent="0.2">
      <c r="A14" s="7" t="s">
        <v>95</v>
      </c>
      <c r="B14" s="8">
        <v>2447.33</v>
      </c>
      <c r="C14" s="8">
        <v>1194</v>
      </c>
      <c r="D14" s="8">
        <v>673.87</v>
      </c>
      <c r="E14" s="8">
        <f t="shared" si="0"/>
        <v>27.534905386686713</v>
      </c>
      <c r="F14" s="42">
        <f t="shared" si="1"/>
        <v>56.438023450586257</v>
      </c>
    </row>
    <row r="15" spans="1:6" ht="12.75" x14ac:dyDescent="0.2">
      <c r="A15" s="3" t="s">
        <v>12</v>
      </c>
      <c r="B15" s="4">
        <f t="shared" ref="B15:D16" si="2">B16</f>
        <v>0.01</v>
      </c>
      <c r="C15" s="4">
        <f t="shared" si="2"/>
        <v>0.2</v>
      </c>
      <c r="D15" s="4">
        <f t="shared" si="2"/>
        <v>270.04000000000002</v>
      </c>
      <c r="E15" s="8">
        <f t="shared" si="0"/>
        <v>2700400</v>
      </c>
      <c r="F15" s="42">
        <f t="shared" si="1"/>
        <v>135020</v>
      </c>
    </row>
    <row r="16" spans="1:6" ht="12.75" x14ac:dyDescent="0.2">
      <c r="A16" s="3" t="s">
        <v>13</v>
      </c>
      <c r="B16" s="4">
        <f t="shared" si="2"/>
        <v>0.01</v>
      </c>
      <c r="C16" s="4">
        <f t="shared" si="2"/>
        <v>0.2</v>
      </c>
      <c r="D16" s="4">
        <f t="shared" si="2"/>
        <v>270.04000000000002</v>
      </c>
      <c r="E16" s="4">
        <f t="shared" si="0"/>
        <v>2700400</v>
      </c>
      <c r="F16" s="42">
        <f t="shared" si="1"/>
        <v>135020</v>
      </c>
    </row>
    <row r="17" spans="1:6" ht="19.5" x14ac:dyDescent="0.2">
      <c r="A17" s="7" t="s">
        <v>14</v>
      </c>
      <c r="B17" s="8">
        <v>0.01</v>
      </c>
      <c r="C17" s="8">
        <v>0.2</v>
      </c>
      <c r="D17" s="8">
        <v>270.04000000000002</v>
      </c>
      <c r="E17" s="8">
        <f t="shared" si="0"/>
        <v>2700400</v>
      </c>
      <c r="F17" s="42">
        <f t="shared" si="1"/>
        <v>135020</v>
      </c>
    </row>
    <row r="18" spans="1:6" ht="27.75" x14ac:dyDescent="0.2">
      <c r="A18" s="3" t="s">
        <v>15</v>
      </c>
      <c r="B18" s="4">
        <f>B19</f>
        <v>0</v>
      </c>
      <c r="C18" s="4">
        <f>C20</f>
        <v>0</v>
      </c>
      <c r="D18" s="4">
        <f>D19</f>
        <v>0</v>
      </c>
      <c r="E18" s="8" t="e">
        <f t="shared" si="0"/>
        <v>#DIV/0!</v>
      </c>
      <c r="F18" s="42" t="e">
        <f t="shared" si="1"/>
        <v>#DIV/0!</v>
      </c>
    </row>
    <row r="19" spans="1:6" ht="12.75" x14ac:dyDescent="0.2">
      <c r="A19" s="3" t="s">
        <v>16</v>
      </c>
      <c r="B19" s="4">
        <f>B20</f>
        <v>0</v>
      </c>
      <c r="C19" s="4">
        <f>C20</f>
        <v>0</v>
      </c>
      <c r="D19" s="4">
        <f>D20</f>
        <v>0</v>
      </c>
      <c r="E19" s="4" t="e">
        <f t="shared" si="0"/>
        <v>#DIV/0!</v>
      </c>
      <c r="F19" s="42" t="e">
        <f t="shared" si="1"/>
        <v>#DIV/0!</v>
      </c>
    </row>
    <row r="20" spans="1:6" ht="12.75" x14ac:dyDescent="0.2">
      <c r="A20" s="7" t="s">
        <v>17</v>
      </c>
      <c r="B20" s="8">
        <v>0</v>
      </c>
      <c r="C20" s="8">
        <v>0</v>
      </c>
      <c r="D20" s="8">
        <v>0</v>
      </c>
      <c r="E20" s="8" t="e">
        <f t="shared" si="0"/>
        <v>#DIV/0!</v>
      </c>
      <c r="F20" s="42" t="e">
        <f t="shared" si="1"/>
        <v>#DIV/0!</v>
      </c>
    </row>
    <row r="21" spans="1:6" ht="36.75" x14ac:dyDescent="0.2">
      <c r="A21" s="3" t="s">
        <v>18</v>
      </c>
      <c r="B21" s="4">
        <f>B22</f>
        <v>916</v>
      </c>
      <c r="C21" s="4">
        <f>C22+C24</f>
        <v>2000</v>
      </c>
      <c r="D21" s="4">
        <f>D22+D24</f>
        <v>1353.26</v>
      </c>
      <c r="E21" s="8">
        <f t="shared" si="0"/>
        <v>147.73580786026201</v>
      </c>
      <c r="F21" s="42">
        <f t="shared" si="1"/>
        <v>67.662999999999997</v>
      </c>
    </row>
    <row r="22" spans="1:6" ht="18.75" x14ac:dyDescent="0.2">
      <c r="A22" s="3" t="s">
        <v>19</v>
      </c>
      <c r="B22" s="4">
        <f>B23</f>
        <v>916</v>
      </c>
      <c r="C22" s="4">
        <f>C23</f>
        <v>2000</v>
      </c>
      <c r="D22" s="4">
        <f>D23</f>
        <v>1065</v>
      </c>
      <c r="E22" s="4">
        <f t="shared" si="0"/>
        <v>116.26637554585153</v>
      </c>
      <c r="F22" s="42">
        <f t="shared" si="1"/>
        <v>53.25</v>
      </c>
    </row>
    <row r="23" spans="1:6" ht="12.75" x14ac:dyDescent="0.2">
      <c r="A23" s="7" t="s">
        <v>123</v>
      </c>
      <c r="B23" s="8">
        <v>916</v>
      </c>
      <c r="C23" s="8">
        <v>2000</v>
      </c>
      <c r="D23" s="8">
        <v>1065</v>
      </c>
      <c r="E23" s="8">
        <f t="shared" si="0"/>
        <v>116.26637554585153</v>
      </c>
      <c r="F23" s="42">
        <f t="shared" si="1"/>
        <v>53.25</v>
      </c>
    </row>
    <row r="24" spans="1:6" ht="27.75" x14ac:dyDescent="0.2">
      <c r="A24" s="3" t="s">
        <v>20</v>
      </c>
      <c r="B24" s="4">
        <f>B25+B26</f>
        <v>0</v>
      </c>
      <c r="C24" s="4">
        <f>C25</f>
        <v>0</v>
      </c>
      <c r="D24" s="4">
        <f>D25+D26</f>
        <v>288.26</v>
      </c>
      <c r="E24" s="4" t="e">
        <f t="shared" si="0"/>
        <v>#DIV/0!</v>
      </c>
      <c r="F24" s="42" t="e">
        <f t="shared" si="1"/>
        <v>#DIV/0!</v>
      </c>
    </row>
    <row r="25" spans="1:6" ht="12.75" x14ac:dyDescent="0.2">
      <c r="A25" s="7" t="s">
        <v>21</v>
      </c>
      <c r="B25" s="8">
        <v>0</v>
      </c>
      <c r="C25" s="8">
        <v>0</v>
      </c>
      <c r="D25" s="8">
        <v>38.36</v>
      </c>
      <c r="E25" s="8" t="e">
        <f t="shared" si="0"/>
        <v>#DIV/0!</v>
      </c>
      <c r="F25" s="42" t="e">
        <f t="shared" si="1"/>
        <v>#DIV/0!</v>
      </c>
    </row>
    <row r="26" spans="1:6" ht="12.75" customHeight="1" x14ac:dyDescent="0.2">
      <c r="A26" s="7" t="s">
        <v>22</v>
      </c>
      <c r="B26" s="8">
        <v>0</v>
      </c>
      <c r="C26" s="8">
        <v>0</v>
      </c>
      <c r="D26" s="8">
        <v>249.9</v>
      </c>
      <c r="E26" s="8" t="e">
        <f t="shared" si="0"/>
        <v>#DIV/0!</v>
      </c>
      <c r="F26" s="42" t="e">
        <f t="shared" si="1"/>
        <v>#DIV/0!</v>
      </c>
    </row>
    <row r="27" spans="1:6" ht="41.25" customHeight="1" x14ac:dyDescent="0.2">
      <c r="A27" s="47" t="s">
        <v>124</v>
      </c>
      <c r="B27" s="4">
        <f>B28</f>
        <v>161700.35999999999</v>
      </c>
      <c r="C27" s="4">
        <f>C28</f>
        <v>243100.12</v>
      </c>
      <c r="D27" s="4">
        <f>D28</f>
        <v>148337.85999999999</v>
      </c>
      <c r="E27" s="8">
        <f t="shared" si="0"/>
        <v>91.736258348466265</v>
      </c>
      <c r="F27" s="42">
        <f t="shared" si="1"/>
        <v>61.019245897533899</v>
      </c>
    </row>
    <row r="28" spans="1:6" ht="27.75" x14ac:dyDescent="0.2">
      <c r="A28" s="3" t="s">
        <v>79</v>
      </c>
      <c r="B28" s="4">
        <f>B29+B30</f>
        <v>161700.35999999999</v>
      </c>
      <c r="C28" s="4">
        <f>C29+C30</f>
        <v>243100.12</v>
      </c>
      <c r="D28" s="4">
        <f>D30+D29</f>
        <v>148337.85999999999</v>
      </c>
      <c r="E28" s="4">
        <f t="shared" si="0"/>
        <v>91.736258348466265</v>
      </c>
      <c r="F28" s="42">
        <f t="shared" si="1"/>
        <v>61.019245897533899</v>
      </c>
    </row>
    <row r="29" spans="1:6" ht="19.5" x14ac:dyDescent="0.2">
      <c r="A29" s="7" t="s">
        <v>78</v>
      </c>
      <c r="B29" s="8">
        <v>87277.04</v>
      </c>
      <c r="C29" s="8">
        <v>233900.12</v>
      </c>
      <c r="D29" s="8">
        <v>132071.35999999999</v>
      </c>
      <c r="E29" s="8">
        <f t="shared" si="0"/>
        <v>151.32428872473218</v>
      </c>
      <c r="F29" s="42">
        <f t="shared" si="1"/>
        <v>56.464853459673293</v>
      </c>
    </row>
    <row r="30" spans="1:6" ht="19.5" x14ac:dyDescent="0.2">
      <c r="A30" s="7" t="s">
        <v>80</v>
      </c>
      <c r="B30" s="8">
        <v>74423.320000000007</v>
      </c>
      <c r="C30" s="8">
        <v>9200</v>
      </c>
      <c r="D30" s="8">
        <v>16266.5</v>
      </c>
      <c r="E30" s="8">
        <f t="shared" si="0"/>
        <v>21.856724478295241</v>
      </c>
      <c r="F30" s="42">
        <f t="shared" si="1"/>
        <v>176.80978260869566</v>
      </c>
    </row>
    <row r="31" spans="1:6" s="12" customFormat="1" ht="22.5" x14ac:dyDescent="0.2">
      <c r="A31" s="44" t="s">
        <v>23</v>
      </c>
      <c r="B31" s="40">
        <f>B32</f>
        <v>40.380000000000003</v>
      </c>
      <c r="C31" s="4">
        <f>C32+C33</f>
        <v>80.819999999999993</v>
      </c>
      <c r="D31" s="4">
        <f>D32+D33</f>
        <v>0</v>
      </c>
      <c r="E31" s="8">
        <f t="shared" si="0"/>
        <v>0</v>
      </c>
      <c r="F31" s="42">
        <f t="shared" si="1"/>
        <v>0</v>
      </c>
    </row>
    <row r="32" spans="1:6" ht="19.5" x14ac:dyDescent="0.2">
      <c r="A32" s="7" t="s">
        <v>24</v>
      </c>
      <c r="B32" s="4">
        <f>B33</f>
        <v>40.380000000000003</v>
      </c>
      <c r="C32" s="4">
        <v>0</v>
      </c>
      <c r="D32" s="8">
        <v>0</v>
      </c>
      <c r="E32" s="8">
        <f t="shared" si="0"/>
        <v>0</v>
      </c>
      <c r="F32" s="42" t="e">
        <f t="shared" si="1"/>
        <v>#DIV/0!</v>
      </c>
    </row>
    <row r="33" spans="1:6" ht="18.75" x14ac:dyDescent="0.2">
      <c r="A33" s="3" t="s">
        <v>25</v>
      </c>
      <c r="B33" s="4">
        <f>B34</f>
        <v>40.380000000000003</v>
      </c>
      <c r="C33" s="63">
        <f>C34</f>
        <v>80.819999999999993</v>
      </c>
      <c r="D33" s="63">
        <f>D34</f>
        <v>0</v>
      </c>
      <c r="E33" s="4">
        <f t="shared" si="0"/>
        <v>0</v>
      </c>
      <c r="F33" s="42">
        <f t="shared" si="1"/>
        <v>0</v>
      </c>
    </row>
    <row r="34" spans="1:6" ht="12.75" x14ac:dyDescent="0.2">
      <c r="A34" s="7" t="s">
        <v>26</v>
      </c>
      <c r="B34" s="8">
        <v>40.380000000000003</v>
      </c>
      <c r="C34" s="8">
        <v>80.819999999999993</v>
      </c>
      <c r="D34" s="8"/>
      <c r="E34" s="8">
        <f t="shared" si="0"/>
        <v>0</v>
      </c>
      <c r="F34" s="42">
        <f t="shared" si="1"/>
        <v>0</v>
      </c>
    </row>
    <row r="35" spans="1:6" ht="12.75" x14ac:dyDescent="0.2">
      <c r="A35" s="10" t="s">
        <v>27</v>
      </c>
      <c r="B35" s="11">
        <f>B4+B31</f>
        <v>959141.05999999994</v>
      </c>
      <c r="C35" s="11">
        <f>C4+C31</f>
        <v>1797912.8299999998</v>
      </c>
      <c r="D35" s="11">
        <f>D4+D31</f>
        <v>1154410.1200000001</v>
      </c>
      <c r="E35" s="11">
        <f t="shared" si="0"/>
        <v>120.35874264417376</v>
      </c>
      <c r="F35" s="42">
        <f t="shared" si="1"/>
        <v>64.208347631625742</v>
      </c>
    </row>
    <row r="36" spans="1:6" ht="12.75" x14ac:dyDescent="0.2">
      <c r="A36" s="35"/>
      <c r="B36" s="36"/>
      <c r="C36" s="36"/>
      <c r="D36" s="36"/>
      <c r="E36" s="36"/>
      <c r="F36" s="42" t="e">
        <f t="shared" si="1"/>
        <v>#DIV/0!</v>
      </c>
    </row>
    <row r="37" spans="1:6" s="45" customFormat="1" ht="12.75" x14ac:dyDescent="0.2">
      <c r="A37" s="44" t="s">
        <v>28</v>
      </c>
      <c r="B37" s="40">
        <f>B38+B45+B76+B80</f>
        <v>828595.97</v>
      </c>
      <c r="C37" s="40">
        <f>C38+C45+C76+C80+C84</f>
        <v>1788394.8099999998</v>
      </c>
      <c r="D37" s="40">
        <f>D38+D45+D76+D80+D84</f>
        <v>1132403.9099999999</v>
      </c>
      <c r="E37" s="40">
        <f t="shared" ref="E37:E81" si="3">D37/B37*100</f>
        <v>136.66538952633331</v>
      </c>
      <c r="F37" s="42">
        <f t="shared" si="1"/>
        <v>63.319570358180584</v>
      </c>
    </row>
    <row r="38" spans="1:6" ht="12.75" x14ac:dyDescent="0.2">
      <c r="A38" s="44" t="s">
        <v>29</v>
      </c>
      <c r="B38" s="40">
        <f>B39+B41+B43</f>
        <v>633524.85</v>
      </c>
      <c r="C38" s="4">
        <f>C39+C41+C43</f>
        <v>1393056.93</v>
      </c>
      <c r="D38" s="4">
        <f>D39+D41+D43</f>
        <v>909014.98</v>
      </c>
      <c r="E38" s="4">
        <f t="shared" si="3"/>
        <v>143.48529185556021</v>
      </c>
      <c r="F38" s="42">
        <f t="shared" si="1"/>
        <v>65.25325422271149</v>
      </c>
    </row>
    <row r="39" spans="1:6" ht="12.75" x14ac:dyDescent="0.2">
      <c r="A39" s="3" t="s">
        <v>30</v>
      </c>
      <c r="B39" s="4">
        <f>B40</f>
        <v>532192</v>
      </c>
      <c r="C39" s="4">
        <f>C40</f>
        <v>1159198.93</v>
      </c>
      <c r="D39" s="4">
        <f>D40</f>
        <v>765038.6</v>
      </c>
      <c r="E39" s="4">
        <f t="shared" si="3"/>
        <v>143.75236756659251</v>
      </c>
      <c r="F39" s="42">
        <f t="shared" si="1"/>
        <v>65.99717962127518</v>
      </c>
    </row>
    <row r="40" spans="1:6" ht="12.75" x14ac:dyDescent="0.2">
      <c r="A40" s="7" t="s">
        <v>31</v>
      </c>
      <c r="B40" s="8">
        <v>532192</v>
      </c>
      <c r="C40" s="8">
        <v>1159198.93</v>
      </c>
      <c r="D40" s="8">
        <v>765038.6</v>
      </c>
      <c r="E40" s="8">
        <f t="shared" si="3"/>
        <v>143.75236756659251</v>
      </c>
      <c r="F40" s="42">
        <f t="shared" si="1"/>
        <v>65.99717962127518</v>
      </c>
    </row>
    <row r="41" spans="1:6" ht="12.75" x14ac:dyDescent="0.2">
      <c r="A41" s="3" t="s">
        <v>32</v>
      </c>
      <c r="B41" s="4">
        <f>B42</f>
        <v>20649.939999999999</v>
      </c>
      <c r="C41" s="4">
        <f>C42</f>
        <v>57017</v>
      </c>
      <c r="D41" s="4">
        <f>D42</f>
        <v>27075.360000000001</v>
      </c>
      <c r="E41" s="4">
        <f t="shared" si="3"/>
        <v>131.11592576055912</v>
      </c>
      <c r="F41" s="42">
        <f t="shared" si="1"/>
        <v>47.486468947857659</v>
      </c>
    </row>
    <row r="42" spans="1:6" ht="12.75" x14ac:dyDescent="0.2">
      <c r="A42" s="7" t="s">
        <v>33</v>
      </c>
      <c r="B42" s="8">
        <v>20649.939999999999</v>
      </c>
      <c r="C42" s="8">
        <v>57017</v>
      </c>
      <c r="D42" s="8">
        <v>27075.360000000001</v>
      </c>
      <c r="E42" s="8">
        <f t="shared" si="3"/>
        <v>131.11592576055912</v>
      </c>
      <c r="F42" s="42">
        <f t="shared" si="1"/>
        <v>47.486468947857659</v>
      </c>
    </row>
    <row r="43" spans="1:6" ht="12.75" x14ac:dyDescent="0.2">
      <c r="A43" s="3" t="s">
        <v>34</v>
      </c>
      <c r="B43" s="4">
        <f>B44</f>
        <v>80682.91</v>
      </c>
      <c r="C43" s="4">
        <f>C44</f>
        <v>176841</v>
      </c>
      <c r="D43" s="4">
        <f>D44</f>
        <v>116901.02</v>
      </c>
      <c r="E43" s="4">
        <f t="shared" si="3"/>
        <v>144.88944436932184</v>
      </c>
      <c r="F43" s="42">
        <f t="shared" si="1"/>
        <v>66.105156609609764</v>
      </c>
    </row>
    <row r="44" spans="1:6" ht="19.5" x14ac:dyDescent="0.2">
      <c r="A44" s="7" t="s">
        <v>35</v>
      </c>
      <c r="B44" s="8">
        <v>80682.91</v>
      </c>
      <c r="C44" s="8">
        <v>176841</v>
      </c>
      <c r="D44" s="8">
        <v>116901.02</v>
      </c>
      <c r="E44" s="8">
        <f t="shared" si="3"/>
        <v>144.88944436932184</v>
      </c>
      <c r="F44" s="42">
        <f t="shared" si="1"/>
        <v>66.105156609609764</v>
      </c>
    </row>
    <row r="45" spans="1:6" s="46" customFormat="1" ht="12.75" x14ac:dyDescent="0.2">
      <c r="A45" s="44" t="s">
        <v>36</v>
      </c>
      <c r="B45" s="40">
        <f>B46+B50+B57+B67+B69</f>
        <v>169632.86000000002</v>
      </c>
      <c r="C45" s="40">
        <f>C46+C50+C57+C67+C69</f>
        <v>332687.87999999995</v>
      </c>
      <c r="D45" s="40">
        <f>D46+D50+D57+D67+D69</f>
        <v>190755.34</v>
      </c>
      <c r="E45" s="40">
        <f t="shared" si="3"/>
        <v>112.45187990109933</v>
      </c>
      <c r="F45" s="42">
        <f t="shared" si="1"/>
        <v>57.337628289915465</v>
      </c>
    </row>
    <row r="46" spans="1:6" ht="12.75" x14ac:dyDescent="0.2">
      <c r="A46" s="3" t="s">
        <v>37</v>
      </c>
      <c r="B46" s="4">
        <f>B47+B48+B49</f>
        <v>26516.300000000003</v>
      </c>
      <c r="C46" s="4">
        <f>C47+C48+C49</f>
        <v>50752.639999999999</v>
      </c>
      <c r="D46" s="4">
        <f>D47+D48+D49</f>
        <v>30461.040000000001</v>
      </c>
      <c r="E46" s="4">
        <f t="shared" si="3"/>
        <v>114.87666077092203</v>
      </c>
      <c r="F46" s="42">
        <f t="shared" si="1"/>
        <v>60.018631543107901</v>
      </c>
    </row>
    <row r="47" spans="1:6" ht="12.75" x14ac:dyDescent="0.2">
      <c r="A47" s="7" t="s">
        <v>38</v>
      </c>
      <c r="B47" s="8">
        <v>4369.26</v>
      </c>
      <c r="C47" s="33">
        <v>6642.24</v>
      </c>
      <c r="D47" s="8">
        <v>3816.68</v>
      </c>
      <c r="E47" s="8">
        <f t="shared" si="3"/>
        <v>87.353007145374733</v>
      </c>
      <c r="F47" s="42">
        <f t="shared" si="1"/>
        <v>57.460736137206723</v>
      </c>
    </row>
    <row r="48" spans="1:6" ht="19.5" x14ac:dyDescent="0.2">
      <c r="A48" s="7" t="s">
        <v>39</v>
      </c>
      <c r="B48" s="8">
        <v>19721.54</v>
      </c>
      <c r="C48" s="33">
        <v>42610.400000000001</v>
      </c>
      <c r="D48" s="8">
        <v>24345.360000000001</v>
      </c>
      <c r="E48" s="8">
        <f t="shared" si="3"/>
        <v>123.44553214404148</v>
      </c>
      <c r="F48" s="42">
        <f t="shared" si="1"/>
        <v>57.134783996395242</v>
      </c>
    </row>
    <row r="49" spans="1:6" ht="12.75" x14ac:dyDescent="0.2">
      <c r="A49" s="7" t="s">
        <v>40</v>
      </c>
      <c r="B49" s="8">
        <v>2425.5</v>
      </c>
      <c r="C49" s="33">
        <v>1500</v>
      </c>
      <c r="D49" s="8">
        <v>2299</v>
      </c>
      <c r="E49" s="8">
        <f t="shared" si="3"/>
        <v>94.784580498866205</v>
      </c>
      <c r="F49" s="42">
        <f t="shared" si="1"/>
        <v>153.26666666666665</v>
      </c>
    </row>
    <row r="50" spans="1:6" ht="12.75" x14ac:dyDescent="0.2">
      <c r="A50" s="3" t="s">
        <v>41</v>
      </c>
      <c r="B50" s="4">
        <f>B51+B52+B53+B54+B55+B56</f>
        <v>28446.74</v>
      </c>
      <c r="C50" s="4">
        <f>C51+C52+C53+C54+C55+C56</f>
        <v>74453.17</v>
      </c>
      <c r="D50" s="4">
        <f>D51+D52+D53+D54+D55+D56</f>
        <v>41446.640000000007</v>
      </c>
      <c r="E50" s="4">
        <f t="shared" si="3"/>
        <v>145.69908537850034</v>
      </c>
      <c r="F50" s="42">
        <f t="shared" si="1"/>
        <v>55.668066248891769</v>
      </c>
    </row>
    <row r="51" spans="1:6" ht="19.5" x14ac:dyDescent="0.2">
      <c r="A51" s="7" t="s">
        <v>42</v>
      </c>
      <c r="B51" s="8">
        <v>6371.75</v>
      </c>
      <c r="C51" s="33">
        <v>15646.17</v>
      </c>
      <c r="D51" s="8">
        <v>10591.93</v>
      </c>
      <c r="E51" s="8">
        <f t="shared" si="3"/>
        <v>166.23266763448032</v>
      </c>
      <c r="F51" s="42">
        <f t="shared" si="1"/>
        <v>67.696631188335559</v>
      </c>
    </row>
    <row r="52" spans="1:6" ht="12.75" x14ac:dyDescent="0.2">
      <c r="A52" s="7" t="s">
        <v>43</v>
      </c>
      <c r="B52" s="8">
        <v>10093.17</v>
      </c>
      <c r="C52" s="33">
        <v>23847</v>
      </c>
      <c r="D52" s="8">
        <v>16295.79</v>
      </c>
      <c r="E52" s="8">
        <f t="shared" si="3"/>
        <v>161.45363646901816</v>
      </c>
      <c r="F52" s="42">
        <f t="shared" si="1"/>
        <v>68.334759089193611</v>
      </c>
    </row>
    <row r="53" spans="1:6" ht="12.75" x14ac:dyDescent="0.2">
      <c r="A53" s="7" t="s">
        <v>44</v>
      </c>
      <c r="B53" s="8">
        <v>11204.62</v>
      </c>
      <c r="C53" s="33">
        <v>33460</v>
      </c>
      <c r="D53" s="8">
        <v>14322.62</v>
      </c>
      <c r="E53" s="8">
        <f t="shared" si="3"/>
        <v>127.82780674400381</v>
      </c>
      <c r="F53" s="42">
        <f t="shared" si="1"/>
        <v>42.805200239091455</v>
      </c>
    </row>
    <row r="54" spans="1:6" ht="19.5" x14ac:dyDescent="0.2">
      <c r="A54" s="7" t="s">
        <v>45</v>
      </c>
      <c r="B54" s="8">
        <v>216.54</v>
      </c>
      <c r="C54" s="33">
        <v>600</v>
      </c>
      <c r="D54" s="8">
        <v>118.94</v>
      </c>
      <c r="E54" s="8">
        <f t="shared" si="3"/>
        <v>54.927496074628245</v>
      </c>
      <c r="F54" s="42">
        <f t="shared" si="1"/>
        <v>19.823333333333331</v>
      </c>
    </row>
    <row r="55" spans="1:6" ht="12.75" x14ac:dyDescent="0.2">
      <c r="A55" s="7" t="s">
        <v>46</v>
      </c>
      <c r="B55" s="8">
        <v>560.66</v>
      </c>
      <c r="C55" s="33">
        <v>400</v>
      </c>
      <c r="D55" s="8">
        <v>38.36</v>
      </c>
      <c r="E55" s="8">
        <f t="shared" si="3"/>
        <v>6.8419362893732387</v>
      </c>
      <c r="F55" s="42">
        <f t="shared" si="1"/>
        <v>9.59</v>
      </c>
    </row>
    <row r="56" spans="1:6" ht="20.25" customHeight="1" x14ac:dyDescent="0.2">
      <c r="A56" s="7" t="s">
        <v>47</v>
      </c>
      <c r="B56" s="8">
        <v>0</v>
      </c>
      <c r="C56" s="33">
        <v>500</v>
      </c>
      <c r="D56" s="8">
        <v>79</v>
      </c>
      <c r="E56" s="8" t="e">
        <f t="shared" si="3"/>
        <v>#DIV/0!</v>
      </c>
      <c r="F56" s="42">
        <f t="shared" si="1"/>
        <v>15.8</v>
      </c>
    </row>
    <row r="57" spans="1:6" ht="19.5" customHeight="1" x14ac:dyDescent="0.2">
      <c r="A57" s="3" t="s">
        <v>48</v>
      </c>
      <c r="B57" s="4">
        <f>B58+B59+B60+B61+B62+B63+B64+B65+B66</f>
        <v>111820.31</v>
      </c>
      <c r="C57" s="4">
        <f>C58+C59+C60+C61+C62+C63+C64+C65+C66</f>
        <v>196745.9</v>
      </c>
      <c r="D57" s="4">
        <f>D58+D59+D60+D61+D62+D63+D64+D65+D66</f>
        <v>115621.68999999999</v>
      </c>
      <c r="E57" s="4">
        <f t="shared" si="3"/>
        <v>103.39954342820189</v>
      </c>
      <c r="F57" s="42">
        <f t="shared" si="1"/>
        <v>58.767013696346403</v>
      </c>
    </row>
    <row r="58" spans="1:6" ht="12" customHeight="1" x14ac:dyDescent="0.2">
      <c r="A58" s="7" t="s">
        <v>49</v>
      </c>
      <c r="B58" s="8">
        <v>100739.73</v>
      </c>
      <c r="C58" s="33">
        <v>166760</v>
      </c>
      <c r="D58" s="8">
        <v>85207.93</v>
      </c>
      <c r="E58" s="8">
        <f t="shared" si="3"/>
        <v>84.582249724115798</v>
      </c>
      <c r="F58" s="42">
        <f t="shared" si="1"/>
        <v>51.096144159270807</v>
      </c>
    </row>
    <row r="59" spans="1:6" ht="19.5" x14ac:dyDescent="0.2">
      <c r="A59" s="7" t="s">
        <v>50</v>
      </c>
      <c r="B59" s="8">
        <v>2865.55</v>
      </c>
      <c r="C59" s="33">
        <v>3700</v>
      </c>
      <c r="D59" s="8">
        <v>17296.27</v>
      </c>
      <c r="E59" s="8">
        <f t="shared" si="3"/>
        <v>603.59337648967914</v>
      </c>
      <c r="F59" s="42">
        <f t="shared" si="1"/>
        <v>467.46675675675675</v>
      </c>
    </row>
    <row r="60" spans="1:6" ht="12.75" x14ac:dyDescent="0.2">
      <c r="A60" s="7" t="s">
        <v>51</v>
      </c>
      <c r="B60" s="8">
        <v>0</v>
      </c>
      <c r="C60" s="33">
        <v>250</v>
      </c>
      <c r="D60" s="8">
        <v>0</v>
      </c>
      <c r="E60" s="8" t="e">
        <f t="shared" si="3"/>
        <v>#DIV/0!</v>
      </c>
      <c r="F60" s="42">
        <f t="shared" si="1"/>
        <v>0</v>
      </c>
    </row>
    <row r="61" spans="1:6" ht="12.75" x14ac:dyDescent="0.2">
      <c r="A61" s="7" t="s">
        <v>52</v>
      </c>
      <c r="B61" s="8">
        <v>2062.98</v>
      </c>
      <c r="C61" s="33">
        <v>4100</v>
      </c>
      <c r="D61" s="8">
        <v>2053.87</v>
      </c>
      <c r="E61" s="8">
        <f t="shared" si="3"/>
        <v>99.558405801316539</v>
      </c>
      <c r="F61" s="42">
        <f t="shared" si="1"/>
        <v>50.094390243902431</v>
      </c>
    </row>
    <row r="62" spans="1:6" ht="12.75" x14ac:dyDescent="0.2">
      <c r="A62" s="7" t="s">
        <v>96</v>
      </c>
      <c r="B62" s="8">
        <v>913.38</v>
      </c>
      <c r="C62" s="33">
        <v>2877</v>
      </c>
      <c r="D62" s="8">
        <v>1407.76</v>
      </c>
      <c r="E62" s="8">
        <f t="shared" si="3"/>
        <v>154.12643149620092</v>
      </c>
      <c r="F62" s="42">
        <f t="shared" si="1"/>
        <v>48.931525895029544</v>
      </c>
    </row>
    <row r="63" spans="1:6" ht="12.75" x14ac:dyDescent="0.2">
      <c r="A63" s="7" t="s">
        <v>53</v>
      </c>
      <c r="B63" s="8">
        <v>491.29</v>
      </c>
      <c r="C63" s="33">
        <v>930</v>
      </c>
      <c r="D63" s="8">
        <v>551.29</v>
      </c>
      <c r="E63" s="8">
        <f t="shared" si="3"/>
        <v>112.21274603594618</v>
      </c>
      <c r="F63" s="42">
        <f t="shared" si="1"/>
        <v>59.278494623655909</v>
      </c>
    </row>
    <row r="64" spans="1:6" ht="12.75" x14ac:dyDescent="0.2">
      <c r="A64" s="7" t="s">
        <v>54</v>
      </c>
      <c r="B64" s="8">
        <v>1231.8399999999999</v>
      </c>
      <c r="C64" s="33">
        <v>5571.78</v>
      </c>
      <c r="D64" s="8">
        <v>1399.36</v>
      </c>
      <c r="E64" s="8">
        <f t="shared" si="3"/>
        <v>113.59916872321081</v>
      </c>
      <c r="F64" s="42">
        <f t="shared" si="1"/>
        <v>25.115133763357488</v>
      </c>
    </row>
    <row r="65" spans="1:6" ht="12.75" x14ac:dyDescent="0.2">
      <c r="A65" s="7" t="s">
        <v>55</v>
      </c>
      <c r="B65" s="8">
        <v>1271.21</v>
      </c>
      <c r="C65" s="33">
        <v>2897.12</v>
      </c>
      <c r="D65" s="8">
        <v>1979.11</v>
      </c>
      <c r="E65" s="8">
        <f t="shared" si="3"/>
        <v>155.68710126572321</v>
      </c>
      <c r="F65" s="42">
        <f t="shared" si="1"/>
        <v>68.313014303860385</v>
      </c>
    </row>
    <row r="66" spans="1:6" ht="12.75" x14ac:dyDescent="0.2">
      <c r="A66" s="7" t="s">
        <v>56</v>
      </c>
      <c r="B66" s="8">
        <v>2244.33</v>
      </c>
      <c r="C66" s="33">
        <v>9660</v>
      </c>
      <c r="D66" s="8">
        <v>5726.1</v>
      </c>
      <c r="E66" s="8">
        <f t="shared" si="3"/>
        <v>255.13627675074525</v>
      </c>
      <c r="F66" s="42">
        <f t="shared" si="1"/>
        <v>59.276397515527954</v>
      </c>
    </row>
    <row r="67" spans="1:6" ht="18.75" x14ac:dyDescent="0.2">
      <c r="A67" s="3" t="s">
        <v>57</v>
      </c>
      <c r="B67" s="4">
        <v>0</v>
      </c>
      <c r="C67" s="4">
        <f>C68</f>
        <v>344</v>
      </c>
      <c r="D67" s="4">
        <f>D68</f>
        <v>0</v>
      </c>
      <c r="E67" s="4" t="e">
        <f t="shared" si="3"/>
        <v>#DIV/0!</v>
      </c>
      <c r="F67" s="42">
        <f t="shared" si="1"/>
        <v>0</v>
      </c>
    </row>
    <row r="68" spans="1:6" ht="19.5" x14ac:dyDescent="0.2">
      <c r="A68" s="7" t="s">
        <v>58</v>
      </c>
      <c r="B68" s="8">
        <v>0</v>
      </c>
      <c r="C68" s="33">
        <v>344</v>
      </c>
      <c r="D68" s="8">
        <v>0</v>
      </c>
      <c r="E68" s="8" t="e">
        <f t="shared" si="3"/>
        <v>#DIV/0!</v>
      </c>
      <c r="F68" s="42">
        <f t="shared" si="1"/>
        <v>0</v>
      </c>
    </row>
    <row r="69" spans="1:6" ht="18.75" x14ac:dyDescent="0.2">
      <c r="A69" s="3" t="s">
        <v>59</v>
      </c>
      <c r="B69" s="4">
        <f>B70+B71+B72+B73+B74+B75</f>
        <v>2849.5099999999998</v>
      </c>
      <c r="C69" s="4">
        <f>C70+C71+C72+C73+C74+C75</f>
        <v>10392.17</v>
      </c>
      <c r="D69" s="4">
        <f>D70+D71+D72+D73+D74+D75</f>
        <v>3225.9700000000003</v>
      </c>
      <c r="E69" s="4">
        <f t="shared" si="3"/>
        <v>113.21139423971141</v>
      </c>
      <c r="F69" s="42">
        <f t="shared" ref="F69:F98" si="4">D69/C69*100</f>
        <v>31.042313588018672</v>
      </c>
    </row>
    <row r="70" spans="1:6" ht="12.75" x14ac:dyDescent="0.2">
      <c r="A70" s="7" t="s">
        <v>60</v>
      </c>
      <c r="B70" s="8">
        <v>0</v>
      </c>
      <c r="C70" s="33">
        <v>2800</v>
      </c>
      <c r="D70" s="8">
        <v>0</v>
      </c>
      <c r="E70" s="8" t="e">
        <f t="shared" si="3"/>
        <v>#DIV/0!</v>
      </c>
      <c r="F70" s="42">
        <f t="shared" si="4"/>
        <v>0</v>
      </c>
    </row>
    <row r="71" spans="1:6" ht="12.75" x14ac:dyDescent="0.2">
      <c r="A71" s="7" t="s">
        <v>127</v>
      </c>
      <c r="B71" s="8">
        <v>1731.14</v>
      </c>
      <c r="C71" s="33">
        <v>2500</v>
      </c>
      <c r="D71" s="8">
        <v>1577.97</v>
      </c>
      <c r="E71" s="8">
        <f t="shared" si="3"/>
        <v>91.152073200318867</v>
      </c>
      <c r="F71" s="42">
        <f t="shared" si="4"/>
        <v>63.1188</v>
      </c>
    </row>
    <row r="72" spans="1:6" ht="12.75" x14ac:dyDescent="0.2">
      <c r="A72" s="7" t="s">
        <v>61</v>
      </c>
      <c r="B72" s="8">
        <v>121.36</v>
      </c>
      <c r="C72" s="33">
        <v>164</v>
      </c>
      <c r="D72" s="8">
        <v>80</v>
      </c>
      <c r="E72" s="8">
        <f t="shared" si="3"/>
        <v>65.919578114700059</v>
      </c>
      <c r="F72" s="42">
        <f t="shared" si="4"/>
        <v>48.780487804878049</v>
      </c>
    </row>
    <row r="73" spans="1:6" ht="12.75" x14ac:dyDescent="0.2">
      <c r="A73" s="7" t="s">
        <v>62</v>
      </c>
      <c r="B73" s="8">
        <v>824.43</v>
      </c>
      <c r="C73" s="33">
        <v>1400</v>
      </c>
      <c r="D73" s="8">
        <v>1568</v>
      </c>
      <c r="E73" s="8">
        <f t="shared" si="3"/>
        <v>190.1920114503354</v>
      </c>
      <c r="F73" s="42">
        <f t="shared" si="4"/>
        <v>112.00000000000001</v>
      </c>
    </row>
    <row r="74" spans="1:6" ht="12.75" x14ac:dyDescent="0.2">
      <c r="A74" s="7" t="s">
        <v>63</v>
      </c>
      <c r="B74" s="8">
        <v>0</v>
      </c>
      <c r="C74" s="33">
        <v>0</v>
      </c>
      <c r="D74" s="8">
        <v>0</v>
      </c>
      <c r="E74" s="8" t="e">
        <f t="shared" si="3"/>
        <v>#DIV/0!</v>
      </c>
      <c r="F74" s="42" t="e">
        <f t="shared" si="4"/>
        <v>#DIV/0!</v>
      </c>
    </row>
    <row r="75" spans="1:6" ht="12.75" x14ac:dyDescent="0.2">
      <c r="A75" s="7" t="s">
        <v>64</v>
      </c>
      <c r="B75" s="8">
        <v>172.58</v>
      </c>
      <c r="C75" s="33">
        <v>3528.17</v>
      </c>
      <c r="D75" s="8">
        <v>0</v>
      </c>
      <c r="E75" s="8">
        <f t="shared" si="3"/>
        <v>0</v>
      </c>
      <c r="F75" s="42">
        <f t="shared" si="4"/>
        <v>0</v>
      </c>
    </row>
    <row r="76" spans="1:6" s="46" customFormat="1" ht="12.75" x14ac:dyDescent="0.2">
      <c r="A76" s="44" t="s">
        <v>65</v>
      </c>
      <c r="B76" s="40">
        <v>326.7</v>
      </c>
      <c r="C76" s="40">
        <f>C77</f>
        <v>570</v>
      </c>
      <c r="D76" s="40">
        <f>D77</f>
        <v>539.95000000000005</v>
      </c>
      <c r="E76" s="40">
        <f t="shared" si="3"/>
        <v>165.27395163758803</v>
      </c>
      <c r="F76" s="42">
        <f t="shared" si="4"/>
        <v>94.728070175438603</v>
      </c>
    </row>
    <row r="77" spans="1:6" ht="12.75" x14ac:dyDescent="0.2">
      <c r="A77" s="3" t="s">
        <v>66</v>
      </c>
      <c r="B77" s="4">
        <f>B78</f>
        <v>326.7</v>
      </c>
      <c r="C77" s="4">
        <f>C78</f>
        <v>570</v>
      </c>
      <c r="D77" s="4">
        <f>D78+D79</f>
        <v>539.95000000000005</v>
      </c>
      <c r="E77" s="4">
        <f t="shared" si="3"/>
        <v>165.27395163758803</v>
      </c>
      <c r="F77" s="42">
        <f t="shared" si="4"/>
        <v>94.728070175438603</v>
      </c>
    </row>
    <row r="78" spans="1:6" ht="19.5" x14ac:dyDescent="0.2">
      <c r="A78" s="7" t="s">
        <v>67</v>
      </c>
      <c r="B78" s="8">
        <v>326.7</v>
      </c>
      <c r="C78" s="33">
        <v>570</v>
      </c>
      <c r="D78" s="8">
        <v>106.4</v>
      </c>
      <c r="E78" s="8">
        <f t="shared" si="3"/>
        <v>32.568105295378025</v>
      </c>
      <c r="F78" s="42">
        <f t="shared" si="4"/>
        <v>18.666666666666668</v>
      </c>
    </row>
    <row r="79" spans="1:6" ht="12.75" x14ac:dyDescent="0.2">
      <c r="A79" s="7" t="s">
        <v>175</v>
      </c>
      <c r="B79" s="8"/>
      <c r="C79" s="33"/>
      <c r="D79" s="8">
        <v>433.55</v>
      </c>
      <c r="E79" s="8" t="e">
        <f t="shared" si="3"/>
        <v>#DIV/0!</v>
      </c>
      <c r="F79" s="42"/>
    </row>
    <row r="80" spans="1:6" s="46" customFormat="1" ht="33.75" x14ac:dyDescent="0.2">
      <c r="A80" s="44" t="s">
        <v>68</v>
      </c>
      <c r="B80" s="40">
        <f t="shared" ref="B80:D81" si="5">B81</f>
        <v>25111.56</v>
      </c>
      <c r="C80" s="40">
        <f>C82+C83</f>
        <v>62080</v>
      </c>
      <c r="D80" s="40">
        <f t="shared" si="5"/>
        <v>32093.64</v>
      </c>
      <c r="E80" s="40">
        <f t="shared" si="3"/>
        <v>127.80424633117178</v>
      </c>
      <c r="F80" s="42">
        <f t="shared" si="4"/>
        <v>51.6972293814433</v>
      </c>
    </row>
    <row r="81" spans="1:6" ht="18.75" x14ac:dyDescent="0.2">
      <c r="A81" s="3" t="s">
        <v>69</v>
      </c>
      <c r="B81" s="4">
        <f t="shared" si="5"/>
        <v>25111.56</v>
      </c>
      <c r="C81" s="4">
        <f t="shared" si="5"/>
        <v>61000</v>
      </c>
      <c r="D81" s="4">
        <f t="shared" si="5"/>
        <v>32093.64</v>
      </c>
      <c r="E81" s="4">
        <f t="shared" si="3"/>
        <v>127.80424633117178</v>
      </c>
      <c r="F81" s="42">
        <f t="shared" si="4"/>
        <v>52.612524590163936</v>
      </c>
    </row>
    <row r="82" spans="1:6" ht="19.5" x14ac:dyDescent="0.2">
      <c r="A82" s="7" t="s">
        <v>126</v>
      </c>
      <c r="B82" s="8">
        <v>25111.56</v>
      </c>
      <c r="C82" s="8">
        <v>61000</v>
      </c>
      <c r="D82" s="8">
        <v>32093.64</v>
      </c>
      <c r="E82" s="4"/>
      <c r="F82" s="42">
        <f t="shared" si="4"/>
        <v>52.612524590163936</v>
      </c>
    </row>
    <row r="83" spans="1:6" ht="19.5" x14ac:dyDescent="0.2">
      <c r="A83" s="7" t="s">
        <v>125</v>
      </c>
      <c r="B83" s="8">
        <v>0</v>
      </c>
      <c r="C83" s="8">
        <v>1080</v>
      </c>
      <c r="D83" s="8">
        <v>0</v>
      </c>
      <c r="E83" s="8" t="e">
        <f t="shared" ref="E83:E98" si="6">D83/B83*100</f>
        <v>#DIV/0!</v>
      </c>
      <c r="F83" s="42">
        <f t="shared" si="4"/>
        <v>0</v>
      </c>
    </row>
    <row r="84" spans="1:6" s="46" customFormat="1" ht="12.75" x14ac:dyDescent="0.2">
      <c r="A84" s="44" t="s">
        <v>97</v>
      </c>
      <c r="B84" s="40">
        <f>B85</f>
        <v>0</v>
      </c>
      <c r="C84" s="40">
        <f>C85</f>
        <v>0</v>
      </c>
      <c r="D84" s="40">
        <v>0</v>
      </c>
      <c r="E84" s="40" t="e">
        <f t="shared" si="6"/>
        <v>#DIV/0!</v>
      </c>
      <c r="F84" s="42" t="e">
        <f t="shared" si="4"/>
        <v>#DIV/0!</v>
      </c>
    </row>
    <row r="85" spans="1:6" ht="12.75" x14ac:dyDescent="0.2">
      <c r="A85" s="3" t="s">
        <v>98</v>
      </c>
      <c r="B85" s="4">
        <f>B86</f>
        <v>0</v>
      </c>
      <c r="C85" s="8">
        <v>0</v>
      </c>
      <c r="D85" s="8">
        <v>0</v>
      </c>
      <c r="E85" s="8" t="e">
        <f t="shared" si="6"/>
        <v>#DIV/0!</v>
      </c>
      <c r="F85" s="42" t="e">
        <f t="shared" si="4"/>
        <v>#DIV/0!</v>
      </c>
    </row>
    <row r="86" spans="1:6" ht="12.75" x14ac:dyDescent="0.2">
      <c r="A86" s="7" t="s">
        <v>99</v>
      </c>
      <c r="B86" s="8">
        <v>0</v>
      </c>
      <c r="C86" s="8">
        <v>0</v>
      </c>
      <c r="D86" s="8">
        <v>0</v>
      </c>
      <c r="E86" s="8" t="e">
        <f t="shared" si="6"/>
        <v>#DIV/0!</v>
      </c>
      <c r="F86" s="42" t="e">
        <f t="shared" si="4"/>
        <v>#DIV/0!</v>
      </c>
    </row>
    <row r="87" spans="1:6" s="45" customFormat="1" ht="22.5" x14ac:dyDescent="0.2">
      <c r="A87" s="44" t="s">
        <v>70</v>
      </c>
      <c r="B87" s="40">
        <f>SUM(B88,B95)</f>
        <v>0</v>
      </c>
      <c r="C87" s="40">
        <f>C88+C93+C95</f>
        <v>9518.02</v>
      </c>
      <c r="D87" s="40">
        <f>D88+D93+D95</f>
        <v>2672.15</v>
      </c>
      <c r="E87" s="40" t="e">
        <f t="shared" si="6"/>
        <v>#DIV/0!</v>
      </c>
      <c r="F87" s="42">
        <f t="shared" si="4"/>
        <v>28.074641574613207</v>
      </c>
    </row>
    <row r="88" spans="1:6" s="48" customFormat="1" ht="24" x14ac:dyDescent="0.2">
      <c r="A88" s="38" t="s">
        <v>71</v>
      </c>
      <c r="B88" s="4">
        <v>0</v>
      </c>
      <c r="C88" s="4">
        <f>C90+C91+C92</f>
        <v>9281.02</v>
      </c>
      <c r="D88" s="4">
        <f>D89</f>
        <v>2672.15</v>
      </c>
      <c r="E88" s="4" t="e">
        <f t="shared" si="6"/>
        <v>#DIV/0!</v>
      </c>
      <c r="F88" s="42">
        <f t="shared" si="4"/>
        <v>28.791555238540589</v>
      </c>
    </row>
    <row r="89" spans="1:6" ht="12.75" x14ac:dyDescent="0.2">
      <c r="A89" s="3" t="s">
        <v>72</v>
      </c>
      <c r="B89" s="4">
        <v>0</v>
      </c>
      <c r="C89" s="4">
        <f>C90+C91+C92</f>
        <v>9281.02</v>
      </c>
      <c r="D89" s="4">
        <f>D90+D91+D92</f>
        <v>2672.15</v>
      </c>
      <c r="E89" s="4" t="e">
        <f t="shared" si="6"/>
        <v>#DIV/0!</v>
      </c>
      <c r="F89" s="42">
        <f t="shared" si="4"/>
        <v>28.791555238540589</v>
      </c>
    </row>
    <row r="90" spans="1:6" ht="12.75" x14ac:dyDescent="0.2">
      <c r="A90" s="7" t="s">
        <v>73</v>
      </c>
      <c r="B90" s="8">
        <v>0</v>
      </c>
      <c r="C90" s="33">
        <v>5081.0200000000004</v>
      </c>
      <c r="D90" s="8">
        <v>468.75</v>
      </c>
      <c r="E90" s="8" t="e">
        <f t="shared" si="6"/>
        <v>#DIV/0!</v>
      </c>
      <c r="F90" s="42">
        <f t="shared" si="4"/>
        <v>9.2255098385757179</v>
      </c>
    </row>
    <row r="91" spans="1:6" ht="12.75" x14ac:dyDescent="0.2">
      <c r="A91" s="7" t="s">
        <v>174</v>
      </c>
      <c r="B91" s="8">
        <v>0</v>
      </c>
      <c r="C91" s="33">
        <v>4200</v>
      </c>
      <c r="D91" s="8">
        <v>2203.4</v>
      </c>
      <c r="E91" s="8" t="e">
        <f t="shared" si="6"/>
        <v>#DIV/0!</v>
      </c>
      <c r="F91" s="42">
        <f t="shared" si="4"/>
        <v>52.461904761904762</v>
      </c>
    </row>
    <row r="92" spans="1:6" ht="19.5" x14ac:dyDescent="0.2">
      <c r="A92" s="7" t="s">
        <v>74</v>
      </c>
      <c r="B92" s="8">
        <v>0</v>
      </c>
      <c r="C92" s="33">
        <v>0</v>
      </c>
      <c r="D92" s="8">
        <v>0</v>
      </c>
      <c r="E92" s="8" t="e">
        <f t="shared" si="6"/>
        <v>#DIV/0!</v>
      </c>
      <c r="F92" s="42" t="e">
        <f t="shared" si="4"/>
        <v>#DIV/0!</v>
      </c>
    </row>
    <row r="93" spans="1:6" ht="18.75" x14ac:dyDescent="0.2">
      <c r="A93" s="3" t="s">
        <v>75</v>
      </c>
      <c r="B93" s="4">
        <v>0</v>
      </c>
      <c r="C93" s="4">
        <f>C94</f>
        <v>237</v>
      </c>
      <c r="D93" s="4">
        <f>D94</f>
        <v>0</v>
      </c>
      <c r="E93" s="8" t="e">
        <f t="shared" si="6"/>
        <v>#DIV/0!</v>
      </c>
      <c r="F93" s="42">
        <f t="shared" si="4"/>
        <v>0</v>
      </c>
    </row>
    <row r="94" spans="1:6" ht="12.75" x14ac:dyDescent="0.2">
      <c r="A94" s="7" t="s">
        <v>76</v>
      </c>
      <c r="B94" s="8"/>
      <c r="C94" s="33">
        <v>237</v>
      </c>
      <c r="D94" s="8">
        <v>0</v>
      </c>
      <c r="E94" s="8" t="e">
        <f t="shared" si="6"/>
        <v>#DIV/0!</v>
      </c>
      <c r="F94" s="42">
        <f t="shared" si="4"/>
        <v>0</v>
      </c>
    </row>
    <row r="95" spans="1:6" s="45" customFormat="1" ht="16.5" customHeight="1" x14ac:dyDescent="0.2">
      <c r="A95" s="47" t="s">
        <v>100</v>
      </c>
      <c r="B95" s="40">
        <v>0</v>
      </c>
      <c r="C95" s="49">
        <f>C96</f>
        <v>0</v>
      </c>
      <c r="D95" s="40">
        <f>D96</f>
        <v>0</v>
      </c>
      <c r="E95" s="8" t="e">
        <f t="shared" si="6"/>
        <v>#DIV/0!</v>
      </c>
      <c r="F95" s="42" t="e">
        <f t="shared" si="4"/>
        <v>#DIV/0!</v>
      </c>
    </row>
    <row r="96" spans="1:6" ht="18.75" x14ac:dyDescent="0.2">
      <c r="A96" s="3" t="s">
        <v>101</v>
      </c>
      <c r="B96" s="4">
        <v>0</v>
      </c>
      <c r="C96" s="50">
        <v>0</v>
      </c>
      <c r="D96" s="4">
        <f>D97</f>
        <v>0</v>
      </c>
      <c r="E96" s="8" t="e">
        <f t="shared" si="6"/>
        <v>#DIV/0!</v>
      </c>
      <c r="F96" s="42" t="e">
        <f t="shared" si="4"/>
        <v>#DIV/0!</v>
      </c>
    </row>
    <row r="97" spans="1:6" ht="19.5" x14ac:dyDescent="0.2">
      <c r="A97" s="7" t="s">
        <v>102</v>
      </c>
      <c r="B97" s="8">
        <v>0</v>
      </c>
      <c r="C97" s="34">
        <v>0</v>
      </c>
      <c r="D97" s="8">
        <v>0</v>
      </c>
      <c r="E97" s="8" t="e">
        <f t="shared" si="6"/>
        <v>#DIV/0!</v>
      </c>
      <c r="F97" s="42" t="e">
        <f t="shared" si="4"/>
        <v>#DIV/0!</v>
      </c>
    </row>
    <row r="98" spans="1:6" ht="12.75" x14ac:dyDescent="0.2">
      <c r="A98" s="10" t="s">
        <v>77</v>
      </c>
      <c r="B98" s="11">
        <f>SUM(B87,B37)</f>
        <v>828595.97</v>
      </c>
      <c r="C98" s="11">
        <f>C87+C37</f>
        <v>1797912.8299999998</v>
      </c>
      <c r="D98" s="11">
        <f>SUM(D87,D37)</f>
        <v>1135076.0599999998</v>
      </c>
      <c r="E98" s="11">
        <f t="shared" si="6"/>
        <v>136.98788083654327</v>
      </c>
      <c r="F98" s="42">
        <f t="shared" si="4"/>
        <v>63.132986263855742</v>
      </c>
    </row>
    <row r="102" spans="1:6" x14ac:dyDescent="0.2">
      <c r="B102" s="32"/>
      <c r="C102" s="32"/>
      <c r="D102" s="32"/>
    </row>
  </sheetData>
  <mergeCells count="1">
    <mergeCell ref="B1:F1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>
      <selection activeCell="B32" sqref="B32"/>
    </sheetView>
  </sheetViews>
  <sheetFormatPr defaultColWidth="9.140625" defaultRowHeight="11.25" x14ac:dyDescent="0.15"/>
  <cols>
    <col min="1" max="1" width="31.7109375" style="37" customWidth="1"/>
    <col min="2" max="2" width="14.140625" style="37" customWidth="1"/>
    <col min="3" max="3" width="12.42578125" style="37" customWidth="1"/>
    <col min="4" max="4" width="11.5703125" style="37" customWidth="1"/>
    <col min="5" max="5" width="7.85546875" style="37" bestFit="1" customWidth="1"/>
    <col min="6" max="6" width="8.140625" style="37" customWidth="1"/>
    <col min="7" max="16384" width="9.140625" style="37"/>
  </cols>
  <sheetData>
    <row r="1" spans="1:6" x14ac:dyDescent="0.15">
      <c r="A1" s="37" t="s">
        <v>103</v>
      </c>
    </row>
    <row r="2" spans="1:6" ht="39" customHeight="1" x14ac:dyDescent="0.25">
      <c r="A2" s="151" t="s">
        <v>177</v>
      </c>
      <c r="B2" s="152"/>
      <c r="C2" s="152"/>
      <c r="D2" s="152"/>
      <c r="E2" s="152"/>
    </row>
    <row r="3" spans="1:6" ht="27" customHeight="1" x14ac:dyDescent="0.15">
      <c r="A3" s="146" t="s">
        <v>176</v>
      </c>
      <c r="B3" s="147"/>
      <c r="C3" s="147"/>
      <c r="D3" s="147"/>
      <c r="E3" s="147"/>
      <c r="F3" s="64"/>
    </row>
    <row r="4" spans="1:6" ht="32.25" thickBot="1" x14ac:dyDescent="0.2">
      <c r="A4" s="87" t="s">
        <v>0</v>
      </c>
      <c r="B4" s="126" t="s">
        <v>178</v>
      </c>
      <c r="C4" s="126" t="s">
        <v>179</v>
      </c>
      <c r="D4" s="126" t="s">
        <v>180</v>
      </c>
      <c r="E4" s="126" t="s">
        <v>128</v>
      </c>
      <c r="F4" s="127" t="s">
        <v>136</v>
      </c>
    </row>
    <row r="5" spans="1:6" ht="12" x14ac:dyDescent="0.2">
      <c r="A5" s="88" t="s">
        <v>105</v>
      </c>
      <c r="B5" s="58">
        <f>B7+B11+B13+B15</f>
        <v>959141.06</v>
      </c>
      <c r="C5" s="58">
        <f>C7+C11+C13+C15+C18+C20</f>
        <v>1797912.83</v>
      </c>
      <c r="D5" s="58">
        <f>D7+D11+D13+D15+D18+D20</f>
        <v>1154410.1200000001</v>
      </c>
      <c r="E5" s="39">
        <f>D5/B5*100</f>
        <v>120.35874264417374</v>
      </c>
      <c r="F5" s="89">
        <f>D5/C5*100</f>
        <v>64.208347631625728</v>
      </c>
    </row>
    <row r="6" spans="1:6" ht="12" x14ac:dyDescent="0.2">
      <c r="A6" s="88"/>
      <c r="B6" s="58"/>
      <c r="C6" s="58"/>
      <c r="D6" s="58"/>
      <c r="E6" s="39"/>
      <c r="F6" s="89" t="e">
        <f t="shared" ref="F6:F23" si="0">D6/C6*100</f>
        <v>#DIV/0!</v>
      </c>
    </row>
    <row r="7" spans="1:6" s="52" customFormat="1" ht="12.75" x14ac:dyDescent="0.2">
      <c r="A7" s="90" t="s">
        <v>107</v>
      </c>
      <c r="B7" s="59">
        <f>B8</f>
        <v>796484.31</v>
      </c>
      <c r="C7" s="59">
        <f>C8</f>
        <v>1551407.69</v>
      </c>
      <c r="D7" s="59">
        <f>SUM(D8:D10)</f>
        <v>1003775.09</v>
      </c>
      <c r="E7" s="51">
        <f t="shared" ref="E7:E23" si="1">D7/B7*100</f>
        <v>126.02572045643936</v>
      </c>
      <c r="F7" s="89">
        <f t="shared" si="0"/>
        <v>64.700922682676662</v>
      </c>
    </row>
    <row r="8" spans="1:6" s="55" customFormat="1" ht="24" x14ac:dyDescent="0.2">
      <c r="A8" s="91" t="s">
        <v>133</v>
      </c>
      <c r="B8" s="57">
        <v>796484.31</v>
      </c>
      <c r="C8" s="57">
        <v>1551407.69</v>
      </c>
      <c r="D8" s="57">
        <v>1003775.09</v>
      </c>
      <c r="E8" s="53">
        <f t="shared" si="1"/>
        <v>126.02572045643936</v>
      </c>
      <c r="F8" s="89">
        <f t="shared" si="0"/>
        <v>64.700922682676662</v>
      </c>
    </row>
    <row r="9" spans="1:6" s="55" customFormat="1" ht="12" x14ac:dyDescent="0.2">
      <c r="A9" s="91" t="s">
        <v>108</v>
      </c>
      <c r="B9" s="57">
        <v>0</v>
      </c>
      <c r="C9" s="57">
        <v>0</v>
      </c>
      <c r="D9" s="57">
        <v>0</v>
      </c>
      <c r="E9" s="53" t="e">
        <f t="shared" si="1"/>
        <v>#DIV/0!</v>
      </c>
      <c r="F9" s="89" t="e">
        <f t="shared" si="0"/>
        <v>#DIV/0!</v>
      </c>
    </row>
    <row r="10" spans="1:6" s="55" customFormat="1" ht="12" x14ac:dyDescent="0.2">
      <c r="A10" s="91" t="s">
        <v>109</v>
      </c>
      <c r="B10" s="57">
        <v>0</v>
      </c>
      <c r="C10" s="57">
        <v>0</v>
      </c>
      <c r="D10" s="57">
        <v>0</v>
      </c>
      <c r="E10" s="53" t="e">
        <f t="shared" si="1"/>
        <v>#DIV/0!</v>
      </c>
      <c r="F10" s="89" t="e">
        <f t="shared" si="0"/>
        <v>#DIV/0!</v>
      </c>
    </row>
    <row r="11" spans="1:6" s="52" customFormat="1" ht="12.75" x14ac:dyDescent="0.2">
      <c r="A11" s="90" t="s">
        <v>110</v>
      </c>
      <c r="B11" s="59">
        <f>B12</f>
        <v>0</v>
      </c>
      <c r="C11" s="59">
        <f>C12</f>
        <v>0</v>
      </c>
      <c r="D11" s="59">
        <f>D12</f>
        <v>0</v>
      </c>
      <c r="E11" s="51" t="e">
        <f t="shared" si="1"/>
        <v>#DIV/0!</v>
      </c>
      <c r="F11" s="89" t="e">
        <f t="shared" si="0"/>
        <v>#DIV/0!</v>
      </c>
    </row>
    <row r="12" spans="1:6" s="55" customFormat="1" ht="24" customHeight="1" x14ac:dyDescent="0.2">
      <c r="A12" s="91" t="s">
        <v>111</v>
      </c>
      <c r="B12" s="57">
        <v>0</v>
      </c>
      <c r="C12" s="56">
        <v>0</v>
      </c>
      <c r="D12" s="56">
        <v>0</v>
      </c>
      <c r="E12" s="53" t="e">
        <f t="shared" si="1"/>
        <v>#DIV/0!</v>
      </c>
      <c r="F12" s="89" t="e">
        <f t="shared" si="0"/>
        <v>#DIV/0!</v>
      </c>
    </row>
    <row r="13" spans="1:6" s="52" customFormat="1" ht="12.75" x14ac:dyDescent="0.2">
      <c r="A13" s="90" t="s">
        <v>112</v>
      </c>
      <c r="B13" s="59">
        <f>B14</f>
        <v>956.39</v>
      </c>
      <c r="C13" s="59">
        <f>C14</f>
        <v>2081.02</v>
      </c>
      <c r="D13" s="59">
        <f>D14</f>
        <v>1623.3</v>
      </c>
      <c r="E13" s="51">
        <f t="shared" si="1"/>
        <v>169.73201309089387</v>
      </c>
      <c r="F13" s="89">
        <f t="shared" si="0"/>
        <v>78.005016770622092</v>
      </c>
    </row>
    <row r="14" spans="1:6" ht="12" x14ac:dyDescent="0.2">
      <c r="A14" s="91" t="s">
        <v>131</v>
      </c>
      <c r="B14" s="57">
        <v>956.39</v>
      </c>
      <c r="C14" s="57">
        <v>2081.02</v>
      </c>
      <c r="D14" s="57">
        <v>1623.3</v>
      </c>
      <c r="E14" s="39">
        <f t="shared" si="1"/>
        <v>169.73201309089387</v>
      </c>
      <c r="F14" s="89">
        <f t="shared" si="0"/>
        <v>78.005016770622092</v>
      </c>
    </row>
    <row r="15" spans="1:6" s="52" customFormat="1" ht="12.75" x14ac:dyDescent="0.2">
      <c r="A15" s="90" t="s">
        <v>113</v>
      </c>
      <c r="B15" s="59">
        <f>B16</f>
        <v>161700.35999999999</v>
      </c>
      <c r="C15" s="59">
        <f>C16</f>
        <v>244424.12</v>
      </c>
      <c r="D15" s="59">
        <f>D16+D17</f>
        <v>149011.72999999998</v>
      </c>
      <c r="E15" s="51">
        <f t="shared" si="1"/>
        <v>92.152998298828777</v>
      </c>
      <c r="F15" s="89">
        <f t="shared" si="0"/>
        <v>60.964413004739463</v>
      </c>
    </row>
    <row r="16" spans="1:6" ht="24" x14ac:dyDescent="0.2">
      <c r="A16" s="91" t="s">
        <v>132</v>
      </c>
      <c r="B16" s="57">
        <v>161700.35999999999</v>
      </c>
      <c r="C16" s="57">
        <v>244424.12</v>
      </c>
      <c r="D16" s="57">
        <v>148337.85999999999</v>
      </c>
      <c r="E16" s="54">
        <f t="shared" si="1"/>
        <v>91.736258348466265</v>
      </c>
      <c r="F16" s="89">
        <f t="shared" si="0"/>
        <v>60.688715990876844</v>
      </c>
    </row>
    <row r="17" spans="1:6" ht="12" x14ac:dyDescent="0.2">
      <c r="A17" s="91" t="s">
        <v>181</v>
      </c>
      <c r="B17" s="57">
        <v>0</v>
      </c>
      <c r="C17" s="57">
        <v>0</v>
      </c>
      <c r="D17" s="56">
        <v>673.87</v>
      </c>
      <c r="E17" s="54" t="e">
        <f t="shared" si="1"/>
        <v>#DIV/0!</v>
      </c>
      <c r="F17" s="89" t="e">
        <f t="shared" si="0"/>
        <v>#DIV/0!</v>
      </c>
    </row>
    <row r="18" spans="1:6" s="52" customFormat="1" ht="25.5" x14ac:dyDescent="0.2">
      <c r="A18" s="90" t="s">
        <v>114</v>
      </c>
      <c r="B18" s="59">
        <v>0</v>
      </c>
      <c r="C18" s="59">
        <f>C19</f>
        <v>0</v>
      </c>
      <c r="D18" s="59">
        <v>0</v>
      </c>
      <c r="E18" s="51" t="e">
        <f t="shared" si="1"/>
        <v>#DIV/0!</v>
      </c>
      <c r="F18" s="89" t="e">
        <f t="shared" si="0"/>
        <v>#DIV/0!</v>
      </c>
    </row>
    <row r="19" spans="1:6" ht="24" x14ac:dyDescent="0.2">
      <c r="A19" s="91" t="s">
        <v>115</v>
      </c>
      <c r="B19" s="57">
        <v>0</v>
      </c>
      <c r="C19" s="57">
        <v>0</v>
      </c>
      <c r="D19" s="57">
        <v>0</v>
      </c>
      <c r="E19" s="39" t="e">
        <f t="shared" si="1"/>
        <v>#DIV/0!</v>
      </c>
      <c r="F19" s="89" t="e">
        <f t="shared" si="0"/>
        <v>#DIV/0!</v>
      </c>
    </row>
    <row r="20" spans="1:6" s="52" customFormat="1" ht="25.5" x14ac:dyDescent="0.2">
      <c r="A20" s="90" t="s">
        <v>116</v>
      </c>
      <c r="B20" s="59">
        <f>B21</f>
        <v>0</v>
      </c>
      <c r="C20" s="59">
        <f>C21</f>
        <v>0</v>
      </c>
      <c r="D20" s="59">
        <f>D21</f>
        <v>0</v>
      </c>
      <c r="E20" s="51" t="e">
        <f t="shared" si="1"/>
        <v>#DIV/0!</v>
      </c>
      <c r="F20" s="89" t="e">
        <f t="shared" si="0"/>
        <v>#DIV/0!</v>
      </c>
    </row>
    <row r="21" spans="1:6" ht="12" x14ac:dyDescent="0.2">
      <c r="A21" s="91" t="s">
        <v>117</v>
      </c>
      <c r="B21" s="57">
        <v>0</v>
      </c>
      <c r="C21" s="57">
        <v>0</v>
      </c>
      <c r="D21" s="57">
        <v>0</v>
      </c>
      <c r="E21" s="39" t="e">
        <f t="shared" si="1"/>
        <v>#DIV/0!</v>
      </c>
      <c r="F21" s="89" t="e">
        <f t="shared" si="0"/>
        <v>#DIV/0!</v>
      </c>
    </row>
    <row r="22" spans="1:6" s="52" customFormat="1" ht="30" x14ac:dyDescent="0.25">
      <c r="A22" s="92" t="s">
        <v>118</v>
      </c>
      <c r="B22" s="93">
        <v>0</v>
      </c>
      <c r="C22" s="93">
        <v>0</v>
      </c>
      <c r="D22" s="93">
        <v>0</v>
      </c>
      <c r="E22" s="94" t="e">
        <f t="shared" si="1"/>
        <v>#DIV/0!</v>
      </c>
      <c r="F22" s="89" t="e">
        <f t="shared" si="0"/>
        <v>#DIV/0!</v>
      </c>
    </row>
    <row r="23" spans="1:6" ht="15" x14ac:dyDescent="0.25">
      <c r="A23" s="92" t="s">
        <v>119</v>
      </c>
      <c r="B23" s="93">
        <v>0</v>
      </c>
      <c r="C23" s="93">
        <v>0</v>
      </c>
      <c r="D23" s="93">
        <v>0</v>
      </c>
      <c r="E23" s="94" t="e">
        <f t="shared" si="1"/>
        <v>#DIV/0!</v>
      </c>
      <c r="F23" s="89" t="e">
        <f t="shared" si="0"/>
        <v>#DIV/0!</v>
      </c>
    </row>
    <row r="24" spans="1:6" ht="15" x14ac:dyDescent="0.25">
      <c r="A24" s="95"/>
      <c r="B24" s="93"/>
      <c r="C24" s="93"/>
      <c r="D24" s="93"/>
      <c r="E24" s="94"/>
      <c r="F24" s="96"/>
    </row>
    <row r="25" spans="1:6" ht="12" thickBot="1" x14ac:dyDescent="0.2">
      <c r="A25" s="97"/>
      <c r="B25" s="65"/>
      <c r="C25" s="65"/>
      <c r="D25" s="65"/>
      <c r="E25" s="65"/>
      <c r="F25" s="98"/>
    </row>
    <row r="26" spans="1:6" ht="16.5" thickBot="1" x14ac:dyDescent="0.2">
      <c r="A26" s="148" t="s">
        <v>182</v>
      </c>
      <c r="B26" s="149"/>
      <c r="C26" s="149"/>
      <c r="D26" s="149"/>
      <c r="E26" s="150"/>
      <c r="F26" s="98"/>
    </row>
    <row r="27" spans="1:6" x14ac:dyDescent="0.15">
      <c r="A27" s="97"/>
      <c r="B27" s="65"/>
      <c r="C27" s="65"/>
      <c r="D27" s="65"/>
      <c r="E27" s="65"/>
      <c r="F27" s="98"/>
    </row>
    <row r="28" spans="1:6" ht="12" x14ac:dyDescent="0.2">
      <c r="A28" s="88" t="s">
        <v>106</v>
      </c>
      <c r="B28" s="58">
        <f>SUM(B30,B34,B36,B38,B41,B43)</f>
        <v>828595.97</v>
      </c>
      <c r="C28" s="58">
        <f>C30+C34+C36+C38+C41+C43</f>
        <v>1797912.83</v>
      </c>
      <c r="D28" s="58">
        <f>SUM(D30,D34,D36,D38,D41,D43)</f>
        <v>1135076.06</v>
      </c>
      <c r="E28" s="39">
        <f>D28/B28*100</f>
        <v>136.9878808365433</v>
      </c>
      <c r="F28" s="89">
        <f>D28/C28*100</f>
        <v>63.132986263855742</v>
      </c>
    </row>
    <row r="29" spans="1:6" ht="12" x14ac:dyDescent="0.2">
      <c r="A29" s="88"/>
      <c r="B29" s="58"/>
      <c r="C29" s="58"/>
      <c r="D29" s="58"/>
      <c r="E29" s="39"/>
      <c r="F29" s="89" t="e">
        <f t="shared" ref="F29:F46" si="2">D29/C29*100</f>
        <v>#DIV/0!</v>
      </c>
    </row>
    <row r="30" spans="1:6" ht="12.75" x14ac:dyDescent="0.2">
      <c r="A30" s="99" t="s">
        <v>107</v>
      </c>
      <c r="B30" s="59">
        <f>SUM(B31:B33)</f>
        <v>750674.72</v>
      </c>
      <c r="C30" s="59">
        <f>C31</f>
        <v>1551407.69</v>
      </c>
      <c r="D30" s="59">
        <f>SUM(D31:D33)</f>
        <v>989107.83</v>
      </c>
      <c r="E30" s="51">
        <f t="shared" ref="E30:E46" si="3">D30/B30*100</f>
        <v>131.76250693509434</v>
      </c>
      <c r="F30" s="89">
        <f t="shared" si="2"/>
        <v>63.755506458782605</v>
      </c>
    </row>
    <row r="31" spans="1:6" ht="12" x14ac:dyDescent="0.2">
      <c r="A31" s="100" t="s">
        <v>134</v>
      </c>
      <c r="B31" s="57">
        <v>750674.72</v>
      </c>
      <c r="C31" s="57">
        <v>1551407.69</v>
      </c>
      <c r="D31" s="57">
        <v>989107.83</v>
      </c>
      <c r="E31" s="53">
        <f t="shared" si="3"/>
        <v>131.76250693509434</v>
      </c>
      <c r="F31" s="89">
        <f t="shared" si="2"/>
        <v>63.755506458782605</v>
      </c>
    </row>
    <row r="32" spans="1:6" ht="12" x14ac:dyDescent="0.2">
      <c r="A32" s="100" t="s">
        <v>108</v>
      </c>
      <c r="B32" s="57">
        <v>0</v>
      </c>
      <c r="C32" s="57">
        <v>0</v>
      </c>
      <c r="D32" s="57">
        <v>0</v>
      </c>
      <c r="E32" s="53" t="e">
        <f t="shared" si="3"/>
        <v>#DIV/0!</v>
      </c>
      <c r="F32" s="89" t="e">
        <f t="shared" si="2"/>
        <v>#DIV/0!</v>
      </c>
    </row>
    <row r="33" spans="1:6" ht="12" x14ac:dyDescent="0.2">
      <c r="A33" s="100" t="s">
        <v>109</v>
      </c>
      <c r="B33" s="57">
        <v>0</v>
      </c>
      <c r="C33" s="57">
        <v>0</v>
      </c>
      <c r="D33" s="57">
        <v>0</v>
      </c>
      <c r="E33" s="53" t="e">
        <f t="shared" si="3"/>
        <v>#DIV/0!</v>
      </c>
      <c r="F33" s="89" t="e">
        <f t="shared" si="2"/>
        <v>#DIV/0!</v>
      </c>
    </row>
    <row r="34" spans="1:6" ht="12.75" x14ac:dyDescent="0.2">
      <c r="A34" s="99" t="s">
        <v>110</v>
      </c>
      <c r="B34" s="59">
        <f>B35</f>
        <v>0</v>
      </c>
      <c r="C34" s="59">
        <f>C35</f>
        <v>0</v>
      </c>
      <c r="D34" s="59">
        <f>D35</f>
        <v>0</v>
      </c>
      <c r="E34" s="51" t="e">
        <f t="shared" si="3"/>
        <v>#DIV/0!</v>
      </c>
      <c r="F34" s="89" t="e">
        <f t="shared" si="2"/>
        <v>#DIV/0!</v>
      </c>
    </row>
    <row r="35" spans="1:6" ht="12" x14ac:dyDescent="0.2">
      <c r="A35" s="100" t="s">
        <v>111</v>
      </c>
      <c r="B35" s="57">
        <v>0</v>
      </c>
      <c r="C35" s="56">
        <v>0</v>
      </c>
      <c r="D35" s="56">
        <v>0</v>
      </c>
      <c r="E35" s="53" t="e">
        <f t="shared" si="3"/>
        <v>#DIV/0!</v>
      </c>
      <c r="F35" s="89" t="e">
        <f t="shared" si="2"/>
        <v>#DIV/0!</v>
      </c>
    </row>
    <row r="36" spans="1:6" ht="12.75" x14ac:dyDescent="0.2">
      <c r="A36" s="99" t="s">
        <v>112</v>
      </c>
      <c r="B36" s="59">
        <f>B37</f>
        <v>3222.1</v>
      </c>
      <c r="C36" s="59">
        <f>C37</f>
        <v>2081.02</v>
      </c>
      <c r="D36" s="59">
        <f>D37</f>
        <v>1852.13</v>
      </c>
      <c r="E36" s="51">
        <f t="shared" si="3"/>
        <v>57.482076906365421</v>
      </c>
      <c r="F36" s="89">
        <f t="shared" si="2"/>
        <v>89.00106678455758</v>
      </c>
    </row>
    <row r="37" spans="1:6" ht="12" x14ac:dyDescent="0.2">
      <c r="A37" s="100" t="s">
        <v>135</v>
      </c>
      <c r="B37" s="57">
        <v>3222.1</v>
      </c>
      <c r="C37" s="57">
        <v>2081.02</v>
      </c>
      <c r="D37" s="57">
        <v>1852.13</v>
      </c>
      <c r="E37" s="39">
        <f t="shared" si="3"/>
        <v>57.482076906365421</v>
      </c>
      <c r="F37" s="89">
        <f t="shared" si="2"/>
        <v>89.00106678455758</v>
      </c>
    </row>
    <row r="38" spans="1:6" ht="12.75" x14ac:dyDescent="0.2">
      <c r="A38" s="99" t="s">
        <v>113</v>
      </c>
      <c r="B38" s="59">
        <f>SUM(B39:B40)</f>
        <v>74699.149999999994</v>
      </c>
      <c r="C38" s="59">
        <f>C39</f>
        <v>244424.12</v>
      </c>
      <c r="D38" s="59">
        <f>SUM(D39:D40)</f>
        <v>144116.1</v>
      </c>
      <c r="E38" s="51">
        <f t="shared" si="3"/>
        <v>192.92870133060418</v>
      </c>
      <c r="F38" s="89">
        <f t="shared" si="2"/>
        <v>58.961488743418613</v>
      </c>
    </row>
    <row r="39" spans="1:6" ht="24" x14ac:dyDescent="0.2">
      <c r="A39" s="100" t="s">
        <v>132</v>
      </c>
      <c r="B39" s="57">
        <v>74699.149999999994</v>
      </c>
      <c r="C39" s="57">
        <v>244424.12</v>
      </c>
      <c r="D39" s="57">
        <v>144116.1</v>
      </c>
      <c r="E39" s="54">
        <f t="shared" si="3"/>
        <v>192.92870133060418</v>
      </c>
      <c r="F39" s="89">
        <f t="shared" si="2"/>
        <v>58.961488743418613</v>
      </c>
    </row>
    <row r="40" spans="1:6" ht="12" x14ac:dyDescent="0.2">
      <c r="A40" s="100" t="s">
        <v>120</v>
      </c>
      <c r="B40" s="57">
        <v>0</v>
      </c>
      <c r="C40" s="57">
        <v>0</v>
      </c>
      <c r="D40" s="57">
        <v>0</v>
      </c>
      <c r="E40" s="54" t="e">
        <f t="shared" si="3"/>
        <v>#DIV/0!</v>
      </c>
      <c r="F40" s="89" t="e">
        <f t="shared" si="2"/>
        <v>#DIV/0!</v>
      </c>
    </row>
    <row r="41" spans="1:6" ht="25.5" x14ac:dyDescent="0.2">
      <c r="A41" s="99" t="s">
        <v>114</v>
      </c>
      <c r="B41" s="59">
        <v>0</v>
      </c>
      <c r="C41" s="59">
        <f>C42</f>
        <v>0</v>
      </c>
      <c r="D41" s="59">
        <v>0</v>
      </c>
      <c r="E41" s="51" t="e">
        <f t="shared" si="3"/>
        <v>#DIV/0!</v>
      </c>
      <c r="F41" s="89" t="e">
        <f t="shared" si="2"/>
        <v>#DIV/0!</v>
      </c>
    </row>
    <row r="42" spans="1:6" ht="24" x14ac:dyDescent="0.2">
      <c r="A42" s="100" t="s">
        <v>115</v>
      </c>
      <c r="B42" s="57">
        <v>0</v>
      </c>
      <c r="C42" s="57">
        <v>0</v>
      </c>
      <c r="D42" s="57">
        <v>0</v>
      </c>
      <c r="E42" s="39" t="e">
        <f t="shared" si="3"/>
        <v>#DIV/0!</v>
      </c>
      <c r="F42" s="89" t="e">
        <f t="shared" si="2"/>
        <v>#DIV/0!</v>
      </c>
    </row>
    <row r="43" spans="1:6" ht="25.5" x14ac:dyDescent="0.2">
      <c r="A43" s="99" t="s">
        <v>116</v>
      </c>
      <c r="B43" s="59">
        <v>0</v>
      </c>
      <c r="C43" s="59">
        <f>C44</f>
        <v>0</v>
      </c>
      <c r="D43" s="59">
        <v>0</v>
      </c>
      <c r="E43" s="51" t="e">
        <f t="shared" si="3"/>
        <v>#DIV/0!</v>
      </c>
      <c r="F43" s="89" t="e">
        <f t="shared" si="2"/>
        <v>#DIV/0!</v>
      </c>
    </row>
    <row r="44" spans="1:6" ht="24" x14ac:dyDescent="0.2">
      <c r="A44" s="100" t="s">
        <v>117</v>
      </c>
      <c r="B44" s="57">
        <v>0</v>
      </c>
      <c r="C44" s="57">
        <v>0</v>
      </c>
      <c r="D44" s="57">
        <v>0</v>
      </c>
      <c r="E44" s="39" t="e">
        <f t="shared" si="3"/>
        <v>#DIV/0!</v>
      </c>
      <c r="F44" s="89" t="e">
        <f t="shared" si="2"/>
        <v>#DIV/0!</v>
      </c>
    </row>
    <row r="45" spans="1:6" ht="30" x14ac:dyDescent="0.25">
      <c r="A45" s="101" t="s">
        <v>118</v>
      </c>
      <c r="B45" s="93">
        <v>0</v>
      </c>
      <c r="C45" s="93">
        <v>0</v>
      </c>
      <c r="D45" s="93">
        <v>0</v>
      </c>
      <c r="E45" s="94" t="e">
        <f t="shared" si="3"/>
        <v>#DIV/0!</v>
      </c>
      <c r="F45" s="89" t="e">
        <f t="shared" si="2"/>
        <v>#DIV/0!</v>
      </c>
    </row>
    <row r="46" spans="1:6" ht="30" x14ac:dyDescent="0.25">
      <c r="A46" s="102" t="s">
        <v>119</v>
      </c>
      <c r="B46" s="103">
        <v>0</v>
      </c>
      <c r="C46" s="103">
        <v>0</v>
      </c>
      <c r="D46" s="103">
        <v>0</v>
      </c>
      <c r="E46" s="104" t="e">
        <f t="shared" si="3"/>
        <v>#DIV/0!</v>
      </c>
      <c r="F46" s="105" t="e">
        <f t="shared" si="2"/>
        <v>#DIV/0!</v>
      </c>
    </row>
  </sheetData>
  <mergeCells count="3">
    <mergeCell ref="A3:E3"/>
    <mergeCell ref="A26:E26"/>
    <mergeCell ref="A2:E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8"/>
  <sheetViews>
    <sheetView topLeftCell="A94" workbookViewId="0">
      <selection activeCell="G40" sqref="G40"/>
    </sheetView>
  </sheetViews>
  <sheetFormatPr defaultColWidth="9.140625" defaultRowHeight="11.25" x14ac:dyDescent="0.15"/>
  <cols>
    <col min="1" max="1" width="8.28515625" style="37" customWidth="1"/>
    <col min="2" max="2" width="8.140625" style="37" customWidth="1"/>
    <col min="3" max="3" width="5.7109375" style="37" customWidth="1"/>
    <col min="4" max="4" width="15.42578125" style="37" customWidth="1"/>
    <col min="5" max="5" width="16.5703125" style="37" customWidth="1"/>
    <col min="6" max="6" width="20.140625" style="37" customWidth="1"/>
    <col min="7" max="7" width="16.5703125" style="37" customWidth="1"/>
    <col min="8" max="8" width="14.42578125" style="37" customWidth="1"/>
    <col min="9" max="9" width="11.42578125" style="37" customWidth="1"/>
    <col min="10" max="10" width="6.28515625" style="37" customWidth="1"/>
    <col min="11" max="11" width="9.140625" style="37"/>
    <col min="12" max="12" width="9.140625" style="37" customWidth="1"/>
    <col min="13" max="13" width="10.7109375" style="37" customWidth="1"/>
    <col min="14" max="14" width="9.140625" style="37" customWidth="1"/>
    <col min="15" max="15" width="10" style="37" bestFit="1" customWidth="1"/>
    <col min="16" max="16384" width="9.140625" style="37"/>
  </cols>
  <sheetData>
    <row r="1" spans="1:15" ht="11.25" customHeight="1" x14ac:dyDescent="0.25">
      <c r="A1" s="153" t="s">
        <v>104</v>
      </c>
      <c r="B1" s="154"/>
      <c r="K1" s="60"/>
      <c r="L1" s="60"/>
    </row>
    <row r="2" spans="1:15" ht="11.25" customHeight="1" x14ac:dyDescent="0.25">
      <c r="A2" s="155" t="s">
        <v>183</v>
      </c>
      <c r="B2" s="156"/>
      <c r="C2" s="156"/>
      <c r="D2" s="156"/>
      <c r="E2" s="156"/>
      <c r="F2" s="153"/>
      <c r="G2" s="154"/>
      <c r="H2" s="154"/>
      <c r="I2" s="154"/>
      <c r="J2" s="154"/>
      <c r="K2" s="60"/>
      <c r="L2" s="60"/>
    </row>
    <row r="3" spans="1:15" ht="11.25" customHeight="1" x14ac:dyDescent="0.25">
      <c r="A3" s="154"/>
      <c r="B3" s="154"/>
      <c r="C3" s="154"/>
      <c r="D3" s="154"/>
      <c r="E3" s="154"/>
      <c r="G3" s="60"/>
      <c r="H3" s="60"/>
      <c r="I3" s="60"/>
      <c r="J3" s="60"/>
      <c r="K3" s="60"/>
      <c r="L3" s="60"/>
    </row>
    <row r="4" spans="1:15" ht="11.25" customHeight="1" x14ac:dyDescent="0.25">
      <c r="A4" s="154"/>
      <c r="B4" s="154"/>
      <c r="C4" s="154"/>
      <c r="D4" s="154"/>
      <c r="E4" s="154"/>
      <c r="G4" s="60"/>
      <c r="H4" s="60"/>
      <c r="I4" s="60"/>
      <c r="J4" s="60"/>
      <c r="K4" s="60"/>
      <c r="L4" s="60"/>
    </row>
    <row r="5" spans="1:15" ht="27" customHeight="1" x14ac:dyDescent="0.25">
      <c r="A5" s="154"/>
      <c r="B5" s="154"/>
      <c r="C5" s="154"/>
      <c r="D5" s="154"/>
      <c r="E5" s="154"/>
      <c r="F5" s="60"/>
      <c r="G5" s="60"/>
      <c r="H5" s="60"/>
      <c r="I5" s="60"/>
      <c r="J5" s="60"/>
      <c r="K5" s="60"/>
      <c r="L5" s="60"/>
    </row>
    <row r="6" spans="1:15" ht="15" x14ac:dyDescent="0.25">
      <c r="A6"/>
      <c r="B6"/>
      <c r="C6"/>
      <c r="D6"/>
      <c r="E6"/>
      <c r="F6"/>
      <c r="G6"/>
      <c r="H6"/>
      <c r="I6"/>
      <c r="J6"/>
      <c r="K6"/>
      <c r="L6"/>
      <c r="M6"/>
      <c r="N6"/>
      <c r="O6"/>
    </row>
    <row r="7" spans="1:15" ht="25.5" x14ac:dyDescent="0.25">
      <c r="A7" s="157" t="s">
        <v>137</v>
      </c>
      <c r="B7" s="158"/>
      <c r="C7" s="159"/>
      <c r="D7" s="67" t="s">
        <v>138</v>
      </c>
      <c r="E7" s="67" t="s">
        <v>184</v>
      </c>
      <c r="F7" s="68" t="s">
        <v>185</v>
      </c>
      <c r="G7" s="68" t="s">
        <v>186</v>
      </c>
      <c r="H7" s="68" t="s">
        <v>159</v>
      </c>
      <c r="I7" s="68" t="s">
        <v>160</v>
      </c>
      <c r="J7"/>
      <c r="K7"/>
      <c r="L7"/>
      <c r="M7"/>
      <c r="N7"/>
      <c r="O7"/>
    </row>
    <row r="8" spans="1:15" ht="52.5" customHeight="1" x14ac:dyDescent="0.25">
      <c r="A8" s="160" t="s">
        <v>139</v>
      </c>
      <c r="B8" s="161"/>
      <c r="C8" s="162"/>
      <c r="D8" s="69" t="s">
        <v>140</v>
      </c>
      <c r="E8" s="70"/>
      <c r="F8" s="71"/>
      <c r="G8" s="71"/>
      <c r="H8" s="71"/>
      <c r="I8" s="71"/>
      <c r="J8"/>
      <c r="K8"/>
      <c r="L8"/>
      <c r="M8"/>
      <c r="N8"/>
      <c r="O8"/>
    </row>
    <row r="9" spans="1:15" ht="33" customHeight="1" x14ac:dyDescent="0.25">
      <c r="A9" s="160" t="s">
        <v>141</v>
      </c>
      <c r="B9" s="161"/>
      <c r="C9" s="162"/>
      <c r="D9" s="69" t="s">
        <v>142</v>
      </c>
      <c r="E9" s="70"/>
      <c r="F9" s="71"/>
      <c r="G9" s="71"/>
      <c r="H9" s="71"/>
      <c r="I9" s="71"/>
      <c r="J9"/>
      <c r="K9"/>
      <c r="L9"/>
      <c r="M9"/>
      <c r="N9"/>
      <c r="O9"/>
    </row>
    <row r="10" spans="1:15" ht="36" customHeight="1" x14ac:dyDescent="0.25">
      <c r="A10" s="163" t="s">
        <v>143</v>
      </c>
      <c r="B10" s="164"/>
      <c r="C10" s="165"/>
      <c r="D10" s="72" t="s">
        <v>144</v>
      </c>
      <c r="E10" s="73"/>
      <c r="F10" s="74"/>
      <c r="G10" s="74"/>
      <c r="H10" s="74"/>
      <c r="I10" s="75"/>
      <c r="J10"/>
      <c r="K10"/>
      <c r="L10"/>
      <c r="M10"/>
      <c r="N10"/>
      <c r="O10"/>
    </row>
    <row r="11" spans="1:15" s="62" customFormat="1" ht="36" customHeight="1" x14ac:dyDescent="0.25">
      <c r="A11" s="80">
        <v>63</v>
      </c>
      <c r="B11" s="81"/>
      <c r="C11" s="72"/>
      <c r="D11" s="86" t="s">
        <v>161</v>
      </c>
      <c r="E11" s="74">
        <v>796484.31</v>
      </c>
      <c r="F11" s="128">
        <v>1551407.69</v>
      </c>
      <c r="G11" s="57">
        <v>1003775.09</v>
      </c>
      <c r="H11" s="131">
        <f>G11/E11*100</f>
        <v>126.02572045643936</v>
      </c>
      <c r="I11" s="132">
        <f>G11/F11*100</f>
        <v>64.700922682676662</v>
      </c>
      <c r="J11"/>
      <c r="K11"/>
      <c r="L11"/>
      <c r="M11"/>
      <c r="N11"/>
      <c r="O11"/>
    </row>
    <row r="12" spans="1:15" ht="36" customHeight="1" x14ac:dyDescent="0.25">
      <c r="A12" s="166">
        <v>3</v>
      </c>
      <c r="B12" s="167"/>
      <c r="C12" s="168"/>
      <c r="D12" s="69" t="s">
        <v>145</v>
      </c>
      <c r="E12" s="70">
        <f>E13+E17+E33</f>
        <v>768663.52000000014</v>
      </c>
      <c r="F12" s="71">
        <f>F13+F17+F33</f>
        <v>2004826.69</v>
      </c>
      <c r="G12" s="71">
        <f>G13+G33+G17</f>
        <v>989107.83000000007</v>
      </c>
      <c r="H12" s="131">
        <f t="shared" ref="H12:H101" si="0">G12/E12*100</f>
        <v>128.67890881565447</v>
      </c>
      <c r="I12" s="132">
        <f t="shared" ref="I12:I101" si="1">G12/F12*100</f>
        <v>49.336325924511712</v>
      </c>
      <c r="J12"/>
      <c r="K12"/>
      <c r="L12"/>
      <c r="M12"/>
      <c r="N12"/>
      <c r="O12"/>
    </row>
    <row r="13" spans="1:15" ht="54.75" customHeight="1" x14ac:dyDescent="0.25">
      <c r="A13" s="169">
        <v>31</v>
      </c>
      <c r="B13" s="170"/>
      <c r="C13" s="171"/>
      <c r="D13" s="76" t="s">
        <v>146</v>
      </c>
      <c r="E13" s="71">
        <v>647670.93000000005</v>
      </c>
      <c r="F13" s="71">
        <f>F14+F15+F16</f>
        <v>1752644.93</v>
      </c>
      <c r="G13" s="71">
        <f>G14+G15+G16</f>
        <v>845511.01</v>
      </c>
      <c r="H13" s="131">
        <f t="shared" si="0"/>
        <v>130.54638873478541</v>
      </c>
      <c r="I13" s="132">
        <f t="shared" si="1"/>
        <v>48.242002445983175</v>
      </c>
      <c r="J13"/>
      <c r="K13"/>
      <c r="L13"/>
      <c r="M13"/>
      <c r="N13"/>
      <c r="O13"/>
    </row>
    <row r="14" spans="1:15" s="113" customFormat="1" ht="54.75" customHeight="1" x14ac:dyDescent="0.25">
      <c r="A14" s="108">
        <v>3111</v>
      </c>
      <c r="B14" s="109"/>
      <c r="C14" s="110"/>
      <c r="D14" s="111"/>
      <c r="E14" s="71">
        <v>546783.22</v>
      </c>
      <c r="F14" s="71">
        <v>1084032.93</v>
      </c>
      <c r="G14" s="71">
        <v>711644.63</v>
      </c>
      <c r="H14" s="133">
        <f t="shared" si="0"/>
        <v>130.15114655493636</v>
      </c>
      <c r="I14" s="132">
        <f t="shared" si="1"/>
        <v>65.647879349938194</v>
      </c>
      <c r="J14"/>
      <c r="K14"/>
      <c r="L14"/>
      <c r="M14"/>
      <c r="N14"/>
      <c r="O14"/>
    </row>
    <row r="15" spans="1:15" s="113" customFormat="1" ht="54.75" customHeight="1" x14ac:dyDescent="0.25">
      <c r="A15" s="108">
        <v>3121</v>
      </c>
      <c r="B15" s="109"/>
      <c r="C15" s="110"/>
      <c r="D15" s="111"/>
      <c r="E15" s="71">
        <v>20649.939999999999</v>
      </c>
      <c r="F15" s="71">
        <v>504173</v>
      </c>
      <c r="G15" s="71">
        <v>25775.360000000001</v>
      </c>
      <c r="H15" s="133">
        <f t="shared" si="0"/>
        <v>124.82050795304976</v>
      </c>
      <c r="I15" s="132">
        <f t="shared" si="1"/>
        <v>5.11240387724055</v>
      </c>
      <c r="J15"/>
      <c r="K15"/>
      <c r="L15"/>
      <c r="M15"/>
      <c r="N15"/>
      <c r="O15"/>
    </row>
    <row r="16" spans="1:15" s="113" customFormat="1" ht="54.75" customHeight="1" x14ac:dyDescent="0.25">
      <c r="A16" s="108">
        <v>3132</v>
      </c>
      <c r="B16" s="109"/>
      <c r="C16" s="110"/>
      <c r="D16" s="111"/>
      <c r="E16" s="71">
        <v>80237.77</v>
      </c>
      <c r="F16" s="71">
        <v>164439</v>
      </c>
      <c r="G16" s="71">
        <v>108091.02</v>
      </c>
      <c r="H16" s="133">
        <f t="shared" si="0"/>
        <v>134.71338996584777</v>
      </c>
      <c r="I16" s="132">
        <f t="shared" si="1"/>
        <v>65.733201977633044</v>
      </c>
      <c r="J16"/>
      <c r="K16"/>
      <c r="L16"/>
      <c r="M16"/>
      <c r="N16"/>
      <c r="O16"/>
    </row>
    <row r="17" spans="1:15" ht="29.25" customHeight="1" x14ac:dyDescent="0.25">
      <c r="A17" s="169">
        <v>32</v>
      </c>
      <c r="B17" s="170"/>
      <c r="C17" s="171"/>
      <c r="D17" s="76" t="s">
        <v>147</v>
      </c>
      <c r="E17" s="71">
        <f>SUM(E18:E32)</f>
        <v>95881.03</v>
      </c>
      <c r="F17" s="71">
        <f>F18+F19+F21+F22+F23+F24+F25+F26+F27+F28+F29+F30+F31+F32</f>
        <v>190101.76000000001</v>
      </c>
      <c r="G17" s="71">
        <f>SUM(G18:G32)</f>
        <v>111503.18</v>
      </c>
      <c r="H17" s="133">
        <f t="shared" si="0"/>
        <v>116.29326468436977</v>
      </c>
      <c r="I17" s="132">
        <f t="shared" si="1"/>
        <v>58.654470111165722</v>
      </c>
      <c r="J17"/>
      <c r="K17"/>
      <c r="L17"/>
      <c r="M17"/>
      <c r="N17"/>
      <c r="O17"/>
    </row>
    <row r="18" spans="1:15" s="113" customFormat="1" ht="29.25" customHeight="1" x14ac:dyDescent="0.25">
      <c r="A18" s="108">
        <v>3212</v>
      </c>
      <c r="B18" s="109"/>
      <c r="C18" s="110"/>
      <c r="D18" s="111"/>
      <c r="E18" s="71">
        <v>19210.54</v>
      </c>
      <c r="F18" s="71">
        <v>34540.400000000001</v>
      </c>
      <c r="G18" s="71">
        <v>20042.57</v>
      </c>
      <c r="H18" s="133">
        <f t="shared" si="0"/>
        <v>104.33111198331748</v>
      </c>
      <c r="I18" s="132">
        <f t="shared" si="1"/>
        <v>58.026455976190192</v>
      </c>
      <c r="J18"/>
      <c r="K18"/>
      <c r="L18"/>
      <c r="M18"/>
      <c r="N18"/>
      <c r="O18"/>
    </row>
    <row r="19" spans="1:15" s="113" customFormat="1" ht="29.25" customHeight="1" x14ac:dyDescent="0.25">
      <c r="A19" s="108">
        <v>3211</v>
      </c>
      <c r="B19" s="109"/>
      <c r="C19" s="110"/>
      <c r="D19" s="111"/>
      <c r="E19" s="71">
        <v>159.24</v>
      </c>
      <c r="F19" s="71">
        <v>159.24</v>
      </c>
      <c r="G19" s="71"/>
      <c r="H19" s="133">
        <f t="shared" si="0"/>
        <v>0</v>
      </c>
      <c r="I19" s="132">
        <f t="shared" si="1"/>
        <v>0</v>
      </c>
      <c r="J19"/>
      <c r="K19"/>
      <c r="L19"/>
      <c r="M19"/>
      <c r="N19"/>
      <c r="O19"/>
    </row>
    <row r="20" spans="1:15" s="125" customFormat="1" ht="29.25" customHeight="1" x14ac:dyDescent="0.25">
      <c r="A20" s="121">
        <v>3213</v>
      </c>
      <c r="B20" s="122"/>
      <c r="C20" s="123"/>
      <c r="D20" s="124"/>
      <c r="E20" s="71"/>
      <c r="F20" s="71"/>
      <c r="G20" s="71">
        <v>420</v>
      </c>
      <c r="H20" s="133" t="e">
        <f t="shared" si="0"/>
        <v>#DIV/0!</v>
      </c>
      <c r="I20" s="132" t="e">
        <f t="shared" si="1"/>
        <v>#DIV/0!</v>
      </c>
      <c r="J20"/>
      <c r="K20"/>
      <c r="L20"/>
      <c r="M20"/>
      <c r="N20"/>
      <c r="O20"/>
    </row>
    <row r="21" spans="1:15" s="113" customFormat="1" ht="29.25" customHeight="1" x14ac:dyDescent="0.25">
      <c r="A21" s="108">
        <v>3221</v>
      </c>
      <c r="B21" s="109"/>
      <c r="C21" s="110"/>
      <c r="D21" s="111"/>
      <c r="E21" s="71">
        <v>3479.93</v>
      </c>
      <c r="F21" s="71">
        <v>10146.17</v>
      </c>
      <c r="G21" s="71">
        <v>5342.06</v>
      </c>
      <c r="H21" s="133">
        <f t="shared" si="0"/>
        <v>153.51055912044208</v>
      </c>
      <c r="I21" s="132">
        <f t="shared" si="1"/>
        <v>52.65100032820267</v>
      </c>
      <c r="J21"/>
      <c r="K21"/>
      <c r="L21"/>
      <c r="M21"/>
      <c r="N21"/>
      <c r="O21"/>
    </row>
    <row r="22" spans="1:15" s="113" customFormat="1" ht="29.25" customHeight="1" x14ac:dyDescent="0.25">
      <c r="A22" s="108">
        <v>3222</v>
      </c>
      <c r="B22" s="109"/>
      <c r="C22" s="110"/>
      <c r="D22" s="111"/>
      <c r="E22" s="71">
        <v>10988.07</v>
      </c>
      <c r="F22" s="71">
        <v>22193</v>
      </c>
      <c r="G22" s="71">
        <v>15695.35</v>
      </c>
      <c r="H22" s="133">
        <f t="shared" si="0"/>
        <v>142.8399163820398</v>
      </c>
      <c r="I22" s="132">
        <f t="shared" si="1"/>
        <v>70.722074528004327</v>
      </c>
      <c r="J22"/>
      <c r="K22"/>
      <c r="L22"/>
      <c r="M22"/>
      <c r="N22"/>
      <c r="O22"/>
    </row>
    <row r="23" spans="1:15" s="113" customFormat="1" ht="29.25" customHeight="1" x14ac:dyDescent="0.25">
      <c r="A23" s="108">
        <v>3223</v>
      </c>
      <c r="B23" s="109"/>
      <c r="C23" s="110"/>
      <c r="D23" s="111"/>
      <c r="E23" s="71">
        <v>2005.89</v>
      </c>
      <c r="F23" s="71">
        <v>3460</v>
      </c>
      <c r="G23" s="71">
        <v>2183.7399999999998</v>
      </c>
      <c r="H23" s="133">
        <f t="shared" si="0"/>
        <v>108.86638848590897</v>
      </c>
      <c r="I23" s="132">
        <f t="shared" si="1"/>
        <v>63.113872832369935</v>
      </c>
      <c r="J23"/>
      <c r="K23"/>
      <c r="L23"/>
      <c r="M23"/>
      <c r="N23"/>
      <c r="O23"/>
    </row>
    <row r="24" spans="1:15" s="113" customFormat="1" ht="29.25" customHeight="1" x14ac:dyDescent="0.25">
      <c r="A24" s="108">
        <v>3231</v>
      </c>
      <c r="B24" s="109"/>
      <c r="C24" s="110"/>
      <c r="D24" s="111"/>
      <c r="E24" s="71">
        <v>58364.07</v>
      </c>
      <c r="F24" s="71">
        <v>108852</v>
      </c>
      <c r="G24" s="71">
        <v>60176.72</v>
      </c>
      <c r="H24" s="133">
        <f t="shared" si="0"/>
        <v>103.1057635288286</v>
      </c>
      <c r="I24" s="132">
        <f t="shared" si="1"/>
        <v>55.283063241832956</v>
      </c>
      <c r="J24"/>
      <c r="K24"/>
      <c r="L24"/>
      <c r="M24"/>
      <c r="N24"/>
      <c r="O24"/>
    </row>
    <row r="25" spans="1:15" s="113" customFormat="1" ht="29.25" customHeight="1" x14ac:dyDescent="0.25">
      <c r="A25" s="108">
        <v>3232</v>
      </c>
      <c r="B25" s="109"/>
      <c r="C25" s="110"/>
      <c r="D25" s="111"/>
      <c r="E25" s="71">
        <v>553.04999999999995</v>
      </c>
      <c r="F25" s="71">
        <v>1000</v>
      </c>
      <c r="G25" s="71">
        <v>3801.17</v>
      </c>
      <c r="H25" s="133">
        <f t="shared" si="0"/>
        <v>687.31036976765211</v>
      </c>
      <c r="I25" s="132">
        <f t="shared" si="1"/>
        <v>380.11700000000002</v>
      </c>
      <c r="J25"/>
      <c r="K25"/>
      <c r="L25"/>
      <c r="M25"/>
      <c r="N25"/>
      <c r="O25"/>
    </row>
    <row r="26" spans="1:15" s="113" customFormat="1" ht="29.25" customHeight="1" x14ac:dyDescent="0.25">
      <c r="A26" s="108">
        <v>3235</v>
      </c>
      <c r="B26" s="109"/>
      <c r="C26" s="110"/>
      <c r="D26" s="111"/>
      <c r="E26" s="71">
        <v>913.38</v>
      </c>
      <c r="F26" s="71">
        <v>2877</v>
      </c>
      <c r="G26" s="71">
        <v>1407.76</v>
      </c>
      <c r="H26" s="133">
        <f t="shared" si="0"/>
        <v>154.12643149620092</v>
      </c>
      <c r="I26" s="132">
        <f t="shared" si="1"/>
        <v>48.931525895029544</v>
      </c>
      <c r="J26"/>
      <c r="K26"/>
      <c r="L26"/>
      <c r="M26"/>
      <c r="N26"/>
      <c r="O26"/>
    </row>
    <row r="27" spans="1:15" s="125" customFormat="1" ht="29.25" customHeight="1" x14ac:dyDescent="0.25">
      <c r="A27" s="121">
        <v>3237</v>
      </c>
      <c r="B27" s="122"/>
      <c r="C27" s="123"/>
      <c r="D27" s="124"/>
      <c r="E27" s="71"/>
      <c r="F27" s="71">
        <v>2371.7800000000002</v>
      </c>
      <c r="G27" s="71"/>
      <c r="H27" s="133" t="e">
        <f t="shared" si="0"/>
        <v>#DIV/0!</v>
      </c>
      <c r="I27" s="132">
        <f t="shared" si="1"/>
        <v>0</v>
      </c>
      <c r="J27"/>
      <c r="K27"/>
      <c r="L27"/>
      <c r="M27"/>
      <c r="N27"/>
      <c r="O27"/>
    </row>
    <row r="28" spans="1:15" s="113" customFormat="1" ht="29.25" customHeight="1" x14ac:dyDescent="0.25">
      <c r="A28" s="108">
        <v>3239</v>
      </c>
      <c r="B28" s="109"/>
      <c r="C28" s="110"/>
      <c r="D28" s="111"/>
      <c r="E28" s="71">
        <v>113.9</v>
      </c>
      <c r="F28" s="71">
        <v>1360</v>
      </c>
      <c r="G28" s="71">
        <v>865.81</v>
      </c>
      <c r="H28" s="133">
        <f t="shared" si="0"/>
        <v>760.14925373134326</v>
      </c>
      <c r="I28" s="132">
        <f t="shared" si="1"/>
        <v>63.662500000000001</v>
      </c>
      <c r="J28"/>
      <c r="K28"/>
      <c r="L28"/>
      <c r="M28"/>
      <c r="N28"/>
      <c r="O28"/>
    </row>
    <row r="29" spans="1:15" s="125" customFormat="1" ht="29.25" customHeight="1" x14ac:dyDescent="0.25">
      <c r="A29" s="121">
        <v>3241</v>
      </c>
      <c r="B29" s="122"/>
      <c r="C29" s="123"/>
      <c r="D29" s="124"/>
      <c r="E29" s="71"/>
      <c r="F29" s="71">
        <v>344</v>
      </c>
      <c r="G29" s="71"/>
      <c r="H29" s="133" t="e">
        <f t="shared" si="0"/>
        <v>#DIV/0!</v>
      </c>
      <c r="I29" s="132">
        <f t="shared" si="1"/>
        <v>0</v>
      </c>
      <c r="J29"/>
      <c r="K29"/>
      <c r="L29"/>
      <c r="M29"/>
      <c r="N29"/>
      <c r="O29"/>
    </row>
    <row r="30" spans="1:15" s="125" customFormat="1" ht="29.25" customHeight="1" x14ac:dyDescent="0.25">
      <c r="A30" s="121">
        <v>3292</v>
      </c>
      <c r="B30" s="122"/>
      <c r="C30" s="123"/>
      <c r="D30" s="124"/>
      <c r="E30" s="71"/>
      <c r="F30" s="71">
        <v>1000</v>
      </c>
      <c r="G30" s="71"/>
      <c r="H30" s="133" t="e">
        <f t="shared" si="0"/>
        <v>#DIV/0!</v>
      </c>
      <c r="I30" s="132">
        <f t="shared" si="1"/>
        <v>0</v>
      </c>
      <c r="J30"/>
      <c r="K30"/>
      <c r="L30"/>
      <c r="M30"/>
      <c r="N30"/>
      <c r="O30"/>
    </row>
    <row r="31" spans="1:15" s="125" customFormat="1" ht="29.25" customHeight="1" x14ac:dyDescent="0.25">
      <c r="A31" s="121">
        <v>3295</v>
      </c>
      <c r="B31" s="122"/>
      <c r="C31" s="123"/>
      <c r="D31" s="124"/>
      <c r="E31" s="71"/>
      <c r="F31" s="71">
        <v>1400</v>
      </c>
      <c r="G31" s="71">
        <v>1568</v>
      </c>
      <c r="H31" s="133" t="e">
        <f t="shared" si="0"/>
        <v>#DIV/0!</v>
      </c>
      <c r="I31" s="132">
        <f t="shared" si="1"/>
        <v>112.00000000000001</v>
      </c>
      <c r="J31"/>
      <c r="K31"/>
      <c r="L31"/>
      <c r="M31"/>
      <c r="N31"/>
      <c r="O31"/>
    </row>
    <row r="32" spans="1:15" s="113" customFormat="1" ht="29.25" customHeight="1" x14ac:dyDescent="0.25">
      <c r="A32" s="108">
        <v>3299</v>
      </c>
      <c r="B32" s="109"/>
      <c r="C32" s="110"/>
      <c r="D32" s="111"/>
      <c r="E32" s="71">
        <v>92.96</v>
      </c>
      <c r="F32" s="71">
        <v>398.17</v>
      </c>
      <c r="G32" s="71"/>
      <c r="H32" s="133">
        <f t="shared" si="0"/>
        <v>0</v>
      </c>
      <c r="I32" s="132">
        <f t="shared" si="1"/>
        <v>0</v>
      </c>
      <c r="J32"/>
      <c r="K32"/>
      <c r="L32"/>
      <c r="M32"/>
      <c r="N32"/>
      <c r="O32"/>
    </row>
    <row r="33" spans="1:15" ht="24.75" customHeight="1" x14ac:dyDescent="0.25">
      <c r="A33" s="77">
        <v>37</v>
      </c>
      <c r="B33" s="78"/>
      <c r="C33" s="79"/>
      <c r="D33" s="76" t="s">
        <v>148</v>
      </c>
      <c r="E33" s="71">
        <v>25111.56</v>
      </c>
      <c r="F33" s="71">
        <f>F34</f>
        <v>62080</v>
      </c>
      <c r="G33" s="71">
        <f>G34</f>
        <v>32093.64</v>
      </c>
      <c r="H33" s="133">
        <f t="shared" si="0"/>
        <v>127.80424633117178</v>
      </c>
      <c r="I33" s="132">
        <f t="shared" si="1"/>
        <v>51.6972293814433</v>
      </c>
      <c r="J33"/>
      <c r="K33"/>
      <c r="L33"/>
      <c r="M33"/>
      <c r="N33"/>
      <c r="O33"/>
    </row>
    <row r="34" spans="1:15" s="113" customFormat="1" ht="24.75" customHeight="1" x14ac:dyDescent="0.25">
      <c r="A34" s="108">
        <v>3721</v>
      </c>
      <c r="B34" s="109"/>
      <c r="C34" s="110"/>
      <c r="D34" s="111"/>
      <c r="E34" s="71">
        <v>25111.56</v>
      </c>
      <c r="F34" s="71">
        <v>62080</v>
      </c>
      <c r="G34" s="71">
        <v>32093.64</v>
      </c>
      <c r="H34" s="133">
        <f t="shared" si="0"/>
        <v>127.80424633117178</v>
      </c>
      <c r="I34" s="132">
        <f t="shared" si="1"/>
        <v>51.6972293814433</v>
      </c>
      <c r="J34"/>
      <c r="K34"/>
      <c r="L34"/>
      <c r="M34"/>
      <c r="N34"/>
      <c r="O34"/>
    </row>
    <row r="35" spans="1:15" ht="48" customHeight="1" x14ac:dyDescent="0.25">
      <c r="A35" s="163" t="s">
        <v>149</v>
      </c>
      <c r="B35" s="164"/>
      <c r="C35" s="165"/>
      <c r="D35" s="72" t="s">
        <v>150</v>
      </c>
      <c r="E35" s="73"/>
      <c r="F35" s="74"/>
      <c r="G35" s="74"/>
      <c r="H35" s="74" t="e">
        <f t="shared" si="0"/>
        <v>#DIV/0!</v>
      </c>
      <c r="I35" s="75" t="e">
        <f t="shared" si="1"/>
        <v>#DIV/0!</v>
      </c>
      <c r="J35"/>
      <c r="K35"/>
      <c r="L35"/>
      <c r="M35"/>
      <c r="N35"/>
      <c r="O35"/>
    </row>
    <row r="36" spans="1:15" s="125" customFormat="1" ht="48" customHeight="1" x14ac:dyDescent="0.25">
      <c r="A36" s="129">
        <v>6</v>
      </c>
      <c r="B36" s="119"/>
      <c r="C36" s="120"/>
      <c r="D36" s="86" t="s">
        <v>187</v>
      </c>
      <c r="E36" s="73"/>
      <c r="F36" s="130">
        <f>F37+F38+F39</f>
        <v>244424.12</v>
      </c>
      <c r="G36" s="130">
        <f>G37+G38+G39</f>
        <v>149011.72999999998</v>
      </c>
      <c r="H36" s="74"/>
      <c r="I36" s="75"/>
      <c r="J36"/>
      <c r="K36"/>
      <c r="L36"/>
      <c r="M36"/>
      <c r="N36"/>
      <c r="O36"/>
    </row>
    <row r="37" spans="1:15" s="62" customFormat="1" ht="48" customHeight="1" x14ac:dyDescent="0.25">
      <c r="A37" s="80">
        <v>67</v>
      </c>
      <c r="B37" s="81"/>
      <c r="C37" s="72"/>
      <c r="D37" s="86"/>
      <c r="E37" s="74">
        <v>161700.35999999999</v>
      </c>
      <c r="F37" s="74">
        <v>243100.12</v>
      </c>
      <c r="G37" s="74">
        <v>148337.85999999999</v>
      </c>
      <c r="H37" s="74">
        <f t="shared" si="0"/>
        <v>91.736258348466265</v>
      </c>
      <c r="I37" s="75">
        <f t="shared" si="1"/>
        <v>61.019245897533899</v>
      </c>
      <c r="J37"/>
      <c r="K37"/>
      <c r="L37"/>
      <c r="M37"/>
      <c r="N37"/>
      <c r="O37"/>
    </row>
    <row r="38" spans="1:15" s="66" customFormat="1" ht="25.5" customHeight="1" x14ac:dyDescent="0.25">
      <c r="A38" s="80">
        <v>639</v>
      </c>
      <c r="B38" s="81"/>
      <c r="C38" s="72"/>
      <c r="D38" s="86"/>
      <c r="E38" s="74">
        <v>2447.33</v>
      </c>
      <c r="F38" s="74">
        <v>1194</v>
      </c>
      <c r="G38" s="74">
        <v>673.87</v>
      </c>
      <c r="H38" s="74">
        <f t="shared" si="0"/>
        <v>27.534905386686713</v>
      </c>
      <c r="I38" s="75">
        <f t="shared" si="1"/>
        <v>56.438023450586257</v>
      </c>
      <c r="J38"/>
      <c r="K38"/>
      <c r="L38"/>
      <c r="M38"/>
      <c r="N38"/>
      <c r="O38"/>
    </row>
    <row r="39" spans="1:15" s="125" customFormat="1" ht="25.5" customHeight="1" x14ac:dyDescent="0.25">
      <c r="A39" s="118">
        <v>636</v>
      </c>
      <c r="B39" s="119"/>
      <c r="C39" s="120"/>
      <c r="D39" s="86"/>
      <c r="E39" s="74"/>
      <c r="F39" s="74">
        <v>130</v>
      </c>
      <c r="G39" s="74">
        <v>0</v>
      </c>
      <c r="H39" s="74"/>
      <c r="I39" s="75">
        <f t="shared" si="1"/>
        <v>0</v>
      </c>
      <c r="J39"/>
      <c r="K39"/>
      <c r="L39"/>
      <c r="M39"/>
      <c r="N39"/>
      <c r="O39"/>
    </row>
    <row r="40" spans="1:15" ht="15" x14ac:dyDescent="0.25">
      <c r="A40" s="77">
        <v>3</v>
      </c>
      <c r="B40" s="78"/>
      <c r="C40" s="79"/>
      <c r="D40" s="69" t="s">
        <v>162</v>
      </c>
      <c r="E40" s="71">
        <f>E41+E45+E66</f>
        <v>74699.149999999994</v>
      </c>
      <c r="F40" s="71">
        <f>F45+F66</f>
        <v>140806.12</v>
      </c>
      <c r="G40" s="71">
        <f>G41+G45+G66</f>
        <v>142162.6</v>
      </c>
      <c r="H40" s="74">
        <f t="shared" si="0"/>
        <v>190.31354439776092</v>
      </c>
      <c r="I40" s="75">
        <f t="shared" si="1"/>
        <v>100.96336721727721</v>
      </c>
      <c r="J40"/>
      <c r="K40"/>
      <c r="L40"/>
      <c r="M40"/>
      <c r="N40"/>
      <c r="O40"/>
    </row>
    <row r="41" spans="1:15" s="113" customFormat="1" ht="15" x14ac:dyDescent="0.25">
      <c r="A41" s="108">
        <v>31</v>
      </c>
      <c r="B41" s="109"/>
      <c r="C41" s="110"/>
      <c r="D41" s="112"/>
      <c r="E41" s="71">
        <v>3142.95</v>
      </c>
      <c r="F41" s="71">
        <f>F42+F43+F44</f>
        <v>94168</v>
      </c>
      <c r="G41" s="71">
        <f>G42+G43+G44</f>
        <v>63503.97</v>
      </c>
      <c r="H41" s="74"/>
      <c r="I41" s="75">
        <f t="shared" si="1"/>
        <v>67.436889389176784</v>
      </c>
      <c r="J41"/>
      <c r="K41"/>
      <c r="L41"/>
      <c r="M41"/>
      <c r="N41"/>
      <c r="O41"/>
    </row>
    <row r="42" spans="1:15" ht="25.5" customHeight="1" x14ac:dyDescent="0.25">
      <c r="A42" s="77">
        <v>3111</v>
      </c>
      <c r="B42" s="78"/>
      <c r="C42" s="79"/>
      <c r="D42" s="76"/>
      <c r="E42" s="71">
        <v>3142.95</v>
      </c>
      <c r="F42" s="71">
        <v>75166</v>
      </c>
      <c r="G42" s="71">
        <v>53393.97</v>
      </c>
      <c r="H42" s="74">
        <f t="shared" si="0"/>
        <v>1698.8488521930033</v>
      </c>
      <c r="I42" s="75">
        <f t="shared" si="1"/>
        <v>71.034736449990689</v>
      </c>
      <c r="J42"/>
      <c r="K42"/>
      <c r="L42"/>
      <c r="M42"/>
      <c r="N42"/>
      <c r="O42"/>
    </row>
    <row r="43" spans="1:15" s="125" customFormat="1" ht="25.5" customHeight="1" x14ac:dyDescent="0.25">
      <c r="A43" s="121">
        <v>3132</v>
      </c>
      <c r="B43" s="122"/>
      <c r="C43" s="123"/>
      <c r="D43" s="124"/>
      <c r="E43" s="71"/>
      <c r="F43" s="71">
        <v>12402</v>
      </c>
      <c r="G43" s="71">
        <v>8810</v>
      </c>
      <c r="H43" s="74" t="e">
        <f t="shared" si="0"/>
        <v>#DIV/0!</v>
      </c>
      <c r="I43" s="75">
        <f t="shared" si="1"/>
        <v>71.036929527495559</v>
      </c>
      <c r="J43"/>
      <c r="K43"/>
      <c r="L43"/>
      <c r="M43"/>
      <c r="N43"/>
      <c r="O43"/>
    </row>
    <row r="44" spans="1:15" s="125" customFormat="1" ht="25.5" customHeight="1" x14ac:dyDescent="0.25">
      <c r="A44" s="121">
        <v>3121</v>
      </c>
      <c r="B44" s="122"/>
      <c r="C44" s="123"/>
      <c r="D44" s="124"/>
      <c r="E44" s="71"/>
      <c r="F44" s="71">
        <v>6600</v>
      </c>
      <c r="G44" s="71">
        <v>1300</v>
      </c>
      <c r="H44" s="74" t="e">
        <f t="shared" si="0"/>
        <v>#DIV/0!</v>
      </c>
      <c r="I44" s="75">
        <f t="shared" si="1"/>
        <v>19.696969696969695</v>
      </c>
      <c r="J44"/>
      <c r="K44"/>
      <c r="L44"/>
      <c r="M44"/>
      <c r="N44"/>
      <c r="O44"/>
    </row>
    <row r="45" spans="1:15" ht="22.5" customHeight="1" x14ac:dyDescent="0.25">
      <c r="A45" s="77">
        <v>32</v>
      </c>
      <c r="B45" s="78"/>
      <c r="C45" s="79"/>
      <c r="D45" s="76"/>
      <c r="E45" s="71">
        <f>SUM(E46:E65)</f>
        <v>71235.3</v>
      </c>
      <c r="F45" s="71">
        <f>SUM(F46:F65)</f>
        <v>140236.12</v>
      </c>
      <c r="G45" s="71">
        <f>SUM(G46:G65)</f>
        <v>78118.679999999993</v>
      </c>
      <c r="H45" s="74">
        <f t="shared" si="0"/>
        <v>109.66287781479124</v>
      </c>
      <c r="I45" s="75">
        <f t="shared" si="1"/>
        <v>55.705106501805666</v>
      </c>
      <c r="J45"/>
      <c r="K45"/>
      <c r="L45"/>
      <c r="M45"/>
      <c r="N45"/>
      <c r="O45"/>
    </row>
    <row r="46" spans="1:15" s="113" customFormat="1" ht="22.5" customHeight="1" x14ac:dyDescent="0.25">
      <c r="A46" s="108">
        <v>3211</v>
      </c>
      <c r="B46" s="109"/>
      <c r="C46" s="110"/>
      <c r="D46" s="111"/>
      <c r="E46" s="71">
        <v>3693.28</v>
      </c>
      <c r="F46" s="71">
        <v>6483</v>
      </c>
      <c r="G46" s="71">
        <v>3650.56</v>
      </c>
      <c r="H46" s="74">
        <f t="shared" si="0"/>
        <v>98.843304596456264</v>
      </c>
      <c r="I46" s="75">
        <f t="shared" si="1"/>
        <v>56.309733148233846</v>
      </c>
      <c r="J46"/>
      <c r="K46"/>
      <c r="L46"/>
      <c r="M46"/>
      <c r="N46"/>
      <c r="O46"/>
    </row>
    <row r="47" spans="1:15" s="113" customFormat="1" ht="22.5" customHeight="1" x14ac:dyDescent="0.25">
      <c r="A47" s="108">
        <v>3212</v>
      </c>
      <c r="B47" s="109"/>
      <c r="C47" s="110"/>
      <c r="D47" s="111"/>
      <c r="E47" s="71">
        <v>511</v>
      </c>
      <c r="F47" s="71">
        <v>8070</v>
      </c>
      <c r="G47" s="71">
        <v>4302.79</v>
      </c>
      <c r="H47" s="74">
        <f t="shared" si="0"/>
        <v>842.03326810176122</v>
      </c>
      <c r="I47" s="75">
        <f t="shared" si="1"/>
        <v>53.318339529120195</v>
      </c>
      <c r="J47"/>
      <c r="K47"/>
      <c r="L47"/>
      <c r="M47"/>
      <c r="N47"/>
      <c r="O47"/>
    </row>
    <row r="48" spans="1:15" s="113" customFormat="1" ht="22.5" customHeight="1" x14ac:dyDescent="0.25">
      <c r="A48" s="108">
        <v>3213</v>
      </c>
      <c r="B48" s="109"/>
      <c r="C48" s="110"/>
      <c r="D48" s="111"/>
      <c r="E48" s="71">
        <v>135.5</v>
      </c>
      <c r="F48" s="71">
        <v>1500</v>
      </c>
      <c r="G48" s="71">
        <v>1879</v>
      </c>
      <c r="H48" s="74">
        <f t="shared" si="0"/>
        <v>1386.7158671586715</v>
      </c>
      <c r="I48" s="75">
        <f t="shared" si="1"/>
        <v>125.26666666666667</v>
      </c>
      <c r="J48"/>
      <c r="K48"/>
      <c r="L48"/>
      <c r="M48"/>
      <c r="N48"/>
      <c r="O48"/>
    </row>
    <row r="49" spans="1:15" s="113" customFormat="1" ht="22.5" customHeight="1" x14ac:dyDescent="0.25">
      <c r="A49" s="108">
        <v>3221</v>
      </c>
      <c r="B49" s="109"/>
      <c r="C49" s="110"/>
      <c r="D49" s="111"/>
      <c r="E49" s="71">
        <v>2530.23</v>
      </c>
      <c r="F49" s="71">
        <v>5500</v>
      </c>
      <c r="G49" s="71">
        <v>4405.87</v>
      </c>
      <c r="H49" s="74">
        <f t="shared" si="0"/>
        <v>174.12922935859584</v>
      </c>
      <c r="I49" s="75">
        <f t="shared" si="1"/>
        <v>80.106727272727269</v>
      </c>
      <c r="J49"/>
      <c r="K49"/>
      <c r="L49"/>
      <c r="M49"/>
      <c r="N49"/>
      <c r="O49"/>
    </row>
    <row r="50" spans="1:15" s="113" customFormat="1" ht="22.5" customHeight="1" x14ac:dyDescent="0.25">
      <c r="A50" s="108">
        <v>3222</v>
      </c>
      <c r="B50" s="109"/>
      <c r="C50" s="110"/>
      <c r="D50" s="111"/>
      <c r="E50" s="71">
        <v>629.33000000000004</v>
      </c>
      <c r="F50" s="71">
        <v>1654</v>
      </c>
      <c r="G50" s="71">
        <v>600.44000000000005</v>
      </c>
      <c r="H50" s="74">
        <f t="shared" si="0"/>
        <v>95.409403651502387</v>
      </c>
      <c r="I50" s="75">
        <f t="shared" si="1"/>
        <v>36.302297460701332</v>
      </c>
      <c r="J50"/>
      <c r="K50"/>
      <c r="L50"/>
      <c r="M50"/>
      <c r="N50"/>
      <c r="O50"/>
    </row>
    <row r="51" spans="1:15" s="113" customFormat="1" ht="22.5" customHeight="1" x14ac:dyDescent="0.25">
      <c r="A51" s="108">
        <v>3223</v>
      </c>
      <c r="B51" s="109"/>
      <c r="C51" s="110"/>
      <c r="D51" s="111"/>
      <c r="E51" s="71">
        <v>9198.73</v>
      </c>
      <c r="F51" s="71">
        <v>30000</v>
      </c>
      <c r="G51" s="71">
        <v>12138.88</v>
      </c>
      <c r="H51" s="74">
        <f t="shared" si="0"/>
        <v>131.9625643974766</v>
      </c>
      <c r="I51" s="75">
        <f t="shared" si="1"/>
        <v>40.462933333333325</v>
      </c>
      <c r="J51"/>
      <c r="K51"/>
      <c r="L51"/>
      <c r="M51"/>
      <c r="N51"/>
      <c r="O51"/>
    </row>
    <row r="52" spans="1:15" s="113" customFormat="1" ht="22.5" customHeight="1" x14ac:dyDescent="0.25">
      <c r="A52" s="108">
        <v>3224</v>
      </c>
      <c r="B52" s="109"/>
      <c r="C52" s="110"/>
      <c r="D52" s="111"/>
      <c r="E52" s="71">
        <v>216.51</v>
      </c>
      <c r="F52" s="71">
        <v>600</v>
      </c>
      <c r="G52" s="71">
        <v>118.94</v>
      </c>
      <c r="H52" s="74">
        <f t="shared" si="0"/>
        <v>54.935106923467735</v>
      </c>
      <c r="I52" s="75">
        <f t="shared" si="1"/>
        <v>19.823333333333331</v>
      </c>
      <c r="J52"/>
      <c r="K52"/>
      <c r="L52"/>
      <c r="M52"/>
      <c r="N52"/>
      <c r="O52"/>
    </row>
    <row r="53" spans="1:15" s="113" customFormat="1" ht="22.5" customHeight="1" x14ac:dyDescent="0.25">
      <c r="A53" s="108">
        <v>3225</v>
      </c>
      <c r="B53" s="109"/>
      <c r="C53" s="110"/>
      <c r="D53" s="111"/>
      <c r="E53" s="71">
        <v>560.66</v>
      </c>
      <c r="F53" s="71">
        <v>400</v>
      </c>
      <c r="G53" s="71">
        <v>0</v>
      </c>
      <c r="H53" s="74">
        <f t="shared" si="0"/>
        <v>0</v>
      </c>
      <c r="I53" s="75">
        <f t="shared" si="1"/>
        <v>0</v>
      </c>
      <c r="J53"/>
      <c r="K53"/>
      <c r="L53"/>
      <c r="M53"/>
      <c r="N53"/>
      <c r="O53"/>
    </row>
    <row r="54" spans="1:15" s="125" customFormat="1" ht="22.5" customHeight="1" x14ac:dyDescent="0.25">
      <c r="A54" s="121">
        <v>3227</v>
      </c>
      <c r="B54" s="122"/>
      <c r="C54" s="123"/>
      <c r="D54" s="124"/>
      <c r="E54" s="71"/>
      <c r="F54" s="71">
        <v>500</v>
      </c>
      <c r="G54" s="71">
        <v>79</v>
      </c>
      <c r="H54" s="74" t="e">
        <f t="shared" si="0"/>
        <v>#DIV/0!</v>
      </c>
      <c r="I54" s="75">
        <f t="shared" si="1"/>
        <v>15.8</v>
      </c>
      <c r="J54"/>
      <c r="K54"/>
      <c r="L54"/>
      <c r="M54"/>
      <c r="N54"/>
      <c r="O54"/>
    </row>
    <row r="55" spans="1:15" s="113" customFormat="1" ht="22.5" customHeight="1" x14ac:dyDescent="0.25">
      <c r="A55" s="108">
        <v>3231</v>
      </c>
      <c r="B55" s="109"/>
      <c r="C55" s="110"/>
      <c r="D55" s="111"/>
      <c r="E55" s="71">
        <v>42375.66</v>
      </c>
      <c r="F55" s="71">
        <v>57808</v>
      </c>
      <c r="G55" s="71">
        <v>25031.21</v>
      </c>
      <c r="H55" s="74">
        <f t="shared" si="0"/>
        <v>59.069782039972942</v>
      </c>
      <c r="I55" s="75">
        <f t="shared" si="1"/>
        <v>43.300598533075011</v>
      </c>
      <c r="J55"/>
      <c r="K55"/>
      <c r="L55"/>
      <c r="M55"/>
      <c r="N55"/>
      <c r="O55"/>
    </row>
    <row r="56" spans="1:15" s="113" customFormat="1" ht="22.5" customHeight="1" x14ac:dyDescent="0.25">
      <c r="A56" s="108">
        <v>3232</v>
      </c>
      <c r="B56" s="109"/>
      <c r="C56" s="110"/>
      <c r="D56" s="111"/>
      <c r="E56" s="71">
        <v>2312.5</v>
      </c>
      <c r="F56" s="71">
        <v>2700</v>
      </c>
      <c r="G56" s="71">
        <v>13495.1</v>
      </c>
      <c r="H56" s="74">
        <f t="shared" si="0"/>
        <v>583.57189189189182</v>
      </c>
      <c r="I56" s="75">
        <f t="shared" si="1"/>
        <v>499.81851851851854</v>
      </c>
      <c r="J56"/>
      <c r="K56"/>
      <c r="L56"/>
      <c r="M56"/>
      <c r="N56"/>
      <c r="O56"/>
    </row>
    <row r="57" spans="1:15" s="113" customFormat="1" ht="22.5" customHeight="1" x14ac:dyDescent="0.25">
      <c r="A57" s="108">
        <v>3234</v>
      </c>
      <c r="B57" s="109"/>
      <c r="C57" s="110"/>
      <c r="D57" s="111"/>
      <c r="E57" s="71">
        <v>2062.98</v>
      </c>
      <c r="F57" s="71">
        <v>4100</v>
      </c>
      <c r="G57" s="71">
        <v>2053.87</v>
      </c>
      <c r="H57" s="74">
        <f t="shared" si="0"/>
        <v>99.558405801316539</v>
      </c>
      <c r="I57" s="75">
        <f t="shared" si="1"/>
        <v>50.094390243902431</v>
      </c>
      <c r="J57"/>
      <c r="K57"/>
      <c r="L57"/>
      <c r="M57"/>
      <c r="N57"/>
      <c r="O57"/>
    </row>
    <row r="58" spans="1:15" s="113" customFormat="1" ht="22.5" customHeight="1" x14ac:dyDescent="0.25">
      <c r="A58" s="108">
        <v>3236</v>
      </c>
      <c r="B58" s="109"/>
      <c r="C58" s="110"/>
      <c r="D58" s="111"/>
      <c r="E58" s="71">
        <v>491.29</v>
      </c>
      <c r="F58" s="71">
        <v>930</v>
      </c>
      <c r="G58" s="71">
        <v>491.29</v>
      </c>
      <c r="H58" s="74">
        <f t="shared" si="0"/>
        <v>100</v>
      </c>
      <c r="I58" s="75">
        <f t="shared" si="1"/>
        <v>52.826881720430109</v>
      </c>
      <c r="J58"/>
      <c r="K58"/>
      <c r="L58"/>
      <c r="M58"/>
      <c r="N58"/>
      <c r="O58"/>
    </row>
    <row r="59" spans="1:15" s="113" customFormat="1" ht="22.5" customHeight="1" x14ac:dyDescent="0.25">
      <c r="A59" s="108">
        <v>3237</v>
      </c>
      <c r="B59" s="109"/>
      <c r="C59" s="110"/>
      <c r="D59" s="111"/>
      <c r="E59" s="71">
        <v>1231.8399999999999</v>
      </c>
      <c r="F59" s="71">
        <v>3200</v>
      </c>
      <c r="G59" s="71">
        <v>1399.36</v>
      </c>
      <c r="H59" s="74">
        <f t="shared" si="0"/>
        <v>113.59916872321081</v>
      </c>
      <c r="I59" s="75">
        <f t="shared" si="1"/>
        <v>43.73</v>
      </c>
      <c r="J59"/>
      <c r="K59"/>
      <c r="L59"/>
      <c r="M59"/>
      <c r="N59"/>
      <c r="O59"/>
    </row>
    <row r="60" spans="1:15" s="113" customFormat="1" ht="22.5" customHeight="1" x14ac:dyDescent="0.25">
      <c r="A60" s="108">
        <v>3238</v>
      </c>
      <c r="B60" s="109"/>
      <c r="C60" s="110"/>
      <c r="D60" s="111"/>
      <c r="E60" s="71">
        <v>1271.21</v>
      </c>
      <c r="F60" s="71">
        <v>2897.12</v>
      </c>
      <c r="G60" s="71">
        <v>1979.11</v>
      </c>
      <c r="H60" s="74">
        <f t="shared" si="0"/>
        <v>155.68710126572321</v>
      </c>
      <c r="I60" s="75">
        <f t="shared" si="1"/>
        <v>68.313014303860385</v>
      </c>
      <c r="J60"/>
      <c r="K60"/>
      <c r="L60"/>
      <c r="M60"/>
      <c r="N60"/>
      <c r="O60"/>
    </row>
    <row r="61" spans="1:15" s="113" customFormat="1" ht="22.5" customHeight="1" x14ac:dyDescent="0.25">
      <c r="A61" s="108">
        <v>3239</v>
      </c>
      <c r="B61" s="109"/>
      <c r="C61" s="110"/>
      <c r="D61" s="111"/>
      <c r="E61" s="71">
        <v>2130.4299999999998</v>
      </c>
      <c r="F61" s="71">
        <v>8300</v>
      </c>
      <c r="G61" s="71">
        <v>4860.29</v>
      </c>
      <c r="H61" s="74">
        <f t="shared" si="0"/>
        <v>228.13657336781779</v>
      </c>
      <c r="I61" s="75">
        <f t="shared" si="1"/>
        <v>58.557710843373492</v>
      </c>
      <c r="J61"/>
      <c r="K61"/>
      <c r="L61"/>
      <c r="M61"/>
      <c r="N61"/>
      <c r="O61"/>
    </row>
    <row r="62" spans="1:15" s="125" customFormat="1" ht="22.5" customHeight="1" x14ac:dyDescent="0.25">
      <c r="A62" s="121">
        <v>3292</v>
      </c>
      <c r="B62" s="122"/>
      <c r="C62" s="123"/>
      <c r="D62" s="124"/>
      <c r="E62" s="71"/>
      <c r="F62" s="71">
        <v>1800</v>
      </c>
      <c r="G62" s="71">
        <v>0</v>
      </c>
      <c r="H62" s="74" t="e">
        <f t="shared" si="0"/>
        <v>#DIV/0!</v>
      </c>
      <c r="I62" s="75">
        <f t="shared" si="1"/>
        <v>0</v>
      </c>
      <c r="J62"/>
      <c r="K62"/>
      <c r="L62"/>
      <c r="M62"/>
      <c r="N62"/>
      <c r="O62"/>
    </row>
    <row r="63" spans="1:15" s="113" customFormat="1" ht="22.5" customHeight="1" x14ac:dyDescent="0.25">
      <c r="A63" s="108">
        <v>3293</v>
      </c>
      <c r="B63" s="109"/>
      <c r="C63" s="110"/>
      <c r="D63" s="111"/>
      <c r="E63" s="71">
        <v>1696.44</v>
      </c>
      <c r="F63" s="71">
        <v>2500</v>
      </c>
      <c r="G63" s="71">
        <v>1577.97</v>
      </c>
      <c r="H63" s="74">
        <f t="shared" si="0"/>
        <v>93.016552309542334</v>
      </c>
      <c r="I63" s="75">
        <f t="shared" si="1"/>
        <v>63.1188</v>
      </c>
      <c r="J63"/>
      <c r="K63"/>
      <c r="L63"/>
      <c r="M63"/>
      <c r="N63"/>
      <c r="O63"/>
    </row>
    <row r="64" spans="1:15" s="113" customFormat="1" ht="22.5" customHeight="1" x14ac:dyDescent="0.25">
      <c r="A64" s="108">
        <v>3294</v>
      </c>
      <c r="B64" s="109"/>
      <c r="C64" s="110"/>
      <c r="D64" s="111"/>
      <c r="E64" s="71">
        <v>108.09</v>
      </c>
      <c r="F64" s="71">
        <v>164</v>
      </c>
      <c r="G64" s="71">
        <v>55</v>
      </c>
      <c r="H64" s="74">
        <f t="shared" si="0"/>
        <v>50.883522990100836</v>
      </c>
      <c r="I64" s="75">
        <f t="shared" si="1"/>
        <v>33.536585365853661</v>
      </c>
      <c r="J64"/>
      <c r="K64"/>
      <c r="L64"/>
      <c r="M64"/>
      <c r="N64"/>
      <c r="O64"/>
    </row>
    <row r="65" spans="1:15" s="113" customFormat="1" ht="22.5" customHeight="1" x14ac:dyDescent="0.25">
      <c r="A65" s="108">
        <v>3299</v>
      </c>
      <c r="B65" s="109"/>
      <c r="C65" s="110"/>
      <c r="D65" s="111"/>
      <c r="E65" s="71">
        <v>79.62</v>
      </c>
      <c r="F65" s="71">
        <v>1130</v>
      </c>
      <c r="G65" s="71">
        <v>0</v>
      </c>
      <c r="H65" s="74">
        <f t="shared" si="0"/>
        <v>0</v>
      </c>
      <c r="I65" s="75">
        <f t="shared" si="1"/>
        <v>0</v>
      </c>
      <c r="J65"/>
      <c r="K65"/>
      <c r="L65"/>
      <c r="M65"/>
      <c r="N65"/>
      <c r="O65"/>
    </row>
    <row r="66" spans="1:15" ht="22.5" customHeight="1" x14ac:dyDescent="0.25">
      <c r="A66" s="77">
        <v>34</v>
      </c>
      <c r="B66" s="78"/>
      <c r="C66" s="79"/>
      <c r="D66" s="76"/>
      <c r="E66" s="71">
        <v>320.89999999999998</v>
      </c>
      <c r="F66" s="71">
        <f>F67</f>
        <v>570</v>
      </c>
      <c r="G66" s="71">
        <f>G67</f>
        <v>539.95000000000005</v>
      </c>
      <c r="H66" s="74">
        <f t="shared" si="0"/>
        <v>168.26114054222501</v>
      </c>
      <c r="I66" s="75">
        <f t="shared" si="1"/>
        <v>94.728070175438603</v>
      </c>
      <c r="J66"/>
      <c r="K66"/>
      <c r="L66"/>
      <c r="M66"/>
      <c r="N66"/>
      <c r="O66"/>
    </row>
    <row r="67" spans="1:15" s="113" customFormat="1" ht="22.5" customHeight="1" x14ac:dyDescent="0.25">
      <c r="A67" s="108">
        <v>34311</v>
      </c>
      <c r="B67" s="109"/>
      <c r="C67" s="110"/>
      <c r="D67" s="111"/>
      <c r="E67" s="71">
        <v>320.89999999999998</v>
      </c>
      <c r="F67" s="71">
        <v>570</v>
      </c>
      <c r="G67" s="71">
        <v>539.95000000000005</v>
      </c>
      <c r="H67" s="74">
        <f t="shared" si="0"/>
        <v>168.26114054222501</v>
      </c>
      <c r="I67" s="75">
        <f t="shared" si="1"/>
        <v>94.728070175438603</v>
      </c>
      <c r="J67"/>
      <c r="K67"/>
      <c r="L67"/>
      <c r="M67"/>
      <c r="N67"/>
      <c r="O67"/>
    </row>
    <row r="68" spans="1:15" ht="18" customHeight="1" x14ac:dyDescent="0.25">
      <c r="A68" s="163" t="s">
        <v>151</v>
      </c>
      <c r="B68" s="164"/>
      <c r="C68" s="165"/>
      <c r="D68" s="72" t="s">
        <v>152</v>
      </c>
      <c r="E68" s="73"/>
      <c r="F68" s="74"/>
      <c r="G68" s="74"/>
      <c r="H68" s="74" t="e">
        <f t="shared" si="0"/>
        <v>#DIV/0!</v>
      </c>
      <c r="I68" s="75" t="e">
        <f t="shared" si="1"/>
        <v>#DIV/0!</v>
      </c>
      <c r="J68"/>
      <c r="K68"/>
      <c r="L68"/>
      <c r="M68"/>
      <c r="N68"/>
      <c r="O68"/>
    </row>
    <row r="69" spans="1:15" s="62" customFormat="1" ht="18" customHeight="1" x14ac:dyDescent="0.25">
      <c r="A69" s="80">
        <v>6</v>
      </c>
      <c r="B69" s="81"/>
      <c r="C69" s="72"/>
      <c r="D69" s="72" t="s">
        <v>161</v>
      </c>
      <c r="E69" s="74">
        <v>916.01</v>
      </c>
      <c r="F69" s="74">
        <v>2000.2</v>
      </c>
      <c r="G69" s="74">
        <v>1623.3</v>
      </c>
      <c r="H69" s="74">
        <f t="shared" si="0"/>
        <v>177.21422255215552</v>
      </c>
      <c r="I69" s="75">
        <f t="shared" si="1"/>
        <v>81.156884311568845</v>
      </c>
      <c r="J69"/>
      <c r="K69"/>
      <c r="L69"/>
      <c r="M69"/>
      <c r="N69"/>
      <c r="O69"/>
    </row>
    <row r="70" spans="1:15" s="62" customFormat="1" ht="18" customHeight="1" x14ac:dyDescent="0.25">
      <c r="A70" s="80">
        <v>7</v>
      </c>
      <c r="B70" s="81"/>
      <c r="C70" s="72"/>
      <c r="D70" s="72" t="s">
        <v>161</v>
      </c>
      <c r="E70" s="74">
        <v>40.380000000000003</v>
      </c>
      <c r="F70" s="74">
        <v>80.819999999999993</v>
      </c>
      <c r="G70" s="74">
        <v>0</v>
      </c>
      <c r="H70" s="74">
        <f t="shared" si="0"/>
        <v>0</v>
      </c>
      <c r="I70" s="75">
        <f t="shared" si="1"/>
        <v>0</v>
      </c>
      <c r="J70"/>
      <c r="K70"/>
      <c r="L70"/>
      <c r="M70"/>
      <c r="N70"/>
      <c r="O70"/>
    </row>
    <row r="71" spans="1:15" ht="21" customHeight="1" x14ac:dyDescent="0.25">
      <c r="A71" s="80">
        <v>3</v>
      </c>
      <c r="B71" s="81"/>
      <c r="C71" s="72"/>
      <c r="D71" s="72"/>
      <c r="E71" s="71">
        <f>E73+E81</f>
        <v>3222.1000000000004</v>
      </c>
      <c r="F71" s="71">
        <f>F76</f>
        <v>2000</v>
      </c>
      <c r="G71" s="71">
        <f>G73+G81</f>
        <v>1133.48</v>
      </c>
      <c r="H71" s="74">
        <f t="shared" si="0"/>
        <v>35.178299866546659</v>
      </c>
      <c r="I71" s="75">
        <f t="shared" si="1"/>
        <v>56.673999999999999</v>
      </c>
      <c r="J71"/>
      <c r="K71"/>
      <c r="L71"/>
      <c r="M71"/>
      <c r="N71"/>
      <c r="O71"/>
    </row>
    <row r="72" spans="1:15" ht="15" x14ac:dyDescent="0.25">
      <c r="A72" s="80">
        <v>31</v>
      </c>
      <c r="B72" s="81"/>
      <c r="C72" s="72"/>
      <c r="D72" s="72"/>
      <c r="E72" s="71">
        <v>0</v>
      </c>
      <c r="F72" s="71">
        <v>0</v>
      </c>
      <c r="G72" s="71">
        <v>0</v>
      </c>
      <c r="H72" s="74" t="e">
        <f t="shared" si="0"/>
        <v>#DIV/0!</v>
      </c>
      <c r="I72" s="75" t="e">
        <f t="shared" si="1"/>
        <v>#DIV/0!</v>
      </c>
      <c r="J72"/>
      <c r="K72"/>
      <c r="L72"/>
      <c r="M72"/>
      <c r="N72"/>
      <c r="O72"/>
    </row>
    <row r="73" spans="1:15" ht="15" x14ac:dyDescent="0.25">
      <c r="A73" s="80">
        <v>32</v>
      </c>
      <c r="B73" s="81"/>
      <c r="C73" s="72"/>
      <c r="D73" s="72"/>
      <c r="E73" s="71">
        <v>3216.3</v>
      </c>
      <c r="F73" s="71"/>
      <c r="G73" s="71">
        <f>SUM(G74:G80)</f>
        <v>1133.48</v>
      </c>
      <c r="H73" s="74">
        <f t="shared" si="0"/>
        <v>35.241737400118147</v>
      </c>
      <c r="I73" s="75" t="e">
        <f t="shared" si="1"/>
        <v>#DIV/0!</v>
      </c>
      <c r="J73"/>
      <c r="K73"/>
      <c r="L73"/>
      <c r="M73"/>
      <c r="N73"/>
      <c r="O73"/>
    </row>
    <row r="74" spans="1:15" s="117" customFormat="1" ht="15" x14ac:dyDescent="0.25">
      <c r="A74" s="114">
        <v>3211</v>
      </c>
      <c r="B74" s="115"/>
      <c r="C74" s="116"/>
      <c r="D74" s="116"/>
      <c r="E74" s="71">
        <v>516.74</v>
      </c>
      <c r="F74" s="71"/>
      <c r="G74" s="71">
        <v>166.12</v>
      </c>
      <c r="H74" s="74">
        <f t="shared" si="0"/>
        <v>32.147695165847431</v>
      </c>
      <c r="I74" s="75" t="e">
        <f t="shared" si="1"/>
        <v>#DIV/0!</v>
      </c>
      <c r="J74"/>
      <c r="K74"/>
      <c r="L74"/>
      <c r="M74"/>
      <c r="N74"/>
      <c r="O74"/>
    </row>
    <row r="75" spans="1:15" s="117" customFormat="1" ht="15" x14ac:dyDescent="0.25">
      <c r="A75" s="114">
        <v>3213</v>
      </c>
      <c r="B75" s="115"/>
      <c r="C75" s="116"/>
      <c r="D75" s="116"/>
      <c r="E75" s="71">
        <v>2290</v>
      </c>
      <c r="F75" s="71"/>
      <c r="G75" s="71"/>
      <c r="H75" s="74">
        <f t="shared" si="0"/>
        <v>0</v>
      </c>
      <c r="I75" s="75" t="e">
        <f t="shared" si="1"/>
        <v>#DIV/0!</v>
      </c>
      <c r="J75"/>
      <c r="K75"/>
      <c r="L75"/>
      <c r="M75"/>
      <c r="N75"/>
      <c r="O75"/>
    </row>
    <row r="76" spans="1:15" s="117" customFormat="1" ht="15" x14ac:dyDescent="0.25">
      <c r="A76" s="114">
        <v>3221</v>
      </c>
      <c r="B76" s="115"/>
      <c r="C76" s="116"/>
      <c r="D76" s="116"/>
      <c r="E76" s="71">
        <v>361.59</v>
      </c>
      <c r="F76" s="71">
        <v>2000</v>
      </c>
      <c r="G76" s="71">
        <v>844</v>
      </c>
      <c r="H76" s="74">
        <f t="shared" si="0"/>
        <v>233.41353466633481</v>
      </c>
      <c r="I76" s="75">
        <f t="shared" si="1"/>
        <v>42.199999999999996</v>
      </c>
      <c r="J76"/>
      <c r="K76"/>
      <c r="L76"/>
      <c r="M76"/>
      <c r="N76"/>
      <c r="O76"/>
    </row>
    <row r="77" spans="1:15" s="125" customFormat="1" ht="15" x14ac:dyDescent="0.25">
      <c r="A77" s="118">
        <v>3225</v>
      </c>
      <c r="B77" s="119"/>
      <c r="C77" s="120"/>
      <c r="D77" s="120"/>
      <c r="E77" s="71"/>
      <c r="F77" s="71"/>
      <c r="G77" s="71">
        <v>38.36</v>
      </c>
      <c r="H77" s="74" t="e">
        <f t="shared" si="0"/>
        <v>#DIV/0!</v>
      </c>
      <c r="I77" s="75" t="e">
        <f t="shared" si="1"/>
        <v>#DIV/0!</v>
      </c>
      <c r="J77"/>
      <c r="K77"/>
      <c r="L77"/>
      <c r="M77"/>
      <c r="N77"/>
      <c r="O77"/>
    </row>
    <row r="78" spans="1:15" s="125" customFormat="1" ht="15" x14ac:dyDescent="0.25">
      <c r="A78" s="118">
        <v>3236</v>
      </c>
      <c r="B78" s="119"/>
      <c r="C78" s="120"/>
      <c r="D78" s="120"/>
      <c r="E78" s="71"/>
      <c r="F78" s="71"/>
      <c r="G78" s="71">
        <v>60</v>
      </c>
      <c r="H78" s="74" t="e">
        <f t="shared" si="0"/>
        <v>#DIV/0!</v>
      </c>
      <c r="I78" s="75" t="e">
        <f t="shared" si="1"/>
        <v>#DIV/0!</v>
      </c>
      <c r="J78"/>
      <c r="K78"/>
      <c r="L78"/>
      <c r="M78"/>
      <c r="N78"/>
      <c r="O78"/>
    </row>
    <row r="79" spans="1:15" s="117" customFormat="1" ht="15" x14ac:dyDescent="0.25">
      <c r="A79" s="114">
        <v>3293</v>
      </c>
      <c r="B79" s="115"/>
      <c r="C79" s="116"/>
      <c r="D79" s="116"/>
      <c r="E79" s="71">
        <v>34.700000000000003</v>
      </c>
      <c r="F79" s="71"/>
      <c r="G79" s="71"/>
      <c r="H79" s="74">
        <f t="shared" si="0"/>
        <v>0</v>
      </c>
      <c r="I79" s="75" t="e">
        <f t="shared" si="1"/>
        <v>#DIV/0!</v>
      </c>
      <c r="J79"/>
      <c r="K79"/>
      <c r="L79"/>
      <c r="M79"/>
      <c r="N79"/>
      <c r="O79"/>
    </row>
    <row r="80" spans="1:15" s="117" customFormat="1" ht="15" x14ac:dyDescent="0.25">
      <c r="A80" s="114">
        <v>3294</v>
      </c>
      <c r="B80" s="115"/>
      <c r="C80" s="116"/>
      <c r="D80" s="116"/>
      <c r="E80" s="71">
        <v>13.27</v>
      </c>
      <c r="F80" s="71"/>
      <c r="G80" s="71">
        <v>25</v>
      </c>
      <c r="H80" s="74">
        <f t="shared" si="0"/>
        <v>188.39487565938208</v>
      </c>
      <c r="I80" s="75" t="e">
        <f t="shared" si="1"/>
        <v>#DIV/0!</v>
      </c>
      <c r="J80"/>
      <c r="K80"/>
      <c r="L80"/>
      <c r="M80"/>
      <c r="N80"/>
      <c r="O80"/>
    </row>
    <row r="81" spans="1:15" ht="15" x14ac:dyDescent="0.25">
      <c r="A81" s="80">
        <v>34</v>
      </c>
      <c r="B81" s="81"/>
      <c r="C81" s="72"/>
      <c r="D81" s="72"/>
      <c r="E81" s="71">
        <v>5.8</v>
      </c>
      <c r="F81" s="71"/>
      <c r="G81" s="71"/>
      <c r="H81" s="74">
        <f t="shared" si="0"/>
        <v>0</v>
      </c>
      <c r="I81" s="75" t="e">
        <f t="shared" si="1"/>
        <v>#DIV/0!</v>
      </c>
      <c r="J81"/>
      <c r="K81"/>
      <c r="L81"/>
      <c r="M81"/>
      <c r="N81"/>
      <c r="O81"/>
    </row>
    <row r="82" spans="1:15" s="117" customFormat="1" ht="15" x14ac:dyDescent="0.25">
      <c r="A82" s="114">
        <v>3431</v>
      </c>
      <c r="B82" s="115"/>
      <c r="C82" s="116"/>
      <c r="D82" s="116"/>
      <c r="E82" s="71">
        <v>5.8</v>
      </c>
      <c r="F82" s="71"/>
      <c r="G82" s="71"/>
      <c r="H82" s="74">
        <f t="shared" si="0"/>
        <v>0</v>
      </c>
      <c r="I82" s="75"/>
      <c r="J82"/>
      <c r="K82"/>
      <c r="L82"/>
      <c r="M82"/>
      <c r="N82"/>
      <c r="O82"/>
    </row>
    <row r="83" spans="1:15" ht="49.5" customHeight="1" x14ac:dyDescent="0.25">
      <c r="A83" s="163" t="s">
        <v>153</v>
      </c>
      <c r="B83" s="164"/>
      <c r="C83" s="165"/>
      <c r="D83" s="72" t="s">
        <v>154</v>
      </c>
      <c r="E83" s="73">
        <f>E84</f>
        <v>0</v>
      </c>
      <c r="F83" s="71"/>
      <c r="G83" s="71"/>
      <c r="H83" s="74" t="e">
        <f t="shared" si="0"/>
        <v>#DIV/0!</v>
      </c>
      <c r="I83" s="75" t="e">
        <f t="shared" si="1"/>
        <v>#DIV/0!</v>
      </c>
      <c r="J83"/>
      <c r="K83"/>
      <c r="L83"/>
      <c r="M83"/>
      <c r="N83"/>
      <c r="O83"/>
    </row>
    <row r="84" spans="1:15" ht="15" x14ac:dyDescent="0.25">
      <c r="A84" s="80">
        <v>3</v>
      </c>
      <c r="B84" s="81"/>
      <c r="C84" s="72"/>
      <c r="D84" s="72"/>
      <c r="E84" s="70">
        <f>E85+E86</f>
        <v>0</v>
      </c>
      <c r="F84" s="71"/>
      <c r="G84" s="71"/>
      <c r="H84" s="74" t="e">
        <f t="shared" si="0"/>
        <v>#DIV/0!</v>
      </c>
      <c r="I84" s="75" t="e">
        <f t="shared" si="1"/>
        <v>#DIV/0!</v>
      </c>
      <c r="J84"/>
      <c r="K84"/>
      <c r="L84"/>
      <c r="M84"/>
      <c r="N84"/>
      <c r="O84"/>
    </row>
    <row r="85" spans="1:15" ht="15" x14ac:dyDescent="0.25">
      <c r="A85" s="80">
        <v>31</v>
      </c>
      <c r="B85" s="81"/>
      <c r="C85" s="72"/>
      <c r="D85" s="72"/>
      <c r="E85" s="70"/>
      <c r="F85" s="71"/>
      <c r="G85" s="71"/>
      <c r="H85" s="74" t="e">
        <f t="shared" si="0"/>
        <v>#DIV/0!</v>
      </c>
      <c r="I85" s="75" t="e">
        <f t="shared" si="1"/>
        <v>#DIV/0!</v>
      </c>
      <c r="J85"/>
      <c r="K85"/>
      <c r="L85"/>
      <c r="M85"/>
      <c r="N85"/>
      <c r="O85"/>
    </row>
    <row r="86" spans="1:15" ht="15" x14ac:dyDescent="0.25">
      <c r="A86" s="80">
        <v>32</v>
      </c>
      <c r="B86" s="81"/>
      <c r="C86" s="72"/>
      <c r="D86" s="72"/>
      <c r="E86" s="70"/>
      <c r="F86" s="71"/>
      <c r="G86" s="71"/>
      <c r="H86" s="74" t="e">
        <f t="shared" si="0"/>
        <v>#DIV/0!</v>
      </c>
      <c r="I86" s="75" t="e">
        <f t="shared" si="1"/>
        <v>#DIV/0!</v>
      </c>
      <c r="J86"/>
      <c r="K86"/>
      <c r="L86"/>
      <c r="M86"/>
      <c r="N86"/>
      <c r="O86"/>
    </row>
    <row r="87" spans="1:15" ht="15" x14ac:dyDescent="0.25">
      <c r="A87" s="160"/>
      <c r="B87" s="161"/>
      <c r="C87" s="162"/>
      <c r="D87" s="69"/>
      <c r="E87" s="70"/>
      <c r="F87" s="71"/>
      <c r="G87" s="71"/>
      <c r="H87" s="74" t="e">
        <f t="shared" si="0"/>
        <v>#DIV/0!</v>
      </c>
      <c r="I87" s="75" t="e">
        <f t="shared" si="1"/>
        <v>#DIV/0!</v>
      </c>
      <c r="J87"/>
      <c r="K87"/>
      <c r="L87"/>
      <c r="M87"/>
      <c r="N87"/>
      <c r="O87"/>
    </row>
    <row r="88" spans="1:15" ht="36.75" customHeight="1" x14ac:dyDescent="0.25">
      <c r="A88" s="160" t="s">
        <v>155</v>
      </c>
      <c r="B88" s="161"/>
      <c r="C88" s="162"/>
      <c r="D88" s="69" t="s">
        <v>156</v>
      </c>
      <c r="E88" s="70"/>
      <c r="F88" s="71"/>
      <c r="G88" s="71"/>
      <c r="H88" s="74" t="e">
        <f t="shared" si="0"/>
        <v>#DIV/0!</v>
      </c>
      <c r="I88" s="75" t="e">
        <f t="shared" si="1"/>
        <v>#DIV/0!</v>
      </c>
      <c r="J88"/>
      <c r="K88"/>
      <c r="L88"/>
      <c r="M88"/>
      <c r="N88"/>
      <c r="O88"/>
    </row>
    <row r="89" spans="1:15" ht="31.5" customHeight="1" x14ac:dyDescent="0.25">
      <c r="A89" s="163" t="s">
        <v>149</v>
      </c>
      <c r="B89" s="164"/>
      <c r="C89" s="165"/>
      <c r="D89" s="72" t="s">
        <v>150</v>
      </c>
      <c r="E89" s="73"/>
      <c r="F89" s="74"/>
      <c r="G89" s="74"/>
      <c r="H89" s="74" t="e">
        <f t="shared" si="0"/>
        <v>#DIV/0!</v>
      </c>
      <c r="I89" s="75" t="e">
        <f t="shared" si="1"/>
        <v>#DIV/0!</v>
      </c>
      <c r="J89"/>
      <c r="K89"/>
      <c r="L89"/>
      <c r="M89"/>
      <c r="N89"/>
      <c r="O89"/>
    </row>
    <row r="90" spans="1:15" ht="78" customHeight="1" x14ac:dyDescent="0.25">
      <c r="A90" s="166">
        <v>4</v>
      </c>
      <c r="B90" s="167"/>
      <c r="C90" s="168"/>
      <c r="D90" s="82" t="s">
        <v>157</v>
      </c>
      <c r="E90" s="83">
        <v>0</v>
      </c>
      <c r="F90" s="84">
        <v>2654.46</v>
      </c>
      <c r="G90" s="134">
        <f>G91</f>
        <v>1953.5</v>
      </c>
      <c r="H90" s="74" t="e">
        <f t="shared" si="0"/>
        <v>#DIV/0!</v>
      </c>
      <c r="I90" s="75">
        <f t="shared" si="1"/>
        <v>73.593122518327647</v>
      </c>
      <c r="J90"/>
      <c r="K90"/>
      <c r="L90"/>
      <c r="M90"/>
      <c r="N90"/>
      <c r="O90"/>
    </row>
    <row r="91" spans="1:15" ht="52.5" customHeight="1" x14ac:dyDescent="0.25">
      <c r="A91" s="169">
        <v>42</v>
      </c>
      <c r="B91" s="170"/>
      <c r="C91" s="171"/>
      <c r="D91" s="76" t="s">
        <v>158</v>
      </c>
      <c r="E91" s="70">
        <v>0</v>
      </c>
      <c r="F91" s="71">
        <v>2654.46</v>
      </c>
      <c r="G91" s="71">
        <f>G92</f>
        <v>1953.5</v>
      </c>
      <c r="H91" s="74" t="e">
        <f t="shared" si="0"/>
        <v>#DIV/0!</v>
      </c>
      <c r="I91" s="75">
        <f t="shared" si="1"/>
        <v>73.593122518327647</v>
      </c>
      <c r="J91"/>
      <c r="K91"/>
      <c r="L91"/>
      <c r="M91"/>
      <c r="N91"/>
      <c r="O91"/>
    </row>
    <row r="92" spans="1:15" ht="23.25" customHeight="1" x14ac:dyDescent="0.25">
      <c r="A92" s="77">
        <v>4223</v>
      </c>
      <c r="B92" s="78"/>
      <c r="C92" s="79"/>
      <c r="D92" s="76"/>
      <c r="E92" s="70"/>
      <c r="F92" s="71"/>
      <c r="G92" s="71">
        <v>1953.5</v>
      </c>
      <c r="H92" s="74" t="e">
        <f t="shared" si="0"/>
        <v>#DIV/0!</v>
      </c>
      <c r="I92" s="75" t="e">
        <f t="shared" si="1"/>
        <v>#DIV/0!</v>
      </c>
      <c r="J92"/>
      <c r="K92"/>
      <c r="L92"/>
      <c r="M92"/>
      <c r="N92"/>
      <c r="O92"/>
    </row>
    <row r="93" spans="1:15" ht="15" x14ac:dyDescent="0.25">
      <c r="A93" s="77"/>
      <c r="B93" s="78"/>
      <c r="C93" s="79"/>
      <c r="D93" s="76"/>
      <c r="E93" s="70"/>
      <c r="F93" s="71"/>
      <c r="G93" s="71"/>
      <c r="H93" s="74" t="e">
        <f t="shared" si="0"/>
        <v>#DIV/0!</v>
      </c>
      <c r="I93" s="75" t="e">
        <f t="shared" si="1"/>
        <v>#DIV/0!</v>
      </c>
      <c r="J93"/>
      <c r="K93"/>
      <c r="L93"/>
      <c r="M93"/>
      <c r="N93"/>
      <c r="O93"/>
    </row>
    <row r="94" spans="1:15" ht="24" customHeight="1" x14ac:dyDescent="0.25">
      <c r="A94" s="163" t="s">
        <v>143</v>
      </c>
      <c r="B94" s="164"/>
      <c r="C94" s="165"/>
      <c r="D94" s="72" t="s">
        <v>144</v>
      </c>
      <c r="E94" s="73"/>
      <c r="F94" s="71">
        <f>F95</f>
        <v>237</v>
      </c>
      <c r="G94" s="71"/>
      <c r="H94" s="74" t="e">
        <f t="shared" si="0"/>
        <v>#DIV/0!</v>
      </c>
      <c r="I94" s="75">
        <f t="shared" si="1"/>
        <v>0</v>
      </c>
      <c r="J94"/>
      <c r="K94"/>
      <c r="L94"/>
      <c r="M94"/>
      <c r="N94"/>
      <c r="O94"/>
    </row>
    <row r="95" spans="1:15" ht="54.75" customHeight="1" x14ac:dyDescent="0.25">
      <c r="A95" s="166">
        <v>4</v>
      </c>
      <c r="B95" s="167"/>
      <c r="C95" s="168"/>
      <c r="D95" s="76" t="s">
        <v>157</v>
      </c>
      <c r="E95" s="70">
        <v>0</v>
      </c>
      <c r="F95" s="71">
        <f>F96</f>
        <v>237</v>
      </c>
      <c r="G95" s="71"/>
      <c r="H95" s="74" t="e">
        <f t="shared" si="0"/>
        <v>#DIV/0!</v>
      </c>
      <c r="I95" s="75">
        <f t="shared" si="1"/>
        <v>0</v>
      </c>
      <c r="J95"/>
      <c r="K95"/>
      <c r="L95"/>
      <c r="M95"/>
      <c r="N95"/>
      <c r="O95"/>
    </row>
    <row r="96" spans="1:15" ht="65.25" customHeight="1" x14ac:dyDescent="0.25">
      <c r="A96" s="82">
        <v>42</v>
      </c>
      <c r="B96" s="85"/>
      <c r="C96" s="76"/>
      <c r="D96" s="76" t="s">
        <v>158</v>
      </c>
      <c r="E96" s="70">
        <v>0</v>
      </c>
      <c r="F96" s="71">
        <v>237</v>
      </c>
      <c r="G96" s="71"/>
      <c r="H96" s="74" t="e">
        <f t="shared" si="0"/>
        <v>#DIV/0!</v>
      </c>
      <c r="I96" s="75">
        <f t="shared" si="1"/>
        <v>0</v>
      </c>
      <c r="J96"/>
      <c r="K96"/>
      <c r="L96"/>
      <c r="M96"/>
      <c r="N96"/>
      <c r="O96"/>
    </row>
    <row r="97" spans="1:15" ht="20.25" customHeight="1" x14ac:dyDescent="0.25">
      <c r="A97" s="163" t="s">
        <v>151</v>
      </c>
      <c r="B97" s="164"/>
      <c r="C97" s="165"/>
      <c r="D97" s="72" t="s">
        <v>152</v>
      </c>
      <c r="E97" s="70"/>
      <c r="F97" s="74"/>
      <c r="G97" s="74"/>
      <c r="H97" s="74" t="e">
        <f t="shared" si="0"/>
        <v>#DIV/0!</v>
      </c>
      <c r="I97" s="75" t="e">
        <f t="shared" si="1"/>
        <v>#DIV/0!</v>
      </c>
      <c r="J97"/>
      <c r="K97"/>
      <c r="L97"/>
      <c r="M97"/>
      <c r="N97"/>
      <c r="O97"/>
    </row>
    <row r="98" spans="1:15" ht="17.25" customHeight="1" x14ac:dyDescent="0.25">
      <c r="A98" s="80">
        <v>4</v>
      </c>
      <c r="B98" s="81"/>
      <c r="C98" s="72"/>
      <c r="D98" s="72"/>
      <c r="E98" s="70"/>
      <c r="F98" s="71">
        <f>F101</f>
        <v>81.02</v>
      </c>
      <c r="G98" s="71">
        <f>G99</f>
        <v>718.65</v>
      </c>
      <c r="H98" s="74" t="e">
        <f t="shared" si="0"/>
        <v>#DIV/0!</v>
      </c>
      <c r="I98" s="75">
        <f t="shared" si="1"/>
        <v>887.00320908417677</v>
      </c>
      <c r="J98"/>
      <c r="K98"/>
      <c r="L98"/>
      <c r="M98"/>
      <c r="N98"/>
      <c r="O98"/>
    </row>
    <row r="99" spans="1:15" s="125" customFormat="1" ht="51" customHeight="1" x14ac:dyDescent="0.25">
      <c r="A99" s="118">
        <v>42</v>
      </c>
      <c r="B99" s="119"/>
      <c r="C99" s="120"/>
      <c r="D99" s="124" t="s">
        <v>158</v>
      </c>
      <c r="E99" s="70"/>
      <c r="F99" s="71">
        <v>81.02</v>
      </c>
      <c r="G99" s="71">
        <f>G100+G101</f>
        <v>718.65</v>
      </c>
      <c r="H99" s="74" t="e">
        <f t="shared" si="0"/>
        <v>#DIV/0!</v>
      </c>
      <c r="I99" s="75">
        <f t="shared" si="1"/>
        <v>887.00320908417677</v>
      </c>
      <c r="J99"/>
      <c r="K99"/>
      <c r="L99"/>
      <c r="M99"/>
      <c r="N99"/>
      <c r="O99"/>
    </row>
    <row r="100" spans="1:15" s="125" customFormat="1" ht="49.5" customHeight="1" x14ac:dyDescent="0.25">
      <c r="A100" s="118">
        <v>4221</v>
      </c>
      <c r="B100" s="119"/>
      <c r="C100" s="120"/>
      <c r="D100" s="124"/>
      <c r="E100" s="70"/>
      <c r="F100" s="71"/>
      <c r="G100" s="71">
        <v>468.75</v>
      </c>
      <c r="H100" s="74" t="e">
        <f t="shared" si="0"/>
        <v>#DIV/0!</v>
      </c>
      <c r="I100" s="75" t="e">
        <f t="shared" si="1"/>
        <v>#DIV/0!</v>
      </c>
      <c r="J100"/>
      <c r="K100"/>
      <c r="L100"/>
      <c r="M100"/>
      <c r="N100"/>
      <c r="O100"/>
    </row>
    <row r="101" spans="1:15" ht="44.25" customHeight="1" x14ac:dyDescent="0.25">
      <c r="A101" s="169">
        <v>4223</v>
      </c>
      <c r="B101" s="170"/>
      <c r="C101" s="171"/>
      <c r="D101" s="76"/>
      <c r="E101" s="70">
        <v>0</v>
      </c>
      <c r="F101" s="71">
        <v>81.02</v>
      </c>
      <c r="G101" s="71">
        <v>249.9</v>
      </c>
      <c r="H101" s="74" t="e">
        <f t="shared" si="0"/>
        <v>#DIV/0!</v>
      </c>
      <c r="I101" s="75">
        <f t="shared" si="1"/>
        <v>308.44235991113311</v>
      </c>
      <c r="J101"/>
      <c r="K101"/>
      <c r="L101"/>
      <c r="M101"/>
      <c r="N101"/>
      <c r="O101"/>
    </row>
    <row r="102" spans="1:15" ht="1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</row>
    <row r="103" spans="1:15" ht="1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</row>
    <row r="104" spans="1:15" ht="1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</row>
    <row r="105" spans="1:15" ht="1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</row>
    <row r="106" spans="1:15" ht="1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</row>
    <row r="107" spans="1:15" ht="1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</row>
    <row r="108" spans="1:15" ht="24" customHeight="1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</row>
    <row r="109" spans="1:15" ht="21.75" customHeight="1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</row>
    <row r="110" spans="1:15" ht="15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</row>
    <row r="111" spans="1:15" ht="15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</row>
    <row r="112" spans="1:15" ht="15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</row>
    <row r="113" spans="1:15" ht="15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</row>
    <row r="114" spans="1:15" ht="15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</row>
    <row r="115" spans="1:15" ht="15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</row>
    <row r="116" spans="1:15" ht="15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</row>
    <row r="117" spans="1:15" ht="1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</row>
    <row r="118" spans="1:15" ht="1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</row>
    <row r="119" spans="1:15" ht="1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</row>
    <row r="120" spans="1:15" ht="1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</row>
    <row r="121" spans="1:15" ht="1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</row>
    <row r="122" spans="1:15" ht="24.75" customHeight="1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</row>
    <row r="123" spans="1:15" ht="24.75" customHeight="1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</row>
    <row r="124" spans="1:15" ht="24.75" customHeight="1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</row>
    <row r="125" spans="1:15" ht="24.75" customHeight="1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</row>
    <row r="126" spans="1:15" ht="24.75" customHeight="1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</row>
    <row r="127" spans="1:15" ht="15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</row>
    <row r="128" spans="1:15" ht="15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</row>
    <row r="129" spans="1:15" ht="15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</row>
    <row r="130" spans="1:15" ht="24" customHeight="1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</row>
    <row r="131" spans="1:15" ht="15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</row>
    <row r="132" spans="1:15" ht="15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</row>
    <row r="133" spans="1:15" ht="22.5" customHeight="1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</row>
    <row r="134" spans="1:15" ht="27" customHeight="1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</row>
    <row r="135" spans="1:15" ht="15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</row>
    <row r="136" spans="1:15" ht="15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</row>
    <row r="137" spans="1:15" ht="15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</row>
    <row r="138" spans="1:15" ht="15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</row>
    <row r="139" spans="1:15" ht="15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</row>
    <row r="140" spans="1:15" ht="15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</row>
    <row r="141" spans="1:15" ht="15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</row>
    <row r="142" spans="1:15" ht="15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</row>
    <row r="143" spans="1:15" ht="15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</row>
    <row r="144" spans="1:15" s="61" customFormat="1" ht="15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</row>
    <row r="145" spans="1:15" s="61" customFormat="1" ht="15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</row>
    <row r="146" spans="1:15" s="61" customFormat="1" ht="15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</row>
    <row r="147" spans="1:15" s="61" customFormat="1" ht="15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</row>
    <row r="148" spans="1:15" s="61" customFormat="1" ht="15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</row>
    <row r="149" spans="1:15" s="61" customFormat="1" ht="15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</row>
    <row r="150" spans="1:15" s="61" customFormat="1" ht="15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</row>
    <row r="151" spans="1:15" ht="15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</row>
    <row r="152" spans="1:15" ht="15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</row>
    <row r="153" spans="1:15" ht="15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</row>
    <row r="154" spans="1:15" ht="15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</row>
    <row r="155" spans="1:15" ht="15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</row>
    <row r="156" spans="1:15" ht="15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</row>
    <row r="157" spans="1:15" ht="15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</row>
    <row r="158" spans="1:15" ht="15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</row>
    <row r="159" spans="1:15" ht="15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</row>
    <row r="160" spans="1:15" ht="15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</row>
    <row r="161" spans="1:15" ht="15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</row>
    <row r="162" spans="1:15" ht="15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</row>
    <row r="163" spans="1:15" ht="15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</row>
    <row r="164" spans="1:15" ht="15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</row>
    <row r="165" spans="1:15" ht="15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</row>
    <row r="166" spans="1:15" ht="15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</row>
    <row r="167" spans="1:15" ht="15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</row>
    <row r="168" spans="1:15" ht="15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</row>
    <row r="169" spans="1:15" ht="15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</row>
    <row r="170" spans="1:15" ht="15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</row>
    <row r="171" spans="1:15" ht="15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</row>
    <row r="172" spans="1:15" ht="15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</row>
    <row r="173" spans="1:15" ht="15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</row>
    <row r="174" spans="1:15" ht="15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</row>
    <row r="175" spans="1:15" ht="15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</row>
    <row r="176" spans="1:15" ht="15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</row>
    <row r="177" spans="1:15" ht="15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</row>
    <row r="178" spans="1:15" ht="15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</row>
    <row r="179" spans="1:15" ht="15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</row>
    <row r="180" spans="1:15" ht="15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</row>
    <row r="181" spans="1:15" ht="15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</row>
    <row r="182" spans="1:15" ht="15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</row>
    <row r="183" spans="1:15" ht="15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</row>
    <row r="184" spans="1:15" ht="15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</row>
    <row r="185" spans="1:15" ht="15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</row>
    <row r="186" spans="1:15" ht="15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</row>
    <row r="187" spans="1:15" ht="15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</row>
    <row r="188" spans="1:15" ht="15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</row>
    <row r="189" spans="1:15" ht="15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</row>
    <row r="190" spans="1:15" ht="15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</row>
    <row r="191" spans="1:15" ht="15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</row>
    <row r="192" spans="1:15" ht="15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</row>
    <row r="193" spans="1:15" ht="15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</row>
    <row r="194" spans="1:15" ht="15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</row>
    <row r="195" spans="1:15" ht="15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</row>
    <row r="196" spans="1:15" ht="15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</row>
    <row r="197" spans="1:15" ht="15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</row>
    <row r="198" spans="1:15" ht="15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</row>
    <row r="199" spans="1:15" ht="15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</row>
    <row r="200" spans="1:15" ht="15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</row>
    <row r="201" spans="1:15" ht="15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</row>
    <row r="202" spans="1:15" ht="15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</row>
    <row r="203" spans="1:15" ht="15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</row>
    <row r="204" spans="1:15" ht="15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</row>
    <row r="205" spans="1:15" ht="15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</row>
    <row r="206" spans="1:15" ht="15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</row>
    <row r="207" spans="1:15" ht="15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</row>
    <row r="208" spans="1:15" ht="15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</row>
    <row r="209" spans="1:15" ht="15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</row>
    <row r="210" spans="1:15" ht="30" customHeight="1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</row>
    <row r="211" spans="1:15" ht="24.75" customHeight="1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</row>
    <row r="212" spans="1:15" ht="15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</row>
    <row r="213" spans="1:15" ht="23.25" customHeight="1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</row>
    <row r="214" spans="1:15" ht="15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</row>
    <row r="215" spans="1:15" ht="15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</row>
    <row r="216" spans="1:15" ht="15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</row>
    <row r="217" spans="1:15" ht="15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</row>
    <row r="218" spans="1:15" ht="15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</row>
    <row r="219" spans="1:15" ht="18.75" customHeight="1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</row>
    <row r="220" spans="1:15" ht="30.75" customHeight="1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</row>
    <row r="221" spans="1:15" ht="15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</row>
    <row r="222" spans="1:15" ht="15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</row>
    <row r="223" spans="1:15" ht="15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</row>
    <row r="224" spans="1:15" ht="15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</row>
    <row r="225" spans="1:15" ht="15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</row>
    <row r="226" spans="1:15" ht="15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</row>
    <row r="227" spans="1:15" ht="15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</row>
    <row r="228" spans="1:15" ht="15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</row>
    <row r="229" spans="1:15" ht="15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</row>
    <row r="230" spans="1:15" ht="15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</row>
    <row r="231" spans="1:15" ht="15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</row>
    <row r="232" spans="1:15" ht="15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</row>
    <row r="233" spans="1:15" ht="15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</row>
    <row r="234" spans="1:15" ht="15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</row>
    <row r="235" spans="1:15" ht="15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</row>
    <row r="236" spans="1:15" ht="15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</row>
    <row r="237" spans="1:15" ht="15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</row>
    <row r="238" spans="1:15" ht="15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</row>
    <row r="239" spans="1:15" ht="15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</row>
    <row r="240" spans="1:15" ht="15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</row>
    <row r="241" spans="1:15" ht="15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</row>
    <row r="242" spans="1:15" ht="15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</row>
    <row r="243" spans="1:15" ht="15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</row>
    <row r="244" spans="1:15" ht="15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</row>
    <row r="245" spans="1:15" ht="18" customHeight="1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</row>
    <row r="246" spans="1:15" ht="15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</row>
    <row r="247" spans="1:15" ht="15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</row>
    <row r="248" spans="1:15" ht="15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</row>
    <row r="249" spans="1:15" ht="15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</row>
    <row r="250" spans="1:15" ht="15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</row>
    <row r="251" spans="1:15" ht="15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</row>
    <row r="252" spans="1:15" ht="15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</row>
    <row r="253" spans="1:15" ht="15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</row>
    <row r="254" spans="1:15" ht="15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</row>
    <row r="255" spans="1:15" ht="15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</row>
    <row r="256" spans="1:15" ht="15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</row>
    <row r="257" spans="1:15" ht="15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</row>
    <row r="258" spans="1:15" ht="15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</row>
    <row r="259" spans="1:15" ht="15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</row>
    <row r="260" spans="1:15" ht="15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</row>
    <row r="261" spans="1:15" ht="15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</row>
    <row r="262" spans="1:15" ht="15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</row>
    <row r="263" spans="1:15" ht="15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</row>
    <row r="264" spans="1:15" ht="15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</row>
    <row r="265" spans="1:15" ht="15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</row>
    <row r="266" spans="1:15" ht="15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</row>
    <row r="267" spans="1:15" ht="15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</row>
    <row r="268" spans="1:15" ht="15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</row>
    <row r="269" spans="1:15" ht="15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</row>
    <row r="270" spans="1:15" ht="15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</row>
    <row r="271" spans="1:15" ht="15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</row>
    <row r="272" spans="1:15" ht="15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</row>
    <row r="273" spans="1:15" ht="15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</row>
    <row r="274" spans="1:15" ht="15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</row>
    <row r="275" spans="1:15" ht="15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</row>
    <row r="276" spans="1:15" ht="15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</row>
    <row r="277" spans="1:15" ht="15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</row>
    <row r="278" spans="1:15" ht="15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</row>
    <row r="279" spans="1:15" ht="15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</row>
    <row r="280" spans="1:15" ht="15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</row>
    <row r="281" spans="1:15" ht="15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</row>
    <row r="282" spans="1:15" ht="15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</row>
    <row r="283" spans="1:15" ht="15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</row>
    <row r="284" spans="1:15" ht="15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</row>
    <row r="285" spans="1:15" ht="15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</row>
    <row r="286" spans="1:15" ht="15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</row>
    <row r="287" spans="1:15" ht="22.5" customHeight="1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</row>
    <row r="288" spans="1:15" ht="15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</row>
    <row r="289" spans="1:15" ht="21" customHeight="1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</row>
    <row r="290" spans="1:15" ht="22.5" customHeight="1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</row>
    <row r="291" spans="1:15" ht="27" customHeight="1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</row>
    <row r="292" spans="1:15" ht="15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</row>
    <row r="293" spans="1:15" ht="15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</row>
    <row r="294" spans="1:15" ht="15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</row>
    <row r="295" spans="1:15" ht="15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</row>
    <row r="296" spans="1:15" ht="15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</row>
    <row r="297" spans="1:15" ht="15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</row>
    <row r="298" spans="1:15" ht="15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</row>
    <row r="299" spans="1:15" ht="15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</row>
    <row r="300" spans="1:15" ht="15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</row>
    <row r="301" spans="1:15" ht="15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</row>
    <row r="302" spans="1:15" ht="15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</row>
    <row r="303" spans="1:15" ht="15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</row>
    <row r="304" spans="1:15" ht="15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</row>
    <row r="305" spans="1:15" ht="15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</row>
    <row r="306" spans="1:15" ht="15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</row>
    <row r="307" spans="1:15" ht="15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</row>
    <row r="308" spans="1:15" ht="15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</row>
    <row r="309" spans="1:15" ht="15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</row>
    <row r="310" spans="1:15" ht="15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</row>
    <row r="311" spans="1:15" ht="15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</row>
    <row r="312" spans="1:15" ht="15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</row>
    <row r="313" spans="1:15" ht="15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</row>
    <row r="314" spans="1:15" ht="15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</row>
    <row r="315" spans="1:15" ht="15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</row>
    <row r="316" spans="1:15" ht="15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</row>
    <row r="317" spans="1:15" ht="15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</row>
    <row r="318" spans="1:15" ht="15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</row>
    <row r="319" spans="1:15" ht="15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</row>
    <row r="320" spans="1:15" ht="15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</row>
    <row r="321" spans="1:15" ht="15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</row>
    <row r="322" spans="1:15" ht="15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</row>
    <row r="323" spans="1:15" ht="15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</row>
    <row r="324" spans="1:15" ht="15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</row>
    <row r="325" spans="1:15" ht="15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</row>
    <row r="326" spans="1:15" ht="15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</row>
    <row r="327" spans="1:15" ht="15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</row>
    <row r="328" spans="1:15" ht="15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</row>
    <row r="329" spans="1:15" ht="15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</row>
    <row r="330" spans="1:15" ht="15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</row>
    <row r="331" spans="1:15" ht="15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</row>
    <row r="332" spans="1:15" ht="15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</row>
    <row r="333" spans="1:15" ht="15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</row>
    <row r="334" spans="1:15" ht="15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</row>
    <row r="335" spans="1:15" ht="15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</row>
    <row r="336" spans="1:15" ht="15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</row>
    <row r="337" spans="1:15" ht="15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</row>
    <row r="338" spans="1:15" ht="15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</row>
    <row r="339" spans="1:15" ht="15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</row>
    <row r="340" spans="1:15" ht="15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</row>
    <row r="341" spans="1:15" ht="15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</row>
    <row r="342" spans="1:15" ht="15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</row>
    <row r="343" spans="1:15" ht="15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</row>
    <row r="344" spans="1:15" ht="15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</row>
    <row r="345" spans="1:15" ht="15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</row>
    <row r="346" spans="1:15" ht="15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</row>
    <row r="347" spans="1:15" ht="15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</row>
    <row r="348" spans="1:15" ht="15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</row>
    <row r="349" spans="1:15" ht="15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</row>
    <row r="350" spans="1:15" ht="15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</row>
    <row r="351" spans="1:15" ht="15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</row>
    <row r="352" spans="1:15" ht="15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</row>
    <row r="353" spans="1:15" ht="15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</row>
    <row r="354" spans="1:15" ht="15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</row>
    <row r="355" spans="1:15" ht="15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</row>
    <row r="356" spans="1:15" ht="15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</row>
    <row r="357" spans="1:15" ht="15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</row>
    <row r="358" spans="1:15" ht="15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</row>
    <row r="359" spans="1:15" ht="15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</row>
    <row r="360" spans="1:15" ht="15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</row>
    <row r="361" spans="1:15" ht="15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</row>
    <row r="362" spans="1:15" ht="15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</row>
    <row r="363" spans="1:15" ht="15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</row>
    <row r="364" spans="1:15" ht="15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</row>
    <row r="365" spans="1:15" ht="15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</row>
    <row r="366" spans="1:15" ht="15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</row>
    <row r="367" spans="1:15" ht="15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</row>
    <row r="368" spans="1:15" ht="15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</row>
    <row r="369" spans="1:15" ht="15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</row>
    <row r="370" spans="1:15" ht="15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</row>
    <row r="371" spans="1:15" ht="15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</row>
    <row r="372" spans="1:15" ht="15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</row>
    <row r="373" spans="1:15" ht="15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</row>
    <row r="374" spans="1:15" ht="15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</row>
    <row r="375" spans="1:15" ht="15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</row>
    <row r="376" spans="1:15" ht="15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</row>
    <row r="377" spans="1:15" ht="15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</row>
    <row r="378" spans="1:15" ht="15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</row>
    <row r="379" spans="1:15" ht="15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</row>
    <row r="380" spans="1:15" ht="15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</row>
    <row r="381" spans="1:15" ht="15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</row>
    <row r="382" spans="1:15" ht="15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</row>
    <row r="383" spans="1:15" ht="15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</row>
    <row r="384" spans="1:15" ht="15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</row>
    <row r="385" spans="1:15" ht="15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</row>
    <row r="386" spans="1:15" ht="15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</row>
    <row r="387" spans="1:15" ht="15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</row>
    <row r="388" spans="1:15" ht="15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</row>
    <row r="389" spans="1:15" ht="15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</row>
    <row r="390" spans="1:15" ht="15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</row>
    <row r="391" spans="1:15" ht="15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</row>
    <row r="392" spans="1:15" ht="15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</row>
    <row r="393" spans="1:15" ht="15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</row>
    <row r="394" spans="1:15" ht="15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</row>
    <row r="395" spans="1:15" ht="15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</row>
    <row r="396" spans="1:15" ht="15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</row>
    <row r="397" spans="1:15" ht="15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</row>
    <row r="398" spans="1:15" ht="15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</row>
    <row r="399" spans="1:15" ht="15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</row>
    <row r="400" spans="1:15" ht="15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</row>
    <row r="401" spans="1:15" ht="15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</row>
    <row r="402" spans="1:15" ht="15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</row>
    <row r="403" spans="1:15" ht="15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</row>
    <row r="404" spans="1:15" ht="15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</row>
    <row r="405" spans="1:15" ht="15" x14ac:dyDescent="0.2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</row>
    <row r="406" spans="1:15" ht="15" x14ac:dyDescent="0.2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</row>
    <row r="407" spans="1:15" ht="15" x14ac:dyDescent="0.2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</row>
    <row r="408" spans="1:15" ht="15" x14ac:dyDescent="0.2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</row>
    <row r="409" spans="1:15" ht="15" x14ac:dyDescent="0.2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</row>
    <row r="410" spans="1:15" ht="15" x14ac:dyDescent="0.2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</row>
    <row r="411" spans="1:15" ht="15" x14ac:dyDescent="0.2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</row>
    <row r="412" spans="1:15" ht="15" x14ac:dyDescent="0.2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</row>
    <row r="413" spans="1:15" ht="15" x14ac:dyDescent="0.2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</row>
    <row r="414" spans="1:15" ht="15" x14ac:dyDescent="0.2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</row>
    <row r="415" spans="1:15" ht="15" x14ac:dyDescent="0.2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</row>
    <row r="416" spans="1:15" ht="15" x14ac:dyDescent="0.2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</row>
    <row r="417" spans="1:15" ht="15" x14ac:dyDescent="0.2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</row>
    <row r="418" spans="1:15" ht="15" x14ac:dyDescent="0.2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</row>
    <row r="419" spans="1:15" ht="15" x14ac:dyDescent="0.2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</row>
    <row r="420" spans="1:15" ht="15" x14ac:dyDescent="0.2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</row>
    <row r="421" spans="1:15" ht="15" x14ac:dyDescent="0.2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</row>
    <row r="422" spans="1:15" ht="15" x14ac:dyDescent="0.2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</row>
    <row r="423" spans="1:15" ht="15" x14ac:dyDescent="0.2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</row>
    <row r="424" spans="1:15" ht="15" x14ac:dyDescent="0.2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</row>
    <row r="425" spans="1:15" ht="15" x14ac:dyDescent="0.2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</row>
    <row r="426" spans="1:15" ht="15" x14ac:dyDescent="0.2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</row>
    <row r="427" spans="1:15" ht="15" x14ac:dyDescent="0.2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</row>
    <row r="428" spans="1:15" ht="15" x14ac:dyDescent="0.2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</row>
    <row r="429" spans="1:15" ht="15" x14ac:dyDescent="0.2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</row>
    <row r="430" spans="1:15" ht="15" x14ac:dyDescent="0.2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</row>
    <row r="431" spans="1:15" ht="15" x14ac:dyDescent="0.2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</row>
    <row r="432" spans="1:15" ht="15" x14ac:dyDescent="0.2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</row>
    <row r="433" spans="1:15" ht="15" x14ac:dyDescent="0.2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</row>
    <row r="434" spans="1:15" ht="15" x14ac:dyDescent="0.2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</row>
    <row r="435" spans="1:15" ht="15" x14ac:dyDescent="0.2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</row>
    <row r="436" spans="1:15" ht="15" x14ac:dyDescent="0.2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</row>
    <row r="437" spans="1:15" ht="15" x14ac:dyDescent="0.2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</row>
    <row r="438" spans="1:15" ht="15" x14ac:dyDescent="0.2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</row>
  </sheetData>
  <mergeCells count="22">
    <mergeCell ref="A97:C97"/>
    <mergeCell ref="A101:C101"/>
    <mergeCell ref="A89:C89"/>
    <mergeCell ref="A90:C90"/>
    <mergeCell ref="A91:C91"/>
    <mergeCell ref="A94:C94"/>
    <mergeCell ref="A95:C95"/>
    <mergeCell ref="A35:C35"/>
    <mergeCell ref="A68:C68"/>
    <mergeCell ref="A83:C83"/>
    <mergeCell ref="A87:C87"/>
    <mergeCell ref="A88:C88"/>
    <mergeCell ref="A9:C9"/>
    <mergeCell ref="A10:C10"/>
    <mergeCell ref="A12:C12"/>
    <mergeCell ref="A13:C13"/>
    <mergeCell ref="A17:C17"/>
    <mergeCell ref="F2:J2"/>
    <mergeCell ref="A2:E5"/>
    <mergeCell ref="A1:B1"/>
    <mergeCell ref="A7:C7"/>
    <mergeCell ref="A8:C8"/>
  </mergeCells>
  <phoneticPr fontId="28" type="noConversion"/>
  <pageMargins left="0.23622047244094491" right="0.23622047244094491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Opći dio</vt:lpstr>
      <vt:lpstr>Prihodi i rashodi -ekon. klf.</vt:lpstr>
      <vt:lpstr>Prihodi i rashodi -izvori</vt:lpstr>
      <vt:lpstr>Prih i rash.-progr.,funk izvori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KONSOLIDIRANOG PRORAČUNA</dc:title>
  <dc:creator>Korisnik</dc:creator>
  <cp:lastModifiedBy>Korisnik</cp:lastModifiedBy>
  <cp:lastPrinted>2024-07-09T10:00:45Z</cp:lastPrinted>
  <dcterms:created xsi:type="dcterms:W3CDTF">2022-02-23T11:39:51Z</dcterms:created>
  <dcterms:modified xsi:type="dcterms:W3CDTF">2024-07-15T08:39:32Z</dcterms:modified>
</cp:coreProperties>
</file>