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E306" i="9"/>
  <c r="B306" i="9"/>
  <c r="H305" i="9"/>
  <c r="G305" i="9"/>
  <c r="F305" i="9"/>
  <c r="E305" i="9"/>
  <c r="B305" i="9"/>
  <c r="H304" i="9"/>
  <c r="G304" i="9"/>
  <c r="F304" i="9"/>
  <c r="E304" i="9"/>
  <c r="B304" i="9"/>
  <c r="H303" i="9"/>
  <c r="G303" i="9"/>
  <c r="F303" i="9"/>
  <c r="E303" i="9"/>
  <c r="B303" i="9"/>
  <c r="H302" i="9"/>
  <c r="G302" i="9"/>
  <c r="E302" i="9" s="1"/>
  <c r="B302" i="9" s="1"/>
  <c r="F302" i="9"/>
  <c r="H301" i="9"/>
  <c r="G301" i="9"/>
  <c r="F301" i="9"/>
  <c r="E301" i="9"/>
  <c r="B301" i="9"/>
  <c r="H300" i="9"/>
  <c r="G300" i="9"/>
  <c r="E300" i="9" s="1"/>
  <c r="B300" i="9" s="1"/>
  <c r="F300" i="9"/>
  <c r="H299" i="9"/>
  <c r="G299" i="9"/>
  <c r="F299" i="9"/>
  <c r="H298" i="9"/>
  <c r="G298" i="9"/>
  <c r="F298" i="9"/>
  <c r="E298" i="9"/>
  <c r="B298" i="9"/>
  <c r="H297" i="9"/>
  <c r="G297" i="9"/>
  <c r="E297" i="9" s="1"/>
  <c r="B297" i="9" s="1"/>
  <c r="F297" i="9"/>
  <c r="H296" i="9"/>
  <c r="G296" i="9"/>
  <c r="F296" i="9"/>
  <c r="E296" i="9"/>
  <c r="B296" i="9"/>
  <c r="H295" i="9"/>
  <c r="G295" i="9"/>
  <c r="F295" i="9"/>
  <c r="H294" i="9"/>
  <c r="G294" i="9"/>
  <c r="F294" i="9"/>
  <c r="E294" i="9"/>
  <c r="B294" i="9"/>
  <c r="H293" i="9"/>
  <c r="G293" i="9"/>
  <c r="E293" i="9" s="1"/>
  <c r="B293" i="9" s="1"/>
  <c r="F293" i="9"/>
  <c r="H292" i="9"/>
  <c r="G292" i="9"/>
  <c r="F292" i="9"/>
  <c r="H291" i="9"/>
  <c r="E291" i="9" s="1"/>
  <c r="B291" i="9" s="1"/>
  <c r="G291" i="9"/>
  <c r="F291" i="9"/>
  <c r="F290" i="9"/>
  <c r="F289" i="9"/>
  <c r="H288" i="9"/>
  <c r="G288" i="9"/>
  <c r="F288" i="9"/>
  <c r="E288" i="9"/>
  <c r="B288" i="9"/>
  <c r="H287" i="9"/>
  <c r="G287" i="9"/>
  <c r="F287" i="9"/>
  <c r="H286" i="9"/>
  <c r="G286" i="9"/>
  <c r="E286" i="9" s="1"/>
  <c r="B286" i="9" s="1"/>
  <c r="F286" i="9"/>
  <c r="H285" i="9"/>
  <c r="G285" i="9"/>
  <c r="F285" i="9"/>
  <c r="F284" i="9"/>
  <c r="H283" i="9"/>
  <c r="G283" i="9"/>
  <c r="F283" i="9"/>
  <c r="E283" i="9"/>
  <c r="B283" i="9"/>
  <c r="H282" i="9"/>
  <c r="G282" i="9"/>
  <c r="F282" i="9"/>
  <c r="H281" i="9"/>
  <c r="G281" i="9"/>
  <c r="F281" i="9"/>
  <c r="F280" i="9"/>
  <c r="F279" i="9"/>
  <c r="F278" i="9"/>
  <c r="F277" i="9"/>
  <c r="F276" i="9"/>
  <c r="L275" i="9"/>
  <c r="F275" i="9" s="1"/>
  <c r="H275" i="9"/>
  <c r="F274" i="9"/>
  <c r="I273" i="9"/>
  <c r="H273" i="9"/>
  <c r="E273" i="9" s="1"/>
  <c r="B273" i="9" s="1"/>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s="1"/>
  <c r="B225" i="9" s="1"/>
  <c r="E225" i="9"/>
  <c r="M224" i="9"/>
  <c r="L224" i="9"/>
  <c r="F224" i="9"/>
  <c r="E224" i="9"/>
  <c r="B224" i="9"/>
  <c r="M223" i="9"/>
  <c r="L223" i="9"/>
  <c r="F223" i="9" s="1"/>
  <c r="B223" i="9" s="1"/>
  <c r="E223" i="9"/>
  <c r="M222" i="9"/>
  <c r="L222" i="9"/>
  <c r="F222" i="9"/>
  <c r="E222" i="9"/>
  <c r="B222" i="9"/>
  <c r="M221" i="9"/>
  <c r="L221" i="9"/>
  <c r="F221" i="9" s="1"/>
  <c r="B221" i="9" s="1"/>
  <c r="E221" i="9"/>
  <c r="M220" i="9"/>
  <c r="L220" i="9"/>
  <c r="F220" i="9" s="1"/>
  <c r="B220" i="9" s="1"/>
  <c r="E220" i="9"/>
  <c r="M219" i="9"/>
  <c r="L219" i="9"/>
  <c r="F219" i="9" s="1"/>
  <c r="B219" i="9" s="1"/>
  <c r="E219" i="9"/>
  <c r="M218" i="9"/>
  <c r="L218" i="9"/>
  <c r="F218" i="9" s="1"/>
  <c r="B218" i="9" s="1"/>
  <c r="E218" i="9"/>
  <c r="M217" i="9"/>
  <c r="L217" i="9"/>
  <c r="F217" i="9" s="1"/>
  <c r="B217" i="9" s="1"/>
  <c r="E217" i="9"/>
  <c r="M216" i="9"/>
  <c r="L216" i="9"/>
  <c r="F216" i="9" s="1"/>
  <c r="B216" i="9" s="1"/>
  <c r="E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E69" i="9" s="1"/>
  <c r="B69" i="9" s="1"/>
  <c r="F69" i="9"/>
  <c r="H68" i="9"/>
  <c r="G68" i="9"/>
  <c r="E68" i="9" s="1"/>
  <c r="B68" i="9" s="1"/>
  <c r="F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E57" i="9" s="1"/>
  <c r="B57" i="9" s="1"/>
  <c r="F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E47" i="9" s="1"/>
  <c r="B47" i="9" s="1"/>
  <c r="F47" i="9"/>
  <c r="H46" i="9"/>
  <c r="G46" i="9"/>
  <c r="F46" i="9"/>
  <c r="E46" i="9"/>
  <c r="B46" i="9"/>
  <c r="H45" i="9"/>
  <c r="G45" i="9"/>
  <c r="E45" i="9" s="1"/>
  <c r="B45" i="9" s="1"/>
  <c r="F45" i="9"/>
  <c r="H44" i="9"/>
  <c r="G44" i="9"/>
  <c r="E44" i="9" s="1"/>
  <c r="B44" i="9" s="1"/>
  <c r="F44" i="9"/>
  <c r="H43" i="9"/>
  <c r="G43" i="9"/>
  <c r="E43" i="9" s="1"/>
  <c r="B43" i="9" s="1"/>
  <c r="F43" i="9"/>
  <c r="H42" i="9"/>
  <c r="G42" i="9"/>
  <c r="E42" i="9" s="1"/>
  <c r="B42" i="9" s="1"/>
  <c r="F42" i="9"/>
  <c r="H41" i="9"/>
  <c r="G41" i="9"/>
  <c r="E41" i="9" s="1"/>
  <c r="B41" i="9" s="1"/>
  <c r="F41" i="9"/>
  <c r="H40" i="9"/>
  <c r="G40" i="9"/>
  <c r="E40" i="9" s="1"/>
  <c r="B40" i="9" s="1"/>
  <c r="F40" i="9"/>
  <c r="H39" i="9"/>
  <c r="G39" i="9"/>
  <c r="F39" i="9"/>
  <c r="E39" i="9"/>
  <c r="B39" i="9"/>
  <c r="H38" i="9"/>
  <c r="G38" i="9"/>
  <c r="F38" i="9"/>
  <c r="E38" i="9"/>
  <c r="B38" i="9"/>
  <c r="H37" i="9"/>
  <c r="G37" i="9"/>
  <c r="F37" i="9"/>
  <c r="E37" i="9"/>
  <c r="B37" i="9"/>
  <c r="H36" i="9"/>
  <c r="G36" i="9"/>
  <c r="E36" i="9" s="1"/>
  <c r="B36" i="9" s="1"/>
  <c r="F36" i="9"/>
  <c r="H35" i="9"/>
  <c r="G35" i="9"/>
  <c r="F35" i="9"/>
  <c r="E35" i="9"/>
  <c r="B35" i="9"/>
  <c r="H34" i="9"/>
  <c r="G34" i="9"/>
  <c r="F34" i="9"/>
  <c r="E34" i="9"/>
  <c r="B34" i="9"/>
  <c r="H33" i="9"/>
  <c r="G33" i="9"/>
  <c r="F33" i="9"/>
  <c r="H32" i="9"/>
  <c r="G32" i="9"/>
  <c r="F32" i="9"/>
  <c r="H31" i="9"/>
  <c r="G31" i="9"/>
  <c r="E31" i="9" s="1"/>
  <c r="B31" i="9" s="1"/>
  <c r="F31" i="9"/>
  <c r="H30" i="9"/>
  <c r="G30" i="9"/>
  <c r="F30" i="9"/>
  <c r="H29" i="9"/>
  <c r="G29" i="9"/>
  <c r="F29" i="9"/>
  <c r="E29" i="9"/>
  <c r="B29" i="9"/>
  <c r="H28" i="9"/>
  <c r="G28" i="9"/>
  <c r="F28" i="9"/>
  <c r="E28" i="9"/>
  <c r="B28" i="9"/>
  <c r="H27" i="9"/>
  <c r="G27" i="9"/>
  <c r="F27" i="9"/>
  <c r="H26" i="9"/>
  <c r="G26" i="9"/>
  <c r="F26" i="9"/>
  <c r="E26" i="9"/>
  <c r="B26" i="9"/>
  <c r="H25" i="9"/>
  <c r="G25" i="9"/>
  <c r="F25" i="9"/>
  <c r="E25" i="9"/>
  <c r="B25" i="9"/>
  <c r="H24" i="9"/>
  <c r="G24" i="9"/>
  <c r="F24" i="9"/>
  <c r="E24" i="9"/>
  <c r="B24" i="9"/>
  <c r="H23" i="9"/>
  <c r="E23" i="9" s="1"/>
  <c r="B23" i="9" s="1"/>
  <c r="G23" i="9"/>
  <c r="F23" i="9"/>
  <c r="H22" i="9"/>
  <c r="G22" i="9"/>
  <c r="F22" i="9"/>
  <c r="E22" i="9"/>
  <c r="B22" i="9"/>
  <c r="F21" i="9"/>
  <c r="F4" i="9"/>
  <c r="O3" i="9"/>
  <c r="G275" i="9" s="1"/>
  <c r="E275" i="9" s="1"/>
  <c r="I3" i="9"/>
  <c r="H3" i="9"/>
  <c r="G3" i="9"/>
  <c r="D101" i="8"/>
  <c r="D95" i="8"/>
  <c r="D90" i="8"/>
  <c r="D85" i="8"/>
  <c r="D80" i="8"/>
  <c r="D75" i="8"/>
  <c r="D70" i="8"/>
  <c r="D65" i="8"/>
  <c r="D60" i="8"/>
  <c r="D55" i="8"/>
  <c r="D50" i="8"/>
  <c r="D49" i="8"/>
  <c r="D44" i="8"/>
  <c r="D43" i="8" s="1"/>
  <c r="D36" i="8"/>
  <c r="D26" i="8"/>
  <c r="D24" i="8" s="1"/>
  <c r="C1499" i="1" s="1"/>
  <c r="H1499" i="1" s="1"/>
  <c r="D18" i="8"/>
  <c r="D8" i="8"/>
  <c r="D6" i="8"/>
  <c r="C1481" i="1" s="1"/>
  <c r="H1481" i="1" s="1"/>
  <c r="E44" i="7"/>
  <c r="D44" i="7"/>
  <c r="E39" i="7"/>
  <c r="D39" i="7"/>
  <c r="E38" i="7"/>
  <c r="D38" i="7"/>
  <c r="E30" i="7"/>
  <c r="D30" i="7"/>
  <c r="E23" i="7"/>
  <c r="D1454" i="1" s="1"/>
  <c r="D23" i="7"/>
  <c r="D22" i="7" s="1"/>
  <c r="E22" i="7"/>
  <c r="I30" i="3" s="1"/>
  <c r="E14" i="7"/>
  <c r="D14" i="7"/>
  <c r="E7" i="7"/>
  <c r="E6" i="7" s="1"/>
  <c r="D7"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E114" i="6"/>
  <c r="D114" i="6"/>
  <c r="H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F246" i="5" s="1"/>
  <c r="D245" i="5"/>
  <c r="F245" i="5" s="1"/>
  <c r="F244" i="5"/>
  <c r="F243" i="5"/>
  <c r="E242" i="5"/>
  <c r="D242" i="5"/>
  <c r="F242" i="5" s="1"/>
  <c r="F241" i="5"/>
  <c r="F240" i="5"/>
  <c r="E239" i="5"/>
  <c r="D239" i="5"/>
  <c r="F239" i="5" s="1"/>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F180" i="5" s="1"/>
  <c r="F179" i="5"/>
  <c r="F178" i="5"/>
  <c r="E177" i="5"/>
  <c r="H307" i="9" s="1"/>
  <c r="D177" i="5"/>
  <c r="G307" i="9" s="1"/>
  <c r="E307" i="9" s="1"/>
  <c r="B307" i="9" s="1"/>
  <c r="E176" i="5"/>
  <c r="D176" i="5"/>
  <c r="F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8" i="5"/>
  <c r="F17" i="5"/>
  <c r="F16" i="5"/>
  <c r="F15" i="5"/>
  <c r="F14" i="5"/>
  <c r="E13" i="5"/>
  <c r="D13" i="5"/>
  <c r="F13" i="5" s="1"/>
  <c r="D12" i="5"/>
  <c r="F11" i="5"/>
  <c r="F10" i="5"/>
  <c r="F9" i="5"/>
  <c r="E8" i="5"/>
  <c r="D8" i="5"/>
  <c r="F8" i="5" s="1"/>
  <c r="D7" i="5"/>
  <c r="D6" i="5" s="1"/>
  <c r="C984"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D153" i="4"/>
  <c r="F153" i="4" s="1"/>
  <c r="E152" i="4"/>
  <c r="E151" i="4"/>
  <c r="E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I36" i="3"/>
  <c r="G36" i="3"/>
  <c r="B36" i="3"/>
  <c r="G35" i="3"/>
  <c r="B35" i="3"/>
  <c r="G34" i="3"/>
  <c r="B34" i="3"/>
  <c r="I33" i="3"/>
  <c r="G33" i="3"/>
  <c r="B33" i="3"/>
  <c r="I32" i="3"/>
  <c r="H32" i="3"/>
  <c r="G32" i="3"/>
  <c r="B32" i="3"/>
  <c r="I31" i="3"/>
  <c r="H31" i="3"/>
  <c r="G31" i="3"/>
  <c r="B31" i="3"/>
  <c r="G30" i="3"/>
  <c r="B30" i="3"/>
  <c r="G29" i="3"/>
  <c r="B29" i="3"/>
  <c r="I28" i="3"/>
  <c r="G28" i="3"/>
  <c r="B28" i="3"/>
  <c r="I27" i="3"/>
  <c r="G27" i="3"/>
  <c r="B27" i="3"/>
  <c r="I26" i="3"/>
  <c r="H26" i="3"/>
  <c r="G26" i="3"/>
  <c r="B26" i="3"/>
  <c r="I25" i="3"/>
  <c r="H25" i="3"/>
  <c r="G25" i="3"/>
  <c r="B25" i="3"/>
  <c r="I24" i="3"/>
  <c r="H24" i="3"/>
  <c r="G24" i="3"/>
  <c r="B24" i="3"/>
  <c r="G23" i="3"/>
  <c r="B23" i="3"/>
  <c r="I22" i="3"/>
  <c r="H22" i="3"/>
  <c r="G22" i="3"/>
  <c r="B22" i="3"/>
  <c r="I21" i="3"/>
  <c r="H21" i="3"/>
  <c r="G21" i="3"/>
  <c r="B21" i="3"/>
  <c r="G20" i="3"/>
  <c r="B20" i="3"/>
  <c r="G19" i="3"/>
  <c r="B19" i="3"/>
  <c r="G18" i="3"/>
  <c r="B18" i="3"/>
  <c r="I17" i="3"/>
  <c r="G17" i="3"/>
  <c r="B17" i="3"/>
  <c r="I16"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C1454" i="1"/>
  <c r="D1453" i="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D1439" i="1"/>
  <c r="C1439" i="1"/>
  <c r="J1439" i="1" s="1"/>
  <c r="D1438" i="1"/>
  <c r="C1438" i="1"/>
  <c r="C1437" i="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D1226" i="1"/>
  <c r="C1226" i="1"/>
  <c r="H1226" i="1" s="1"/>
  <c r="D1225" i="1"/>
  <c r="C1225" i="1"/>
  <c r="D1224" i="1"/>
  <c r="C1224" i="1"/>
  <c r="D1223" i="1"/>
  <c r="C1223" i="1"/>
  <c r="C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H988" i="1" s="1"/>
  <c r="D987" i="1"/>
  <c r="C987" i="1"/>
  <c r="H987" i="1" s="1"/>
  <c r="D986" i="1"/>
  <c r="C986" i="1"/>
  <c r="H986" i="1" s="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D411" i="1"/>
  <c r="C411" i="1"/>
  <c r="D406" i="1"/>
  <c r="C406" i="1"/>
  <c r="H406" i="1" s="1"/>
  <c r="D405" i="1"/>
  <c r="C405" i="1"/>
  <c r="D404" i="1"/>
  <c r="C404" i="1"/>
  <c r="H404" i="1" s="1"/>
  <c r="D402"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D291" i="1"/>
  <c r="C291" i="1"/>
  <c r="H291" i="1" s="1"/>
  <c r="D290" i="1"/>
  <c r="C290" i="1"/>
  <c r="H290" i="1" s="1"/>
  <c r="D289" i="1"/>
  <c r="C289" i="1"/>
  <c r="D288" i="1"/>
  <c r="C288" i="1"/>
  <c r="H288" i="1" s="1"/>
  <c r="D285"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H1454" i="1" l="1"/>
  <c r="J1455" i="1"/>
  <c r="I35" i="3"/>
  <c r="C1518" i="1"/>
  <c r="H1518" i="1" s="1"/>
  <c r="E292" i="9"/>
  <c r="B292" i="9" s="1"/>
  <c r="C1501" i="1"/>
  <c r="H1501" i="1" s="1"/>
  <c r="H289" i="1"/>
  <c r="F114" i="6"/>
  <c r="F115" i="6"/>
  <c r="H20" i="3"/>
  <c r="D990" i="1"/>
  <c r="H990" i="1" s="1"/>
  <c r="E7" i="5"/>
  <c r="H997" i="1"/>
  <c r="F19" i="5"/>
  <c r="F12" i="5"/>
  <c r="H1240" i="1"/>
  <c r="E290" i="9"/>
  <c r="B290" i="9" s="1"/>
  <c r="E282" i="9"/>
  <c r="B282" i="9" s="1"/>
  <c r="D237" i="5"/>
  <c r="E281" i="9"/>
  <c r="B281" i="9" s="1"/>
  <c r="H1223" i="1"/>
  <c r="H1225" i="1"/>
  <c r="H1224" i="1"/>
  <c r="E245" i="5"/>
  <c r="D1222" i="1" s="1"/>
  <c r="H1227" i="1"/>
  <c r="F250" i="5"/>
  <c r="H631" i="1"/>
  <c r="H405" i="1"/>
  <c r="H411" i="1"/>
  <c r="H292" i="1"/>
  <c r="E643" i="4"/>
  <c r="D637" i="1" s="1"/>
  <c r="H412" i="1"/>
  <c r="H669" i="1"/>
  <c r="E30" i="9"/>
  <c r="B30" i="9" s="1"/>
  <c r="E27" i="9"/>
  <c r="B27" i="9" s="1"/>
  <c r="E32" i="9"/>
  <c r="B32" i="9" s="1"/>
  <c r="E33" i="9"/>
  <c r="B33" i="9" s="1"/>
  <c r="D350" i="4"/>
  <c r="C345" i="1" s="1"/>
  <c r="H345" i="1" s="1"/>
  <c r="C306" i="1"/>
  <c r="H306" i="1" s="1"/>
  <c r="D298" i="4"/>
  <c r="D643" i="4"/>
  <c r="D252" i="4"/>
  <c r="D196" i="4"/>
  <c r="D163" i="4"/>
  <c r="D152" i="4"/>
  <c r="F152" i="4" s="1"/>
  <c r="D124" i="4"/>
  <c r="D6" i="4" s="1"/>
  <c r="D82" i="4"/>
  <c r="F82" i="4" s="1"/>
  <c r="C78" i="1"/>
  <c r="H78" i="1" s="1"/>
  <c r="E285" i="9"/>
  <c r="B285" i="9" s="1"/>
  <c r="E295" i="9"/>
  <c r="B295" i="9" s="1"/>
  <c r="E299" i="9"/>
  <c r="B299" i="9" s="1"/>
  <c r="E287" i="9"/>
  <c r="B287" i="9" s="1"/>
  <c r="B275" i="9"/>
  <c r="E5" i="7"/>
  <c r="D1437" i="1"/>
  <c r="H1437" i="1" s="1"/>
  <c r="H1438" i="1"/>
  <c r="J1440" i="1"/>
  <c r="H30" i="3"/>
  <c r="C1453" i="1"/>
  <c r="H1453" i="1" s="1"/>
  <c r="D5" i="7"/>
  <c r="D408" i="4"/>
  <c r="C403" i="1" s="1"/>
  <c r="G403" i="1" s="1"/>
  <c r="E408" i="4"/>
  <c r="D403" i="1" s="1"/>
  <c r="D644" i="4"/>
  <c r="C638" i="1" s="1"/>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29" i="1"/>
  <c r="G630" i="1"/>
  <c r="G631" i="1"/>
  <c r="G632"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E290" i="4"/>
  <c r="D286" i="1" s="1"/>
  <c r="E413" i="4"/>
  <c r="E291" i="4"/>
  <c r="D287" i="1" s="1"/>
  <c r="G21" i="9"/>
  <c r="F298" i="4"/>
  <c r="F350" i="4"/>
  <c r="F416" i="4"/>
  <c r="F417" i="4"/>
  <c r="F420" i="4"/>
  <c r="F528" i="4"/>
  <c r="F603" i="4"/>
  <c r="F88" i="5"/>
  <c r="F149" i="5"/>
  <c r="F177" i="5"/>
  <c r="F190" i="5"/>
  <c r="F206" i="5"/>
  <c r="F5" i="6"/>
  <c r="D141" i="6"/>
  <c r="D42" i="8"/>
  <c r="H19" i="9" s="1"/>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G1453" i="1" l="1"/>
  <c r="E6" i="5"/>
  <c r="I20" i="3"/>
  <c r="D985" i="1"/>
  <c r="F7" i="5"/>
  <c r="D175" i="5"/>
  <c r="H23" i="3"/>
  <c r="C1214" i="1"/>
  <c r="G1222" i="1"/>
  <c r="H1222" i="1"/>
  <c r="E237" i="5"/>
  <c r="F237" i="5" s="1"/>
  <c r="I23" i="3"/>
  <c r="D1214" i="1"/>
  <c r="E175" i="5"/>
  <c r="H403" i="1"/>
  <c r="D407" i="4"/>
  <c r="C293" i="1"/>
  <c r="H638" i="1"/>
  <c r="F643" i="4"/>
  <c r="C637" i="1"/>
  <c r="F252" i="4"/>
  <c r="C248" i="1"/>
  <c r="F196" i="4"/>
  <c r="C192" i="1"/>
  <c r="F163" i="4"/>
  <c r="C159" i="1"/>
  <c r="H21" i="9"/>
  <c r="D151" i="4"/>
  <c r="C148" i="1"/>
  <c r="F6" i="4"/>
  <c r="D412" i="4"/>
  <c r="F124" i="4"/>
  <c r="C120" i="1"/>
  <c r="C2" i="1"/>
  <c r="H16" i="3"/>
  <c r="B192" i="9"/>
  <c r="E21" i="9"/>
  <c r="B21" i="9" s="1"/>
  <c r="I29" i="3"/>
  <c r="D1436" i="1"/>
  <c r="G315" i="9"/>
  <c r="E315" i="9" s="1"/>
  <c r="C1436" i="1"/>
  <c r="H29" i="3"/>
  <c r="F408" i="4"/>
  <c r="F644" i="4"/>
  <c r="K1450" i="9"/>
  <c r="G313" i="9"/>
  <c r="E313" i="9" s="1"/>
  <c r="B313" i="9" s="1"/>
  <c r="I34" i="3"/>
  <c r="C1517" i="1"/>
  <c r="G312" i="9"/>
  <c r="E312" i="9" s="1"/>
  <c r="F141" i="6"/>
  <c r="H28" i="3"/>
  <c r="C1435" i="1"/>
  <c r="G317" i="9"/>
  <c r="E317" i="9" s="1"/>
  <c r="E640" i="4"/>
  <c r="E415" i="4"/>
  <c r="D410" i="1" s="1"/>
  <c r="D408" i="1"/>
  <c r="E639" i="4"/>
  <c r="E414" i="4"/>
  <c r="D409" i="1" s="1"/>
  <c r="D407" i="1"/>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985" i="1" l="1"/>
  <c r="G985" i="1"/>
  <c r="D984" i="1"/>
  <c r="F6" i="5"/>
  <c r="C1152" i="1"/>
  <c r="G278" i="9"/>
  <c r="D1152" i="1"/>
  <c r="G284" i="9"/>
  <c r="E284" i="9" s="1"/>
  <c r="B284" i="9" s="1"/>
  <c r="H278" i="9"/>
  <c r="F175" i="5"/>
  <c r="H1214" i="1"/>
  <c r="G1214" i="1"/>
  <c r="H293" i="1"/>
  <c r="G293" i="1"/>
  <c r="F407" i="4"/>
  <c r="C402" i="1"/>
  <c r="H637" i="1"/>
  <c r="G637" i="1"/>
  <c r="H248" i="1"/>
  <c r="G248" i="1"/>
  <c r="H192" i="1"/>
  <c r="G192" i="1"/>
  <c r="H159" i="1"/>
  <c r="G159" i="1"/>
  <c r="H148" i="1"/>
  <c r="G148" i="1"/>
  <c r="D289" i="4"/>
  <c r="C147" i="1"/>
  <c r="F151" i="4"/>
  <c r="H17" i="3"/>
  <c r="D639" i="4"/>
  <c r="F639" i="4" s="1"/>
  <c r="H120" i="1"/>
  <c r="G120" i="1"/>
  <c r="G2" i="1"/>
  <c r="H2" i="1"/>
  <c r="H1436" i="1"/>
  <c r="G1436" i="1"/>
  <c r="B315" i="9"/>
  <c r="E314" i="9"/>
  <c r="I10" i="3" s="1"/>
  <c r="H407" i="1"/>
  <c r="G407" i="1"/>
  <c r="E641" i="4"/>
  <c r="D633" i="1"/>
  <c r="E642" i="4"/>
  <c r="D634" i="1"/>
  <c r="B317" i="9"/>
  <c r="E316" i="9"/>
  <c r="H1435" i="1"/>
  <c r="G1435" i="1"/>
  <c r="H9" i="3"/>
  <c r="B312" i="9"/>
  <c r="E311" i="9"/>
  <c r="H1517" i="1"/>
  <c r="G1517" i="1"/>
  <c r="H11" i="3"/>
  <c r="G984" i="1" l="1"/>
  <c r="H984" i="1"/>
  <c r="E278" i="9"/>
  <c r="E277" i="9" s="1"/>
  <c r="B278" i="9"/>
  <c r="H8" i="3"/>
  <c r="M3" i="9" s="1"/>
  <c r="G1152" i="1"/>
  <c r="H1152" i="1"/>
  <c r="H402" i="1"/>
  <c r="G402" i="1"/>
  <c r="C285" i="1"/>
  <c r="F289" i="4"/>
  <c r="D413" i="4"/>
  <c r="D290" i="4"/>
  <c r="D291" i="4"/>
  <c r="H147" i="1"/>
  <c r="G147" i="1"/>
  <c r="C633" i="1"/>
  <c r="N3" i="9"/>
  <c r="I11" i="3"/>
  <c r="K3" i="9"/>
  <c r="I9" i="3"/>
  <c r="E646" i="4"/>
  <c r="D636" i="1"/>
  <c r="E645" i="4"/>
  <c r="D635" i="1"/>
  <c r="H633" i="1"/>
  <c r="G633" i="1"/>
  <c r="I8" i="3" l="1"/>
  <c r="C287" i="1"/>
  <c r="F291" i="4"/>
  <c r="H285" i="1"/>
  <c r="G285" i="1"/>
  <c r="F290" i="4"/>
  <c r="C286" i="1"/>
  <c r="D640" i="4"/>
  <c r="F413" i="4"/>
  <c r="C408" i="1"/>
  <c r="D414" i="4"/>
  <c r="D415" i="4"/>
  <c r="I18" i="3"/>
  <c r="D639" i="1"/>
  <c r="I19" i="3"/>
  <c r="D640" i="1"/>
  <c r="H408" i="1" l="1"/>
  <c r="G408" i="1"/>
  <c r="H287" i="1"/>
  <c r="G287" i="1"/>
  <c r="F415" i="4"/>
  <c r="C410" i="1"/>
  <c r="C634" i="1"/>
  <c r="D642" i="4"/>
  <c r="F640" i="4"/>
  <c r="D641" i="4"/>
  <c r="F414" i="4"/>
  <c r="C409" i="1"/>
  <c r="G286" i="1"/>
  <c r="H286" i="1"/>
  <c r="H634" i="1" l="1"/>
  <c r="G634" i="1"/>
  <c r="H409" i="1"/>
  <c r="G409" i="1"/>
  <c r="F642" i="4"/>
  <c r="C636" i="1"/>
  <c r="D646" i="4"/>
  <c r="D645" i="4"/>
  <c r="F641" i="4"/>
  <c r="C635" i="1"/>
  <c r="H410" i="1"/>
  <c r="G410" i="1"/>
  <c r="H635" i="1" l="1"/>
  <c r="G635" i="1"/>
  <c r="H636" i="1"/>
  <c r="G636" i="1"/>
  <c r="F645" i="4"/>
  <c r="H18" i="3"/>
  <c r="C639" i="1"/>
  <c r="G276" i="9"/>
  <c r="E276" i="9" s="1"/>
  <c r="B276" i="9" s="1"/>
  <c r="H19" i="3"/>
  <c r="C640" i="1"/>
  <c r="F646" i="4"/>
  <c r="G639" i="1" l="1"/>
  <c r="H639" i="1"/>
  <c r="H640" i="1"/>
  <c r="G640" i="1"/>
  <c r="H7" i="3"/>
  <c r="J3" i="9" s="1"/>
  <c r="M272" i="9" l="1"/>
  <c r="J17" i="9"/>
  <c r="M16" i="9"/>
  <c r="I5" i="9"/>
  <c r="J6" i="9"/>
  <c r="K7" i="9"/>
  <c r="I9" i="9"/>
  <c r="K10" i="9"/>
  <c r="I12" i="9"/>
  <c r="J13" i="9"/>
  <c r="L15" i="9"/>
  <c r="G18" i="9"/>
  <c r="G16" i="9"/>
  <c r="J7" i="9"/>
  <c r="J10" i="9"/>
  <c r="I13" i="9"/>
  <c r="L272" i="9"/>
  <c r="I17" i="9"/>
  <c r="L16" i="9"/>
  <c r="J5" i="9"/>
  <c r="K6" i="9"/>
  <c r="I8" i="9"/>
  <c r="J9" i="9"/>
  <c r="I11" i="9"/>
  <c r="J12" i="9"/>
  <c r="K13" i="9"/>
  <c r="M15" i="9"/>
  <c r="H274" i="9"/>
  <c r="H18" i="9"/>
  <c r="H17" i="9"/>
  <c r="H16" i="9"/>
  <c r="K5" i="9"/>
  <c r="I7" i="9"/>
  <c r="J8" i="9"/>
  <c r="K9" i="9"/>
  <c r="J11" i="9"/>
  <c r="K12" i="9"/>
  <c r="G15" i="9"/>
  <c r="G274" i="9"/>
  <c r="G17" i="9"/>
  <c r="I6" i="9"/>
  <c r="K8" i="9"/>
  <c r="K11" i="9"/>
  <c r="H15" i="9"/>
  <c r="F16" i="9" l="1"/>
  <c r="E6" i="9"/>
  <c r="B6" i="9" s="1"/>
  <c r="F272" i="9"/>
  <c r="B272" i="9" s="1"/>
  <c r="E274" i="9"/>
  <c r="E20" i="9" s="1"/>
  <c r="I7" i="3" s="1"/>
  <c r="E10" i="9"/>
  <c r="B10" i="9" s="1"/>
  <c r="E7" i="9"/>
  <c r="B7" i="9" s="1"/>
  <c r="E16" i="9"/>
  <c r="B16" i="9" s="1"/>
  <c r="E15" i="9"/>
  <c r="E17" i="9"/>
  <c r="B17" i="9" s="1"/>
  <c r="E11" i="9"/>
  <c r="B11" i="9" s="1"/>
  <c r="E13" i="9"/>
  <c r="B13" i="9" s="1"/>
  <c r="E18" i="9"/>
  <c r="B18" i="9" s="1"/>
  <c r="E5" i="9"/>
  <c r="F15" i="9"/>
  <c r="F14" i="9" s="1"/>
  <c r="E9" i="9"/>
  <c r="B9" i="9" s="1"/>
  <c r="E8" i="9"/>
  <c r="B8" i="9" s="1"/>
  <c r="F20" i="9"/>
  <c r="E12" i="9"/>
  <c r="B12" i="9" s="1"/>
  <c r="B274" i="9" l="1"/>
  <c r="E14" i="9"/>
  <c r="B15" i="9"/>
  <c r="F3" i="9"/>
  <c r="B5" i="9"/>
  <c r="E4" i="9"/>
  <c r="E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<sst xmlns="http://schemas.openxmlformats.org/spreadsheetml/2006/main" count="4369" uniqueCount="3421">
  <si>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</si>
  <si>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</si>
  <si>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</si>
  <si>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</si>
  <si>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</si>
  <si>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</si>
  <si>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</si>
  <si>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</si>
  <si>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</si>
  <si>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</si>
  <si>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</si>
  <si>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</si>
  <si>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</si>
  <si>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</si>
  <si>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</si>
  <si>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</si>
  <si>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</si>
  <si>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</si>
  <si>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</si>
  <si>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</si>
  <si>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</si>
  <si>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</si>
  <si>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</si>
  <si>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</si>
  <si>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</si>
  <si>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</si>
  <si>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</si>
  <si>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</si>
  <si>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</si>
  <si>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</si>
  <si>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</si>
  <si>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</si>
  <si>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</si>
  <si>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</si>
  <si>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</si>
  <si>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</si>
  <si>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</si>
  <si>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</si>
  <si>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</si>
  <si>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</si>
  <si>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</si>
  <si>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</si>
  <si>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</si>
  <si>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</si>
  <si>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</si>
  <si>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</si>
  <si>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</si>
  <si>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</si>
  <si>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13061 - O.Š. VOŠTARNICA,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</si>
  <si>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</si>
  <si>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</si>
  <si>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</si>
  <si>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</si>
  <si>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</si>
  <si>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</si>
  <si>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</si>
  <si>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</si>
  <si>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</si>
  <si>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</si>
  <si>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</si>
  <si>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</si>
  <si>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</si>
  <si>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</si>
  <si>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</si>
  <si>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</si>
  <si>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</si>
  <si>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</si>
  <si>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</si>
  <si>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</si>
  <si>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</si>
  <si>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</si>
  <si>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</si>
  <si>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</si>
  <si>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</si>
  <si>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</si>
  <si>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</si>
  <si>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</si>
  <si>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</si>
  <si>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</si>
  <si>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</si>
  <si>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</si>
  <si>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</si>
  <si>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</si>
  <si>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</si>
  <si>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</si>
  <si>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</si>
  <si>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</si>
  <si>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</si>
  <si>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</si>
  <si>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</si>
  <si>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</si>
  <si>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</si>
  <si>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</si>
  <si>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</si>
  <si>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</si>
  <si>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</si>
  <si>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</si>
  <si>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</si>
  <si>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</si>
  <si>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</si>
  <si>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</si>
  <si>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</si>
  <si>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</si>
  <si>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</si>
  <si>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</si>
  <si>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</si>
  <si>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</si>
  <si>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</si>
  <si>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</si>
  <si>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</si>
  <si>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</si>
  <si>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</si>
  <si>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</si>
  <si>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</si>
  <si>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</si>
  <si>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</si>
  <si>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</si>
  <si>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</si>
  <si>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</si>
  <si>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</si>
  <si>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</si>
  <si>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</si>
  <si>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</si>
  <si>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</si>
  <si>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</si>
  <si>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</si>
  <si>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</si>
  <si>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</si>
  <si>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</si>
  <si>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</si>
  <si>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</si>
  <si>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</si>
  <si>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</si>
  <si>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</si>
  <si>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</si>
  <si>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</si>
  <si>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</si>
  <si>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</si>
  <si>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</si>
  <si>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</si>
  <si>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</si>
  <si>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</si>
  <si>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</si>
  <si>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</si>
  <si>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</si>
  <si>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</si>
  <si>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</si>
  <si>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</si>
  <si>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</si>
  <si>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</si>
  <si>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</si>
  <si>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</si>
  <si>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</si>
  <si>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</si>
  <si>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</si>
  <si>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</si>
  <si>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</si>
  <si>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</si>
  <si>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</si>
  <si>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</si>
  <si>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</si>
  <si>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</si>
  <si>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</si>
  <si>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</si>
  <si>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</si>
  <si>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</si>
  <si>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</si>
  <si>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</si>
  <si>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</si>
  <si>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</si>
  <si>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</si>
  <si>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</si>
  <si>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</si>
  <si>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</si>
  <si>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</si>
  <si>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</si>
  <si>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</si>
  <si>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</si>
  <si>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</si>
  <si>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</si>
  <si>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</si>
  <si>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</si>
  <si>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</si>
  <si>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</si>
  <si>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</si>
  <si>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</si>
  <si>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</si>
  <si>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</si>
  <si>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</si>
  <si>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</si>
  <si>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</si>
  <si>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</si>
  <si>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</si>
  <si>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</si>
  <si>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</si>
  <si>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</si>
  <si>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</si>
  <si>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</si>
  <si>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</si>
  <si>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</si>
  <si>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</si>
  <si>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</si>
  <si>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</si>
  <si>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</si>
  <si>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</si>
  <si>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</si>
  <si>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</si>
  <si>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</si>
  <si>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</si>
  <si>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</si>
  <si>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</si>
  <si>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</si>
  <si>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</si>
  <si>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</si>
  <si>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</si>
  <si>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</si>
  <si>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</si>
  <si>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</si>
  <si>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</si>
  <si>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</si>
  <si>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</si>
  <si>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</si>
  <si>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</si>
  <si>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</si>
  <si>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</si>
  <si>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</si>
  <si>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</si>
  <si>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</si>
  <si>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</si>
  <si>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</si>
  <si>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</si>
  <si>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</si>
  <si>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</si>
  <si>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</si>
  <si>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</si>
  <si>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</si>
  <si>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</si>
  <si>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</si>
  <si>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</si>
  <si>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</si>
  <si>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</si>
  <si>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</si>
  <si>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</si>
  <si>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</si>
  <si>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</si>
  <si>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</si>
  <si>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</si>
  <si>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</si>
  <si>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</si>
  <si>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</si>
  <si>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</si>
  <si>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</si>
  <si>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</si>
  <si>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</si>
  <si>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</si>
  <si>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</si>
  <si>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</si>
  <si>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</si>
  <si>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</si>
  <si>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</si>
  <si>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</si>
  <si>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</si>
  <si>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</si>
  <si>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</si>
  <si>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</si>
  <si>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</si>
  <si>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</si>
  <si>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</si>
  <si>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</si>
  <si>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</si>
  <si>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</si>
  <si>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</si>
  <si>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</si>
  <si>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</si>
  <si>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</si>
  <si>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</si>
  <si>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</si>
  <si>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</si>
  <si>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</si>
  <si>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</si>
  <si>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</si>
  <si>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</si>
  <si>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</si>
  <si>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</si>
  <si>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</si>
  <si>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</si>
  <si>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</si>
  <si>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</si>
  <si>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</si>
  <si>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</si>
  <si>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</si>
  <si>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</si>
  <si>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</si>
  <si>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</si>
  <si>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</si>
  <si>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</si>
  <si>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</si>
  <si>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</si>
  <si>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</si>
  <si>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</si>
  <si>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</si>
  <si>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</si>
  <si>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</si>
  <si>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</si>
  <si>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</si>
  <si>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</si>
  <si>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</si>
  <si>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</si>
  <si>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</si>
  <si>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</si>
  <si>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</si>
  <si>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</si>
  <si>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</si>
  <si>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</si>
  <si>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</si>
  <si>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</si>
  <si>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</si>
  <si>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</si>
  <si>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</si>
  <si>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</si>
  <si>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</si>
  <si>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</si>
  <si>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</si>
  <si>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</si>
  <si>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</si>
  <si>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</si>
  <si>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</si>
  <si>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</si>
  <si>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</si>
  <si>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</si>
  <si>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</si>
  <si>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</si>
  <si>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</si>
  <si>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</si>
  <si>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</si>
  <si>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</si>
  <si>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</si>
  <si>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</si>
  <si>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</si>
  <si>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</si>
  <si>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</si>
  <si>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</si>
  <si>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</si>
  <si>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</si>
  <si>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</si>
  <si>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</si>
  <si>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</si>
  <si>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</si>
  <si>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</si>
  <si>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</si>
  <si>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</si>
  <si>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</si>
  <si>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</si>
  <si>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</si>
  <si>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</si>
  <si>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</si>
  <si>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</si>
  <si>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</si>
  <si>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</si>
  <si>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</si>
  <si>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</si>
  <si>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</si>
  <si>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</si>
  <si>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</si>
  <si>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</si>
  <si>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</si>
  <si>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</si>
  <si>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</si>
  <si>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</si>
  <si>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</si>
  <si>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</si>
  <si>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</si>
  <si>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</si>
  <si>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</si>
  <si>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</si>
  <si>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</si>
  <si>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</si>
  <si>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</si>
  <si>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</si>
  <si>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</si>
  <si>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</si>
  <si>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</si>
  <si>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</si>
  <si>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</si>
  <si>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</si>
  <si>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</si>
  <si>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</si>
  <si>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</si>
  <si>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</si>
  <si>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</si>
  <si>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</si>
  <si>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</si>
  <si>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</si>
  <si>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</si>
  <si>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</si>
  <si>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</si>
  <si>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</si>
  <si>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</si>
  <si>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</si>
  <si>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</si>
  <si>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</si>
  <si>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</si>
  <si>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</si>
  <si>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</si>
  <si>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</si>
  <si>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</si>
  <si>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</si>
  <si>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</si>
  <si>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</si>
  <si>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</si>
  <si>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</si>
  <si>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</si>
  <si>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</si>
  <si>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</si>
  <si>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</si>
  <si>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</si>
  <si>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</si>
  <si>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</si>
  <si>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</si>
  <si>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</si>
  <si>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</si>
  <si>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</si>
  <si>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</si>
  <si>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</si>
  <si>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</si>
  <si>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</si>
  <si>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</si>
  <si>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</si>
  <si>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</si>
  <si>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</si>
  <si>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</si>
  <si>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</si>
  <si>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</si>
  <si>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</si>
  <si>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</si>
  <si>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</si>
  <si>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</si>
  <si>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</si>
  <si>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</si>
  <si>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</si>
  <si>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</si>
  <si>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</si>
  <si>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</si>
  <si>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</si>
  <si>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</si>
  <si>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</si>
  <si>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</si>
  <si>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</si>
  <si>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</si>
  <si>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</si>
  <si>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</si>
  <si>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</si>
  <si>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</si>
  <si>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</si>
  <si>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</si>
  <si>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</si>
  <si>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</si>
  <si>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</si>
  <si>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</si>
  <si>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</si>
  <si>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</si>
  <si>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</si>
  <si>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</si>
  <si>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</si>
  <si>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</si>
  <si>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</si>
  <si>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</si>
  <si>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</si>
  <si>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</si>
  <si>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</si>
  <si>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</si>
  <si>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</si>
  <si>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</si>
  <si>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</si>
  <si>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</si>
  <si>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</si>
  <si>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</si>
  <si>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</si>
  <si>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</si>
  <si>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</si>
  <si>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</si>
  <si>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</si>
  <si>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</si>
  <si>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</si>
  <si>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</si>
  <si>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</si>
  <si>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</si>
  <si>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</si>
  <si>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</si>
  <si>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</si>
  <si>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</si>
  <si>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</si>
  <si>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</si>
  <si>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</si>
  <si>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</si>
  <si>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</si>
  <si>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</si>
  <si>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</si>
  <si>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</si>
  <si>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</si>
  <si>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</si>
  <si>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</si>
  <si>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</si>
  <si>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</si>
  <si>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</si>
  <si>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</si>
  <si>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</si>
  <si>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</si>
  <si>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</si>
  <si>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</si>
  <si>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</si>
  <si>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</si>
  <si>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</si>
  <si>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</si>
  <si>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</si>
  <si>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</si>
  <si>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</si>
  <si>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</si>
  <si>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</si>
  <si>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</si>
  <si>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</si>
  <si>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</si>
  <si>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</si>
  <si>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</si>
  <si>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</si>
  <si>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</si>
  <si>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</si>
  <si>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</si>
  <si>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</si>
  <si>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</si>
  <si>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</si>
  <si>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</si>
  <si>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</si>
  <si>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</si>
  <si>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</si>
  <si>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</si>
  <si>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</si>
  <si>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</si>
  <si>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</si>
  <si>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</si>
  <si>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</si>
  <si>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</si>
  <si>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</si>
  <si>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</si>
  <si>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</si>
  <si>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</si>
  <si>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</si>
  <si>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</si>
  <si>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</si>
  <si>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</si>
  <si>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</si>
  <si>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</si>
  <si>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</si>
  <si>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</si>
  <si>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</si>
  <si>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</si>
  <si>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</si>
  <si>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</si>
  <si>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</si>
  <si>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</si>
  <si>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</si>
  <si>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</si>
  <si>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</si>
  <si>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</si>
  <si>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</si>
  <si>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</si>
  <si>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</si>
  <si>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</si>
  <si>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</si>
  <si>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</si>
  <si>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</si>
  <si>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</si>
  <si>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</si>
  <si>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</si>
  <si>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</si>
  <si>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</si>
  <si>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</si>
  <si>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</si>
  <si>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</si>
  <si>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</si>
  <si>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</si>
  <si>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</si>
  <si>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</si>
  <si>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</si>
  <si>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</si>
  <si>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</si>
  <si>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</si>
  <si>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</si>
  <si>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</si>
  <si>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</si>
  <si>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</si>
  <si>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</si>
  <si>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</si>
  <si>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</si>
  <si>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</si>
  <si>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</si>
  <si>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</si>
  <si>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</si>
  <si>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</si>
  <si>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</si>
  <si>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</si>
  <si>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</si>
  <si>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</si>
  <si>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</si>
  <si>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</si>
  <si>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</si>
  <si>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</si>
  <si>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</si>
  <si>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</si>
  <si>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</si>
  <si>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</si>
  <si>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</si>
  <si>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</si>
  <si>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</si>
  <si>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</si>
  <si>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</si>
  <si>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</si>
  <si>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</si>
  <si>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</si>
  <si>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</si>
  <si>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</si>
  <si>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</si>
  <si>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</si>
  <si>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</si>
  <si>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</si>
  <si>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</si>
  <si>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</si>
  <si>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</si>
  <si>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</si>
  <si>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</si>
  <si>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</si>
  <si>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</si>
  <si>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</si>
  <si>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</si>
  <si>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</si>
  <si>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</si>
  <si>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</si>
  <si>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</si>
  <si>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</si>
  <si>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</si>
  <si>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</si>
  <si>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</si>
  <si>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</si>
  <si>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</si>
  <si>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</si>
  <si>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</si>
  <si>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</si>
  <si>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</si>
  <si>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</si>
  <si>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</si>
  <si>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</si>
  <si>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</si>
  <si>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</si>
  <si>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</si>
  <si>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</si>
  <si>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</si>
  <si>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</si>
  <si>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</si>
  <si>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</si>
  <si>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</si>
  <si>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</si>
  <si>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</si>
  <si>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</si>
  <si>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</si>
  <si>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</si>
  <si>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</si>
  <si>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</si>
  <si>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</si>
  <si>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</si>
  <si>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</si>
  <si>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</si>
  <si>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</si>
  <si>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</si>
  <si>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</si>
  <si>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</si>
  <si>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</si>
  <si>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</si>
  <si>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</si>
  <si>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</si>
  <si>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</si>
  <si>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</si>
  <si>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</si>
  <si>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</si>
  <si>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</si>
  <si>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</si>
  <si>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</si>
  <si>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</si>
  <si>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</si>
  <si>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</si>
  <si>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</si>
  <si>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</si>
  <si>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</si>
  <si>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</si>
  <si>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</si>
  <si>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</si>
  <si>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</si>
  <si>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</si>
  <si>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</si>
  <si>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</si>
  <si>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</si>
  <si>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</si>
  <si>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</si>
  <si>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</si>
  <si>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</si>
  <si>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</si>
  <si>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</si>
  <si>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</si>
  <si>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</si>
  <si>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</si>
  <si>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</si>
  <si>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</si>
  <si>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</si>
  <si>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</si>
  <si>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</si>
  <si>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</si>
  <si>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</si>
  <si>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</si>
  <si>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</si>
  <si>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</si>
  <si>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</si>
  <si>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</si>
  <si>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</si>
  <si>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</si>
  <si>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</si>
  <si>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</si>
  <si>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</si>
  <si>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</si>
  <si>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</si>
  <si>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</si>
  <si>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</si>
  <si>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</si>
  <si>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</si>
  <si>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</si>
  <si>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</si>
  <si>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</si>
  <si>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</si>
  <si>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</si>
  <si>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</si>
  <si>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</si>
  <si>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</si>
  <si>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</si>
  <si>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</si>
  <si>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</si>
  <si>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</si>
  <si>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</si>
  <si>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</si>
  <si>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</si>
  <si>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</si>
  <si>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</si>
  <si>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</si>
  <si>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</si>
  <si>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</si>
  <si>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</si>
  <si>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</si>
  <si>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</si>
  <si>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</si>
  <si>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</si>
  <si>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</si>
  <si>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</si>
  <si>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</si>
  <si>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</si>
  <si>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</si>
  <si>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</si>
  <si>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</si>
  <si>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</si>
  <si>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</si>
  <si>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</si>
  <si>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</si>
  <si>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</si>
  <si>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</si>
  <si>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</si>
  <si>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</si>
  <si>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</si>
  <si>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</si>
  <si>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</si>
  <si>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</si>
  <si>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</si>
  <si>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</si>
  <si>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</si>
  <si>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</si>
  <si>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</si>
  <si>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</si>
  <si>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</si>
  <si>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</si>
  <si>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</si>
  <si>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</si>
  <si>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</si>
  <si>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</si>
  <si>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</si>
  <si>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</si>
  <si>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</si>
  <si>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</si>
  <si>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</si>
  <si>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</si>
  <si>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</si>
  <si>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</si>
  <si>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</si>
  <si>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</si>
  <si>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</si>
  <si>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</si>
  <si>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</si>
  <si>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</si>
  <si>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</si>
  <si>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</si>
  <si>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</si>
  <si>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</si>
  <si>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</si>
  <si>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</si>
  <si>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</si>
  <si>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</si>
  <si>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</si>
  <si>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</si>
  <si>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</si>
  <si>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</si>
  <si>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</si>
  <si>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</si>
  <si>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</si>
  <si>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</si>
  <si>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</si>
  <si>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</si>
  <si>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</si>
  <si>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</si>
  <si>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</si>
  <si>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</si>
  <si>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</si>
  <si>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</si>
  <si>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</si>
  <si>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</si>
  <si>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</si>
  <si>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</si>
  <si>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</si>
  <si>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</si>
  <si>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</si>
  <si>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</si>
  <si>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</si>
  <si>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</si>
  <si>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</si>
  <si>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</si>
  <si>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</si>
  <si>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</si>
  <si>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</si>
  <si>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</si>
  <si>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</si>
  <si>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</si>
  <si>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</si>
  <si>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</si>
  <si>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</si>
  <si>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</si>
  <si>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</si>
  <si>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</si>
  <si>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</si>
  <si>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</si>
  <si>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</si>
  <si>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</si>
  <si>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</si>
  <si>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</si>
  <si>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</si>
  <si>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</si>
  <si>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</si>
  <si>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</si>
  <si>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</si>
  <si>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</si>
  <si>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</si>
  <si>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</si>
  <si>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</si>
  <si>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</si>
  <si>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</si>
  <si>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</si>
  <si>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</si>
  <si>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</si>
  <si>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</si>
  <si>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</si>
  <si>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</si>
  <si>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</si>
  <si>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</si>
  <si>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</si>
  <si>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</si>
  <si>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</si>
  <si>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</si>
  <si>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</si>
  <si>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</si>
  <si>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</si>
  <si>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</si>
  <si>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</si>
  <si>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</si>
  <si>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</si>
  <si>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</si>
  <si>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</si>
  <si>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</si>
  <si>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</si>
  <si>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</si>
  <si>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</si>
  <si>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</si>
  <si>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</si>
  <si>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</si>
  <si>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</si>
  <si>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</si>
  <si>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</si>
  <si>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</si>
  <si>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</si>
  <si>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</si>
  <si>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</si>
  <si>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</si>
  <si>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</si>
  <si>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</si>
  <si>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</si>
  <si>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</si>
  <si>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</si>
  <si>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</si>
  <si>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</si>
  <si>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</si>
  <si>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</si>
  <si>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</si>
  <si>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</si>
  <si>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</si>
  <si>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</si>
  <si>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</si>
  <si>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</si>
  <si>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</si>
  <si>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</si>
  <si>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</si>
  <si>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</si>
  <si>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</si>
  <si>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</si>
  <si>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</si>
  <si>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</si>
  <si>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</si>
  <si>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</si>
  <si>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</si>
  <si>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</si>
  <si>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</si>
  <si>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</si>
  <si>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</si>
  <si>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</si>
  <si>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</si>
  <si>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</si>
  <si>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</si>
  <si>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</si>
  <si>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</si>
  <si>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</si>
  <si>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</si>
  <si>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</si>
  <si>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</si>
  <si>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</si>
  <si>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</si>
  <si>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</si>
  <si>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</si>
  <si>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</si>
  <si>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</si>
  <si>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</si>
  <si>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</si>
  <si>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</si>
  <si>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</si>
  <si>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</si>
  <si>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</si>
  <si>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</si>
  <si>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</si>
  <si>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</si>
  <si>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</si>
  <si>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</si>
  <si>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</si>
  <si>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</si>
  <si>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</si>
  <si>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</si>
  <si>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</si>
  <si>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</si>
  <si>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</si>
  <si>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</si>
  <si>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</si>
  <si>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</si>
  <si>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</si>
  <si>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</si>
  <si>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</si>
  <si>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</si>
  <si>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</si>
  <si>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</si>
  <si>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</si>
  <si>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</si>
  <si>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</si>
  <si>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</si>
  <si>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</si>
  <si>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</si>
  <si>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</si>
  <si>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</si>
  <si>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</si>
  <si>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</si>
  <si>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</si>
  <si>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</si>
  <si>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</si>
  <si>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</si>
  <si>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</si>
  <si>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</si>
  <si>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</si>
  <si>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</si>
  <si>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</si>
  <si>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</si>
  <si>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</si>
  <si>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</si>
  <si>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</si>
  <si>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</si>
  <si>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</si>
  <si>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</si>
  <si>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</si>
  <si>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</si>
  <si>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</si>
  <si>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</si>
  <si>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</si>
  <si>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</si>
  <si>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</si>
  <si>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</si>
  <si>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</si>
  <si>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</si>
  <si>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</si>
  <si>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</si>
  <si>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</si>
  <si>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</si>
  <si>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</si>
  <si>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</si>
  <si>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</si>
  <si>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</si>
  <si>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</si>
  <si>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</si>
  <si>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</si>
  <si>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</si>
  <si>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</si>
  <si>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</si>
  <si>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</si>
  <si>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</si>
  <si>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</si>
  <si>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</si>
  <si>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</si>
  <si>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</si>
  <si>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</si>
  <si>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</si>
  <si>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</si>
  <si>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</si>
  <si>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</si>
  <si>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</si>
  <si>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</si>
  <si>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</si>
  <si>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</si>
  <si>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</si>
  <si>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</si>
  <si>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</si>
  <si>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</si>
  <si>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</si>
  <si>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</si>
  <si>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</si>
  <si>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</si>
  <si>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</si>
  <si>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</si>
  <si>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</si>
  <si>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</si>
  <si>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</si>
  <si>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</si>
  <si>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</si>
  <si>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</si>
  <si>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</si>
  <si>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</si>
  <si>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</si>
  <si>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</si>
  <si>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</si>
  <si>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</si>
  <si>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</si>
  <si>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</si>
  <si>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</si>
  <si>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</si>
  <si>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</si>
  <si>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</si>
  <si>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</si>
  <si>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</si>
  <si>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</si>
  <si>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</si>
  <si>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</si>
  <si>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</si>
  <si>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</si>
  <si>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</si>
  <si>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</si>
  <si>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</si>
  <si>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</si>
  <si>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</si>
  <si>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</si>
  <si>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</si>
  <si>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</si>
  <si>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</si>
  <si>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</si>
  <si>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</si>
  <si>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</si>
  <si>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</si>
  <si>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</si>
  <si>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</si>
  <si>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</si>
  <si>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</si>
  <si>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</si>
  <si>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</si>
  <si>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</si>
  <si>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</si>
  <si>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</si>
  <si>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</si>
  <si>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</si>
  <si>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</si>
  <si>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</si>
  <si>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</si>
  <si>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</si>
  <si>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</si>
  <si>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</si>
  <si>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</si>
  <si>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</si>
  <si>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</si>
  <si>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</si>
  <si>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</si>
  <si>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</si>
  <si>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</si>
  <si>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</si>
  <si>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</si>
  <si>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</si>
  <si>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</si>
  <si>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</si>
  <si>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</si>
  <si>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</si>
  <si>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</si>
  <si>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</si>
  <si>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</si>
  <si>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</si>
  <si>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</si>
  <si>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</si>
  <si>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</si>
  <si>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</si>
  <si>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</si>
  <si>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</si>
  <si>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</si>
  <si>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</si>
  <si>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</si>
  <si>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</si>
  <si>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</si>
  <si>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</si>
  <si>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</si>
  <si>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</si>
  <si>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</si>
  <si>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</si>
  <si>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</si>
  <si>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</si>
  <si>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</si>
  <si>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</si>
  <si>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</si>
  <si>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</si>
  <si>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</si>
  <si>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</si>
  <si>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</si>
  <si>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</si>
  <si>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</si>
  <si>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</si>
  <si>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</si>
  <si>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</si>
  <si>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</si>
  <si>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</si>
  <si>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</si>
  <si>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</si>
  <si>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</si>
  <si>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</si>
  <si>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</si>
  <si>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</si>
  <si>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</si>
  <si>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</si>
  <si>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</si>
  <si>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</si>
  <si>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</si>
  <si>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</si>
  <si>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</si>
  <si>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</si>
  <si>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</si>
  <si>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</si>
  <si>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</si>
  <si>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</si>
  <si>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</si>
  <si>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</si>
  <si>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</si>
  <si>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</si>
  <si>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</si>
  <si>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</si>
  <si>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</si>
  <si>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</si>
  <si>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</si>
  <si>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</si>
  <si>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</si>
  <si>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</si>
  <si>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</si>
  <si>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</si>
  <si>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</si>
  <si>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</si>
  <si>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</si>
  <si>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</si>
  <si>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</si>
  <si>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</si>
  <si>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</si>
  <si>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</si>
  <si>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</si>
  <si>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</si>
  <si>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</si>
  <si>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</si>
  <si>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</si>
  <si>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</si>
  <si>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</si>
  <si>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</si>
  <si>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</si>
  <si>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</si>
  <si>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</si>
  <si>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</si>
  <si>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</si>
  <si>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</si>
  <si>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</si>
  <si>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</si>
  <si>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</si>
  <si>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</si>
  <si>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</si>
  <si>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</si>
  <si>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</si>
  <si>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</si>
  <si>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</si>
  <si>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</si>
  <si>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</si>
  <si>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</si>
  <si>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</si>
  <si>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</si>
  <si>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</si>
  <si>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</si>
  <si>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</si>
  <si>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</si>
  <si>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</si>
  <si>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</si>
  <si>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</si>
  <si>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</si>
  <si>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</si>
  <si>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</si>
  <si>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</si>
  <si>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</si>
  <si>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</si>
  <si>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</si>
  <si>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</si>
  <si>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</si>
  <si>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</si>
  <si>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</si>
  <si>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</si>
  <si>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</si>
  <si>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</si>
  <si>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</si>
  <si>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</si>
  <si>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</si>
  <si>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</si>
  <si>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</si>
  <si>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</si>
  <si>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</si>
  <si>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</si>
  <si>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</si>
  <si>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</si>
  <si>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</si>
  <si>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</si>
  <si>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</si>
  <si>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</si>
  <si>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</si>
  <si>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</si>
  <si>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</si>
  <si>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</si>
  <si>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</si>
  <si>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</si>
  <si>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</si>
  <si>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</si>
  <si>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</si>
  <si>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</si>
  <si>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</si>
  <si>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</si>
  <si>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</si>
  <si>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</si>
  <si>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</si>
  <si>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</si>
  <si>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</si>
  <si>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</si>
  <si>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</si>
  <si>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</si>
  <si>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</si>
  <si>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</si>
  <si>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</si>
  <si>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</si>
  <si>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</si>
  <si>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</si>
  <si>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</si>
  <si>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</si>
  <si>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</si>
  <si>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</si>
  <si>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</si>
  <si>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</si>
  <si>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</si>
  <si>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</si>
  <si>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</si>
  <si>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</si>
  <si>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</si>
  <si>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</si>
  <si>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</si>
  <si>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</si>
  <si>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</si>
  <si>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</si>
  <si>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</si>
  <si>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</si>
  <si>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</si>
  <si>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</si>
  <si>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</si>
  <si>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</si>
  <si>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</si>
  <si>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</si>
  <si>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</si>
  <si>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</si>
  <si>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</si>
  <si>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</si>
  <si>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</si>
  <si>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</si>
  <si>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</si>
  <si>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</si>
  <si>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</si>
  <si>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</si>
  <si>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</si>
  <si>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</si>
  <si>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</si>
  <si>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</si>
  <si>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</si>
  <si>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</si>
  <si>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</si>
  <si>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</si>
  <si>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</si>
  <si>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</si>
  <si>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</si>
  <si>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</si>
  <si>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</si>
  <si>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</si>
  <si>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</si>
  <si>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</si>
  <si>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</si>
  <si>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</si>
  <si>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</si>
  <si>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</si>
  <si>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</si>
  <si>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</si>
  <si>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</si>
  <si>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</si>
  <si>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</si>
  <si>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</si>
  <si>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</si>
  <si>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</si>
  <si>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</si>
  <si>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</si>
  <si>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</si>
  <si>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</si>
  <si>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</si>
  <si>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</si>
  <si>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</si>
  <si>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</si>
  <si>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</si>
  <si>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</si>
  <si>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</si>
  <si>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</si>
  <si>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</si>
  <si>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</si>
  <si>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</si>
  <si>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</si>
  <si>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</si>
  <si>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</si>
  <si>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</si>
  <si>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</si>
  <si>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</si>
  <si>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</si>
  <si>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</si>
  <si>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</si>
  <si>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</si>
  <si>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</si>
  <si>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</si>
  <si>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</si>
  <si>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</si>
  <si>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</si>
  <si>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</si>
  <si>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</si>
  <si>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</si>
  <si>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</si>
  <si>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</si>
  <si>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</si>
  <si>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</si>
  <si>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</si>
  <si>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</si>
  <si>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</si>
  <si>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</si>
  <si>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</si>
  <si>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</si>
  <si>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</si>
  <si>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</si>
  <si>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</si>
  <si>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</si>
  <si>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</si>
  <si>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</si>
  <si>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</si>
  <si>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</si>
  <si>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</si>
  <si>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</si>
  <si>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</si>
  <si>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</si>
  <si>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</si>
  <si>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</si>
  <si>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</si>
  <si>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</si>
  <si>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</si>
  <si>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</si>
  <si>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</si>
  <si>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</si>
  <si>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</si>
  <si>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</si>
  <si>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</si>
  <si>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</si>
  <si>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</si>
  <si>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</si>
  <si>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</si>
  <si>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</si>
  <si>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</si>
  <si>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</si>
  <si>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</si>
  <si>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</si>
  <si>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</si>
  <si>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</si>
  <si>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</si>
  <si>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</si>
  <si>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</si>
  <si>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</si>
  <si>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</si>
  <si>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</si>
  <si>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</si>
  <si>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</si>
  <si>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</si>
  <si>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</si>
  <si>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</si>
  <si>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</si>
  <si>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</si>
  <si>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</si>
  <si>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</si>
  <si>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</si>
  <si>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</si>
  <si>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</si>
  <si>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</si>
  <si>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</si>
  <si>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</si>
  <si>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</si>
  <si>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</si>
  <si>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</si>
  <si>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</si>
  <si>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</si>
  <si>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</si>
  <si>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</si>
  <si>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</si>
  <si>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</si>
  <si>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</si>
  <si>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</si>
  <si>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</si>
  <si>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</si>
  <si>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</si>
  <si>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</si>
  <si>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</si>
  <si>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</si>
  <si>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</si>
  <si>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</si>
  <si>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</si>
  <si>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</si>
  <si>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</si>
  <si>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</si>
  <si>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</si>
  <si>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</si>
  <si>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</si>
  <si>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</si>
  <si>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</si>
  <si>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</si>
  <si>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</si>
  <si>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</si>
  <si>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</si>
  <si>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</si>
  <si>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</si>
  <si>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</si>
  <si>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</si>
  <si>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</si>
  <si>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</si>
  <si>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</si>
  <si>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</si>
  <si>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</si>
  <si>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</si>
  <si>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</si>
  <si>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</si>
  <si>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</si>
  <si>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</si>
  <si>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</si>
  <si>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</si>
  <si>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</si>
  <si>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</si>
  <si>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</si>
  <si>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</si>
  <si>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</si>
  <si>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</si>
  <si>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</si>
  <si>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</si>
  <si>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</si>
  <si>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</si>
  <si>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</si>
  <si>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</si>
  <si>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</si>
  <si>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</si>
  <si>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</si>
  <si>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</si>
  <si>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</si>
  <si>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</si>
  <si>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</si>
  <si>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</si>
  <si>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</si>
  <si>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</si>
  <si>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</si>
  <si>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</si>
  <si>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</si>
  <si>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</si>
  <si>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</si>
  <si>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</si>
  <si>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</si>
  <si>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</si>
  <si>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</si>
  <si>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</si>
  <si>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</si>
  <si>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</si>
  <si>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</si>
  <si>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</si>
  <si>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</si>
  <si>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</si>
  <si>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</si>
  <si>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</si>
  <si>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</si>
  <si>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</si>
  <si>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</si>
  <si>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</si>
  <si>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</si>
  <si>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</si>
  <si>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</si>
  <si>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</si>
  <si>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</si>
  <si>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</si>
  <si>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</si>
  <si>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</si>
  <si>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</si>
  <si>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</si>
  <si>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</si>
  <si>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</si>
  <si>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</si>
  <si>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</si>
  <si>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</si>
  <si>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</si>
  <si>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</si>
  <si>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</si>
  <si>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</si>
  <si>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</si>
  <si>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</si>
  <si>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</si>
  <si>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</si>
  <si>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</si>
  <si>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</si>
  <si>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</si>
  <si>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</si>
  <si>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</si>
  <si>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</si>
  <si>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</si>
  <si>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</si>
  <si>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</si>
  <si>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</si>
  <si>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</si>
  <si>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</si>
  <si>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</si>
  <si>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</si>
  <si>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</si>
  <si>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</si>
  <si>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</si>
  <si>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</si>
  <si>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</si>
  <si>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</si>
  <si>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</si>
  <si>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</si>
  <si>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</si>
  <si>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</si>
  <si>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</si>
  <si>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</si>
  <si>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</si>
  <si>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</si>
  <si>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</si>
  <si>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</si>
  <si>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</si>
  <si>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</si>
  <si>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</si>
  <si>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</si>
  <si>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</si>
  <si>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</si>
  <si>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</si>
  <si>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</si>
  <si>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</si>
  <si>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</si>
  <si>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</si>
  <si>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</si>
  <si>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</si>
  <si>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</si>
  <si>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</si>
  <si>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</si>
  <si>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</si>
  <si>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</si>
  <si>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</si>
  <si>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</si>
  <si>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</si>
  <si>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</si>
  <si>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</si>
  <si>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</si>
  <si>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</si>
  <si>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</si>
  <si>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</si>
  <si>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</si>
  <si>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</si>
  <si>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</si>
  <si>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</si>
  <si>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</si>
  <si>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</si>
  <si>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</si>
  <si>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</si>
  <si>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</si>
  <si>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</si>
  <si>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</si>
  <si>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</si>
  <si>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</si>
  <si>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</si>
  <si>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</si>
  <si>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</si>
  <si>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</si>
  <si>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</si>
  <si>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</si>
  <si>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</si>
  <si>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</si>
  <si>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</si>
  <si>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</si>
  <si>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</si>
  <si>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</si>
  <si>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</si>
  <si>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</si>
  <si>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</si>
  <si>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</si>
  <si>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</si>
  <si>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</si>
  <si>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</si>
  <si>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</si>
  <si>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</si>
  <si>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</si>
  <si>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</si>
  <si>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</si>
  <si>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</si>
  <si>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</si>
  <si>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</si>
  <si>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</si>
  <si>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</si>
  <si>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</si>
  <si>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</si>
  <si>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</si>
  <si>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</si>
  <si>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</si>
  <si>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</si>
  <si>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</si>
  <si>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</si>
  <si>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</si>
  <si>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</si>
  <si>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</si>
  <si>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</si>
  <si>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</si>
  <si>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</si>
  <si>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</si>
  <si>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</si>
  <si>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</si>
  <si>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</si>
  <si>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</si>
  <si>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</si>
  <si>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</si>
  <si>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</si>
  <si>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</si>
  <si>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</si>
  <si>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</si>
  <si>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</si>
  <si>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</si>
  <si>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</si>
  <si>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</si>
  <si>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</si>
  <si>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</si>
  <si>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</si>
  <si>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</si>
  <si>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</si>
  <si>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</si>
  <si>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</si>
  <si>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</si>
  <si>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</si>
  <si>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</si>
  <si>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</si>
  <si>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</si>
  <si>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</si>
  <si>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</si>
  <si>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</si>
  <si>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</si>
  <si>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</si>
  <si>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</si>
  <si>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</si>
  <si>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</si>
  <si>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</si>
  <si>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</si>
  <si>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</si>
  <si>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</si>
  <si>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</si>
  <si>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</si>
  <si>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</si>
  <si>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</si>
  <si>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</si>
  <si>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</si>
  <si>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</si>
  <si>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</si>
  <si>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</si>
  <si>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</si>
  <si>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</si>
  <si>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</si>
  <si>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</si>
  <si>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</si>
  <si>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</si>
  <si>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</si>
  <si>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</si>
  <si>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</si>
  <si>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</si>
  <si>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</si>
  <si>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</si>
  <si>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</si>
  <si>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</si>
  <si>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</si>
  <si>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</si>
  <si>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</si>
  <si>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</si>
  <si>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</si>
  <si>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</si>
  <si>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</si>
  <si>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</si>
  <si>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</si>
  <si>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</si>
  <si>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</si>
  <si>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</si>
  <si>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</si>
  <si>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</si>
  <si>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</si>
  <si>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</si>
  <si>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</si>
  <si>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</si>
  <si>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</si>
  <si>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</si>
  <si>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</si>
  <si>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</si>
  <si>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</si>
  <si>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</si>
  <si>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</si>
  <si>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</si>
  <si>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</si>
  <si>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</si>
  <si>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</si>
  <si>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</si>
  <si>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</si>
  <si>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</si>
  <si>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</si>
  <si>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</si>
  <si>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</si>
  <si>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</si>
  <si>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</si>
  <si>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</si>
  <si>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</si>
  <si>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</si>
  <si>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</si>
  <si>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</si>
  <si>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</si>
  <si>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</si>
  <si>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</si>
  <si>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</si>
  <si>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</si>
  <si>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</si>
  <si>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</si>
  <si>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</si>
  <si>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</si>
  <si>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</si>
  <si>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</si>
  <si>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</si>
  <si>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</si>
  <si>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</si>
  <si>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</si>
  <si>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</si>
  <si>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</si>
  <si>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</si>
  <si>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</si>
  <si>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</si>
  <si>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</si>
  <si>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</si>
  <si>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</si>
  <si>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</si>
  <si>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</si>
  <si>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</si>
  <si>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</si>
  <si>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</si>
  <si>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</si>
  <si>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</si>
  <si>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</si>
  <si>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</si>
  <si>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</si>
  <si>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</si>
  <si>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</si>
  <si>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</si>
  <si>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</si>
  <si>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</si>
  <si>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</si>
  <si>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</si>
  <si>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</si>
  <si>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</si>
  <si>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</si>
  <si>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</si>
  <si>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</si>
  <si>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</si>
  <si>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</si>
  <si>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</si>
  <si>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</si>
  <si>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</si>
  <si>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</si>
  <si>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</si>
  <si>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</si>
  <si>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</si>
  <si>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</si>
  <si>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</si>
  <si>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</si>
  <si>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</si>
  <si>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</si>
  <si>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</si>
  <si>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</si>
  <si>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</si>
  <si>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</si>
  <si>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</si>
  <si>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</si>
  <si>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</si>
  <si>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</si>
  <si>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</si>
  <si>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</si>
  <si>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</si>
  <si>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</si>
  <si>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</si>
  <si>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</si>
  <si>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</si>
  <si>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</si>
  <si>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</si>
  <si>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</si>
  <si>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</si>
  <si>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</si>
  <si>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</si>
  <si>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</si>
  <si>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</si>
  <si>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</si>
  <si>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</si>
  <si>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</si>
  <si>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</si>
  <si>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</si>
  <si>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</si>
  <si>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</si>
  <si>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</si>
  <si>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</si>
  <si>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</si>
  <si>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</si>
  <si>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</si>
  <si>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</si>
  <si>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</si>
  <si>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</si>
  <si>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</si>
  <si>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</si>
  <si>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</si>
  <si>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</si>
  <si>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</si>
  <si>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</si>
  <si>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</si>
  <si>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</si>
  <si>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</si>
  <si>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</si>
  <si>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</si>
  <si>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</si>
  <si>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</si>
  <si>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</si>
  <si>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</si>
  <si>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</si>
  <si>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</si>
  <si>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</si>
  <si>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</si>
  <si>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</si>
  <si>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</si>
  <si>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</si>
  <si>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</si>
  <si>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</si>
  <si>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</si>
  <si>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</si>
  <si>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</si>
  <si>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</si>
  <si>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</si>
  <si>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</si>
  <si>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</si>
  <si>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</si>
  <si>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</si>
  <si>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</si>
  <si>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</si>
  <si>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</si>
  <si>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</si>
  <si>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</si>
  <si>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</si>
  <si>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</si>
  <si>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</si>
  <si>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</si>
  <si>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</si>
  <si>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</si>
  <si>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</si>
  <si>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</si>
  <si>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</si>
  <si>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</si>
  <si>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</si>
  <si>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</si>
  <si>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</si>
  <si>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</si>
  <si>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</si>
  <si>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</si>
  <si>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</si>
  <si>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</si>
  <si>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</si>
  <si>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</si>
  <si>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</si>
  <si>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</si>
  <si>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</si>
  <si>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</si>
  <si>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</si>
  <si>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</si>
  <si>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</si>
  <si>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</si>
  <si>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</si>
  <si>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</si>
  <si>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</si>
  <si>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</si>
  <si>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</si>
  <si>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</si>
  <si>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</si>
  <si>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</si>
  <si>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</si>
  <si>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</si>
  <si>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</si>
  <si>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</si>
  <si>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</si>
  <si>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</si>
  <si>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</si>
  <si>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</si>
  <si>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</si>
  <si>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</si>
  <si>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</si>
  <si>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</si>
  <si>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</si>
  <si>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</si>
  <si>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</si>
  <si>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</si>
  <si>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</si>
  <si>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</si>
  <si>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</si>
  <si>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</si>
  <si>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</si>
  <si>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</si>
  <si>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</si>
  <si>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</si>
  <si>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</si>
  <si>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</si>
  <si>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</si>
  <si>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</si>
  <si>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</si>
  <si>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</si>
  <si>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</si>
  <si>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</si>
  <si>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</si>
  <si>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</si>
  <si>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</si>
  <si>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</si>
  <si>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</si>
  <si>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</si>
  <si>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</si>
  <si>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</si>
  <si>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</si>
  <si>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</si>
  <si>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</si>
  <si>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</si>
  <si>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</si>
  <si>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</si>
  <si>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</si>
  <si>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</si>
  <si>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</si>
  <si>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</si>
  <si>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</si>
  <si>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</si>
  <si>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</si>
  <si>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</si>
  <si>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</si>
  <si>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</si>
  <si>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</si>
  <si>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</si>
  <si>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</si>
  <si>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</si>
  <si>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</si>
  <si>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</si>
  <si>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</si>
  <si>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</si>
  <si>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</si>
  <si>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</si>
  <si>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</si>
  <si>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</si>
  <si>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</si>
  <si>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</si>
  <si>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</si>
  <si>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</si>
  <si>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</si>
  <si>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</si>
  <si>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</si>
  <si>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</si>
  <si>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</si>
  <si>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</si>
  <si>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</si>
  <si>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</si>
  <si>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</si>
  <si>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</si>
  <si>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</si>
  <si>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</si>
  <si>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</si>
  <si>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</si>
  <si>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</si>
  <si>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</si>
  <si>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</si>
  <si>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</si>
  <si>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</si>
  <si>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</si>
  <si>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</si>
  <si>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</si>
  <si>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</si>
  <si>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</si>
  <si>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</si>
  <si>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</si>
  <si>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</si>
  <si>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</si>
  <si>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</si>
  <si>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</si>
  <si>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</si>
  <si>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</si>
  <si>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</si>
  <si>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</si>
  <si>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</si>
  <si>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</si>
  <si>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</si>
  <si>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</si>
  <si>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</si>
  <si>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</si>
  <si>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</si>
  <si>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</si>
  <si>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</si>
  <si>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</si>
  <si>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</si>
  <si>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</si>
  <si>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</si>
  <si>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</si>
  <si>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</si>
  <si>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</si>
  <si>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</si>
  <si>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</si>
  <si>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</si>
  <si>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</si>
  <si>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</si>
  <si>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</si>
  <si>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</si>
  <si>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</si>
  <si>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</si>
  <si>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</si>
  <si>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</si>
  <si>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</si>
  <si>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</si>
  <si>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</si>
  <si>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</si>
  <si>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</si>
  <si>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</si>
  <si>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</si>
  <si>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</si>
  <si>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</si>
  <si>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</si>
  <si>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</si>
  <si>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</si>
  <si>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</si>
  <si>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</si>
  <si>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</si>
  <si>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</si>
  <si>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</si>
  <si>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</si>
  <si>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</si>
  <si>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</si>
  <si>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</si>
  <si>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</si>
  <si>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</si>
  <si>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</si>
  <si>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</si>
  <si>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</si>
  <si>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</si>
  <si>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</si>
  <si>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</si>
  <si>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</si>
  <si>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</si>
  <si>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</si>
  <si>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</si>
  <si>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</si>
  <si>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</si>
  <si>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</si>
  <si>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</si>
  <si>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</si>
  <si>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</si>
  <si>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</si>
  <si>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</si>
  <si>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</si>
  <si>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</si>
  <si>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</si>
  <si>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</si>
  <si>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</si>
  <si>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</si>
  <si>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</si>
  <si>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</si>
  <si>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</si>
  <si>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</si>
  <si>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</si>
  <si>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</si>
  <si>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</si>
  <si>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</si>
  <si>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</si>
  <si>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</si>
  <si>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</si>
  <si>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</si>
  <si>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</si>
  <si>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</si>
  <si>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</si>
  <si>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</si>
  <si>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</si>
  <si>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</si>
  <si>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</si>
  <si>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</si>
  <si>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</si>
  <si>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</si>
  <si>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</si>
  <si>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</si>
  <si>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</si>
  <si>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</si>
  <si>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</si>
  <si>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</si>
  <si>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</si>
  <si>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</si>
  <si>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</si>
  <si>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</si>
  <si>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</si>
  <si>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</si>
  <si>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</si>
  <si>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</si>
  <si>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</si>
  <si>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</si>
  <si>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</si>
  <si>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</si>
  <si>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</si>
  <si>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</si>
  <si>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</si>
  <si>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</si>
  <si>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</si>
  <si>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</si>
  <si>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</si>
  <si>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</si>
  <si>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</si>
  <si>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</si>
  <si>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</si>
  <si>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</si>
  <si>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</si>
  <si>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</si>
  <si>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</si>
  <si>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</si>
  <si>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</si>
  <si>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</si>
  <si>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</si>
  <si>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</si>
  <si>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</si>
  <si>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</si>
  <si>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</si>
  <si>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</si>
  <si>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</si>
  <si>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</si>
  <si>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</si>
  <si>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</si>
  <si>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</si>
  <si>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</si>
  <si>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</si>
  <si>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</si>
  <si>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</si>
  <si>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</si>
  <si>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</si>
  <si>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</si>
  <si>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</si>
  <si>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</si>
  <si>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</si>
  <si>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</si>
  <si>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</si>
  <si>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</si>
  <si>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</si>
  <si>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</si>
  <si>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</si>
  <si>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</si>
  <si>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</si>
  <si>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</si>
  <si>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</si>
  <si>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</si>
  <si>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</si>
  <si>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</si>
  <si>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</si>
  <si>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</si>
  <si>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</si>
  <si>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</si>
  <si>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</si>
  <si>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</si>
  <si>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</si>
  <si>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</si>
  <si>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</si>
  <si>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</si>
  <si>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</si>
  <si>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</si>
  <si>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</si>
  <si>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</si>
  <si>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</si>
  <si>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</si>
  <si>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</si>
  <si>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</si>
  <si>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</si>
  <si>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</si>
  <si>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</si>
  <si>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</si>
  <si>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</si>
  <si>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</si>
  <si>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</si>
  <si>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</si>
  <si>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</si>
  <si>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</si>
  <si>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</si>
  <si>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</si>
  <si>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</si>
  <si>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</si>
  <si>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</si>
  <si>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</si>
  <si>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</si>
  <si>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</si>
  <si>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</si>
  <si>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</si>
  <si>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</si>
  <si>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</si>
  <si>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</si>
  <si>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</si>
  <si>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</si>
  <si>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</si>
  <si>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</si>
  <si>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</si>
  <si>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</si>
  <si>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</si>
  <si>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</si>
  <si>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</si>
  <si>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</si>
  <si>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</si>
  <si>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</si>
  <si>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</si>
  <si>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</si>
  <si>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</si>
  <si>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</si>
  <si>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</si>
  <si>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</si>
  <si>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</si>
  <si>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</si>
  <si>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</si>
  <si>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</si>
  <si>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</si>
  <si>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</si>
  <si>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</si>
  <si>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</si>
  <si>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</si>
  <si>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</si>
  <si>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</si>
  <si>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</si>
  <si>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</si>
  <si>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</si>
  <si>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</si>
  <si>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</si>
  <si>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</si>
  <si>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</si>
  <si>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</si>
  <si>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</si>
  <si>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</si>
  <si>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</si>
  <si>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</si>
  <si>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</si>
  <si>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</si>
  <si>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</si>
  <si>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</si>
  <si>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</si>
  <si>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</si>
  <si>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</si>
  <si>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</si>
  <si>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</si>
  <si>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</si>
  <si>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</si>
  <si>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</si>
  <si>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</si>
  <si>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</si>
  <si>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</si>
  <si>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</si>
  <si>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</si>
  <si>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</si>
  <si>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</si>
  <si>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</si>
  <si>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</si>
  <si>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</si>
  <si>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</si>
  <si>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</si>
  <si>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</si>
  <si>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</si>
  <si>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</si>
  <si>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</si>
  <si>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</si>
  <si>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</si>
  <si>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</si>
  <si>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</si>
  <si>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</si>
  <si>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</si>
  <si>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</si>
  <si>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</si>
  <si>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</si>
  <si>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</si>
  <si>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</si>
  <si>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</si>
  <si>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</si>
  <si>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</si>
  <si>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</si>
  <si>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</si>
  <si>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</si>
  <si>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</si>
  <si>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</si>
  <si>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</si>
  <si>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</si>
  <si>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</si>
  <si>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</si>
  <si>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</si>
  <si>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</si>
  <si>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</si>
  <si>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</si>
  <si>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</si>
  <si>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</si>
  <si>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</si>
  <si>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</si>
  <si>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</si>
  <si>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</si>
  <si>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</si>
  <si>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</si>
  <si>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</si>
  <si>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</si>
  <si>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</si>
  <si>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</si>
  <si>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</si>
  <si>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</si>
  <si>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</si>
  <si>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</si>
  <si>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</si>
  <si>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</si>
  <si>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</si>
  <si>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</si>
  <si>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</si>
  <si>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</si>
  <si>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</si>
  <si>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</si>
  <si>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</si>
  <si>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</si>
  <si>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</si>
  <si>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</si>
  <si>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</si>
  <si>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</si>
  <si>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</si>
  <si>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</si>
  <si>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</si>
  <si>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</si>
  <si>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</si>
  <si>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</si>
  <si>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</si>
  <si>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</si>
  <si>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</si>
  <si>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</si>
  <si>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</si>
  <si>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</si>
  <si>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</si>
  <si>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</si>
  <si>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</si>
  <si>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</si>
  <si>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</si>
  <si>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</si>
  <si>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</si>
  <si>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</si>
  <si>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</si>
  <si>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</si>
  <si>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</si>
  <si>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</si>
  <si>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</si>
  <si>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</si>
  <si>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</si>
  <si>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</si>
  <si>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</si>
  <si>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</si>
  <si>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</si>
  <si>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</si>
  <si>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</si>
  <si>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</si>
  <si>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</si>
  <si>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</si>
  <si>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</si>
  <si>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</si>
  <si>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</si>
  <si>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</si>
  <si>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</si>
  <si>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</si>
  <si>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</si>
  <si>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</si>
  <si>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</si>
  <si>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</si>
  <si>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</si>
  <si>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</si>
  <si>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</si>
  <si>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</si>
  <si>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</si>
  <si>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</si>
  <si>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</si>
  <si>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</si>
  <si>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</si>
  <si>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</si>
  <si>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</si>
  <si>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</si>
  <si>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</si>
  <si>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</si>
  <si>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</si>
  <si>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</si>
  <si>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</si>
  <si>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</si>
  <si>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</si>
  <si>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</si>
  <si>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</si>
  <si>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</si>
  <si>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</si>
  <si>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</si>
  <si>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</si>
  <si>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</si>
  <si>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</si>
  <si>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</si>
  <si>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</si>
  <si>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</si>
  <si>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</si>
  <si>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</si>
  <si>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</si>
  <si>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</si>
  <si>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</si>
  <si>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</si>
  <si>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</si>
  <si>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</si>
  <si>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</si>
  <si>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</si>
  <si>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</si>
  <si>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</si>
  <si>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</si>
  <si>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</si>
  <si>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</si>
  <si>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</si>
  <si>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</si>
  <si>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</si>
  <si>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</si>
  <si>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</si>
  <si>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</si>
  <si>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</si>
  <si>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</si>
  <si>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</si>
  <si>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</si>
  <si>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</si>
  <si>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</si>
  <si>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</si>
  <si>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</si>
  <si>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</si>
  <si>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</si>
  <si>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</si>
  <si>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</si>
  <si>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</si>
  <si>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</si>
  <si>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</si>
  <si>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</si>
  <si>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</si>
  <si>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</si>
  <si>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</si>
  <si>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</si>
  <si>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</si>
  <si>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</si>
  <si>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</si>
  <si>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</si>
  <si>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</si>
  <si>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</si>
  <si>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</si>
  <si>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</si>
  <si>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</si>
  <si>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</si>
  <si>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</si>
  <si>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</si>
  <si>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</si>
  <si>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</si>
  <si>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</si>
  <si>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</si>
  <si>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</si>
  <si>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</si>
  <si>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</si>
  <si>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</si>
  <si>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</si>
  <si>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</si>
  <si>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</si>
  <si>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</si>
  <si>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</si>
  <si>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</si>
  <si>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</si>
  <si>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</si>
  <si>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</si>
  <si>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</si>
  <si>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</si>
  <si>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</si>
  <si>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</si>
  <si>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</si>
  <si>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</si>
  <si>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</si>
  <si>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</si>
  <si>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</si>
  <si>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</si>
  <si>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</si>
  <si>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</si>
  <si>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</si>
  <si>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</si>
  <si>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</si>
  <si>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</si>
  <si>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</si>
  <si>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</si>
  <si>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</si>
  <si>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</si>
  <si>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</si>
  <si>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</si>
  <si>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</si>
  <si>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</si>
  <si>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</si>
  <si>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</si>
  <si>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</si>
  <si>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</si>
  <si>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</si>
  <si>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</si>
  <si>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</si>
  <si>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</si>
  <si>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</si>
  <si>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</si>
  <si>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</si>
  <si>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</si>
  <si>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</si>
  <si>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</si>
  <si>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</si>
  <si>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</si>
  <si>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</si>
  <si>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</si>
  <si>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</si>
  <si>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</si>
  <si>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</si>
  <si>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</si>
  <si>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</si>
  <si>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</si>
  <si>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</si>
  <si>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</si>
  <si>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</si>
  <si>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</si>
  <si>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</si>
  <si>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</si>
  <si>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</si>
  <si>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</si>
  <si>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</si>
  <si>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</si>
  <si>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</si>
  <si>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</si>
  <si>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</si>
  <si>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</si>
  <si>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</si>
  <si>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</si>
  <si>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</si>
  <si>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</si>
  <si>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</si>
  <si>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</si>
  <si>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</si>
  <si>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</si>
  <si>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</si>
  <si>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</si>
  <si>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</si>
  <si>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</si>
  <si>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</si>
  <si>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</si>
  <si>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</si>
  <si>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</si>
  <si>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</si>
  <si>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</si>
  <si>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</si>
  <si>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</si>
  <si>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</si>
  <si>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</si>
  <si>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</si>
  <si>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</si>
  <si>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</si>
  <si>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</si>
  <si>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</si>
  <si>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</si>
  <si>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</si>
  <si>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</si>
  <si>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</si>
  <si>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</si>
  <si>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</si>
  <si>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</si>
  <si>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</si>
  <si>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</si>
  <si>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</si>
  <si>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</si>
  <si>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</si>
  <si>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</si>
  <si>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</si>
  <si>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</si>
  <si>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</si>
  <si>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</si>
  <si>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</si>
  <si>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</si>
  <si>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</si>
  <si>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</si>
  <si>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</si>
  <si>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</si>
  <si>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</si>
  <si>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</si>
  <si>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</si>
  <si>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</si>
  <si>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</si>
  <si>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</si>
  <si>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</si>
  <si>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</si>
  <si>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</si>
  <si>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</si>
  <si>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</si>
  <si>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</si>
  <si>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</si>
  <si>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</si>
  <si>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</si>
  <si>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</si>
  <si>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</si>
  <si>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</si>
  <si>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</si>
  <si>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</si>
  <si>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</si>
  <si>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</si>
  <si>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</si>
  <si>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</si>
  <si>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</si>
  <si>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</si>
  <si>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</si>
  <si>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</si>
  <si>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</si>
  <si>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</si>
  <si>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</si>
  <si>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</si>
  <si>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</si>
  <si>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</si>
  <si>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</si>
  <si>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</si>
  <si>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</si>
  <si>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</si>
  <si>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</si>
  <si>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</si>
  <si>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</si>
  <si>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</si>
  <si>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</si>
  <si>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</si>
  <si>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</si>
  <si>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</si>
  <si>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</si>
  <si>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</si>
  <si>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</si>
  <si>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</si>
  <si>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</si>
  <si>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</si>
  <si>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</si>
  <si>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</si>
  <si>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</si>
  <si>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</si>
  <si>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</si>
  <si>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</si>
  <si>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</si>
  <si>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</si>
  <si>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</si>
  <si>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</si>
  <si>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</si>
  <si>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</si>
  <si>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</si>
  <si>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</si>
  <si>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</si>
  <si>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</si>
  <si>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</si>
  <si>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</si>
  <si>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</si>
  <si>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</si>
  <si>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</si>
  <si>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</si>
  <si>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</si>
  <si>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</si>
  <si>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</si>
  <si>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</si>
  <si>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</si>
  <si>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</si>
  <si>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</si>
  <si>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</si>
  <si>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</si>
  <si>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</si>
  <si>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</si>
  <si>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</si>
  <si>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</si>
  <si>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</si>
  <si>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</si>
  <si>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</si>
  <si>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</si>
  <si>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</si>
  <si>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</si>
  <si>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</si>
  <si>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</si>
  <si>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</si>
  <si>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</si>
  <si>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</si>
  <si>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</si>
  <si>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</si>
  <si>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</si>
  <si>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</si>
  <si>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</si>
  <si>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</si>
  <si>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</si>
  <si>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</si>
  <si>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</si>
  <si>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</si>
  <si>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</si>
  <si>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</si>
  <si>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</si>
  <si>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</si>
  <si>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</si>
  <si>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</si>
  <si>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</si>
  <si>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</si>
  <si>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</si>
  <si>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</si>
  <si>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</si>
  <si>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</si>
  <si>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</si>
  <si>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</si>
  <si>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</si>
  <si>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</si>
  <si>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</si>
  <si>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</si>
  <si>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</si>
  <si>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</si>
  <si>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</si>
  <si>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</si>
  <si>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</si>
  <si>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</si>
  <si>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</si>
  <si>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</si>
  <si>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</si>
  <si>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</si>
  <si>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</si>
  <si>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</si>
  <si>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</si>
  <si>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</si>
  <si>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</si>
  <si>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</si>
  <si>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</si>
  <si>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</si>
  <si>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</si>
  <si>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</si>
  <si>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</si>
  <si>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</si>
  <si>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</si>
  <si>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</si>
  <si>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</si>
  <si>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</si>
  <si>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</si>
  <si>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</si>
  <si>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</si>
  <si>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</si>
  <si>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</si>
  <si>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</si>
  <si>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</si>
  <si>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</si>
  <si>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</si>
  <si>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</si>
  <si>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</si>
  <si>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</si>
  <si>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</si>
  <si>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</si>
  <si>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</si>
  <si>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</si>
  <si>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</si>
  <si>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</si>
  <si>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</si>
  <si>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</si>
  <si>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</si>
  <si>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</si>
  <si>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</si>
  <si>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</si>
  <si>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</si>
  <si>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</si>
  <si>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</si>
  <si>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</si>
  <si>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</si>
  <si>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</si>
  <si>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</si>
  <si>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</si>
  <si>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</si>
  <si>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</si>
  <si>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</si>
  <si>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</si>
  <si>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</si>
  <si>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</si>
  <si>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</si>
  <si>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</si>
  <si>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</si>
  <si>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</si>
  <si>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</si>
  <si>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</si>
  <si>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</si>
  <si>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</si>
  <si>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</si>
  <si>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</si>
  <si>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</si>
  <si>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</si>
  <si>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</si>
  <si>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</si>
  <si>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</si>
  <si>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</si>
  <si>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</si>
  <si>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</si>
  <si>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</si>
  <si>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</si>
  <si>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</si>
  <si>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</si>
  <si>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</si>
  <si>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</si>
  <si>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</si>
  <si>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</si>
  <si>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</si>
  <si>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</si>
  <si>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</si>
  <si>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</si>
  <si>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</si>
  <si>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</si>
  <si>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</si>
  <si>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</si>
  <si>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</si>
  <si>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</si>
  <si>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</si>
  <si>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</si>
  <si>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</si>
  <si>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</si>
  <si>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</si>
  <si>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</si>
  <si>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</si>
  <si>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</si>
  <si>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</si>
  <si>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</si>
  <si>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</si>
  <si>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</si>
  <si>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</si>
  <si>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</si>
  <si>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</si>
  <si>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</si>
  <si>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</si>
  <si>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</si>
  <si>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</si>
  <si>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</si>
  <si>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</si>
  <si>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</si>
  <si>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</si>
  <si>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</si>
  <si>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</si>
  <si>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</si>
  <si>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</si>
  <si>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</si>
  <si>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</si>
  <si>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</si>
  <si>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</si>
  <si>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</si>
  <si>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</si>
  <si>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</si>
  <si>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</si>
  <si>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</si>
  <si>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</si>
  <si>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</si>
  <si>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</si>
  <si>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</si>
  <si>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</si>
  <si>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</si>
  <si>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</si>
  <si>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</si>
  <si>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</si>
  <si>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</si>
  <si>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</si>
  <si>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</si>
  <si>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</si>
  <si>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</si>
  <si>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</si>
  <si>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</si>
  <si>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</si>
  <si>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</si>
  <si>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</si>
  <si>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</si>
  <si>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</si>
  <si>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</si>
  <si>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</si>
  <si>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</si>
  <si>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</si>
  <si>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</si>
  <si>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</si>
  <si>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</si>
  <si>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</si>
  <si>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</si>
  <si>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</si>
  <si>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</si>
  <si>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</si>
  <si>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</si>
  <si>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</si>
  <si>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</si>
  <si>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</si>
  <si>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</si>
  <si>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</si>
  <si>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</si>
  <si>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</si>
  <si>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</si>
  <si>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</si>
  <si>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</si>
  <si>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</si>
  <si>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</si>
  <si>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</si>
  <si>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</si>
  <si>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</si>
  <si>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</si>
  <si>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</si>
  <si>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</si>
  <si>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</si>
  <si>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</si>
  <si>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</si>
  <si>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</si>
  <si>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</si>
  <si>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</si>
  <si>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</si>
  <si>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</si>
  <si>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</si>
  <si>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</si>
  <si>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</si>
  <si>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</si>
  <si>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</si>
  <si>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</si>
  <si>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</si>
  <si>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</si>
  <si>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</si>
  <si>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</si>
  <si>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</si>
  <si>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</si>
  <si>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</si>
  <si>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</si>
  <si>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</si>
  <si>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</si>
  <si>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</si>
  <si>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</si>
  <si>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</si>
  <si>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</si>
  <si>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</si>
  <si>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</si>
  <si>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</si>
  <si>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</si>
  <si>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</si>
  <si>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</si>
  <si>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</si>
  <si>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</si>
  <si>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</si>
  <si>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</si>
  <si>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</si>
  <si>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</si>
  <si>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</si>
  <si>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</si>
  <si>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</si>
  <si>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</si>
  <si>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</si>
  <si>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</si>
  <si>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</si>
  <si>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</si>
  <si>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</si>
  <si>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</si>
  <si>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</si>
  <si>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</si>
  <si>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</si>
  <si>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</si>
  <si>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</si>
  <si>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</si>
  <si>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</si>
  <si>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</si>
  <si>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</si>
  <si>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</si>
  <si>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</si>
  <si>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</si>
  <si>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</si>
  <si>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</si>
  <si>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</si>
  <si>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</si>
  <si>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</si>
  <si>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</si>
  <si>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</si>
  <si>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</si>
  <si>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</si>
  <si>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</si>
  <si>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</si>
  <si>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</si>
  <si>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</si>
  <si>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</si>
  <si>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</si>
  <si>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</si>
  <si>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</si>
  <si>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</si>
  <si>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</si>
  <si>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</si>
  <si>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</si>
  <si>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</si>
  <si>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</si>
  <si>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</si>
  <si>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</si>
  <si>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</si>
  <si>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</si>
  <si>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</si>
  <si>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</si>
  <si>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</si>
  <si>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</si>
  <si>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</si>
  <si>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</si>
  <si>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</si>
  <si>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</si>
  <si>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</si>
  <si>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</si>
  <si>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</si>
  <si>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</si>
  <si>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</si>
  <si>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</si>
  <si>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</si>
  <si>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</si>
  <si>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</si>
  <si>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</si>
  <si>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</si>
  <si>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</si>
  <si>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</si>
  <si>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</si>
  <si>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</si>
  <si>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</si>
  <si>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</si>
  <si>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</si>
  <si>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</si>
  <si>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</si>
  <si>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</si>
  <si>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</si>
  <si>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</si>
  <si>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</si>
  <si>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</si>
  <si>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</si>
  <si>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</si>
  <si>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</si>
  <si>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</si>
  <si>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</si>
  <si>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</si>
  <si>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</si>
  <si>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</si>
  <si>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</si>
  <si>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</si>
  <si>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</si>
  <si>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</si>
  <si>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</si>
  <si>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</si>
  <si>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</si>
  <si>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</si>
  <si>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</si>
  <si>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</si>
  <si>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</si>
  <si>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</si>
  <si>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</si>
  <si>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</si>
  <si>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</si>
  <si>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</si>
  <si>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</si>
  <si>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</si>
  <si>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</si>
  <si>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</si>
  <si>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</si>
  <si>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</si>
  <si>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</si>
  <si>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</si>
  <si>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</si>
  <si>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</si>
  <si>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</si>
  <si>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</si>
  <si>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</si>
  <si>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</si>
  <si>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</si>
  <si>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</si>
  <si>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</si>
  <si>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</si>
  <si>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</si>
  <si>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</si>
  <si>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</si>
  <si>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</si>
  <si>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</si>
  <si>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</si>
  <si>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</si>
  <si>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</si>
  <si>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</si>
  <si>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</si>
  <si>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</si>
  <si>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</si>
  <si>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</si>
  <si>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</si>
  <si>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</si>
  <si>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</si>
  <si>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</si>
  <si>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</si>
  <si>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</si>
  <si>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</si>
  <si>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</si>
  <si>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</si>
  <si>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</si>
  <si>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</si>
  <si>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</si>
  <si>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</si>
  <si>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</si>
  <si>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</si>
  <si>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</si>
  <si>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</si>
  <si>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</si>
  <si>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</si>
  <si>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</si>
  <si>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</si>
  <si>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</si>
  <si>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</si>
  <si>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</si>
  <si>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</si>
  <si>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</si>
  <si>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</si>
  <si>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</si>
  <si>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</si>
  <si>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</si>
  <si>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</si>
  <si>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</si>
  <si>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</si>
  <si>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</si>
  <si>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</si>
  <si>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</si>
  <si>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</si>
  <si>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</si>
  <si>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</si>
  <si>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</si>
  <si>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</si>
  <si>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</si>
  <si>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</si>
  <si>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</si>
  <si>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</si>
  <si>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</si>
  <si>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</si>
  <si>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</si>
  <si>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</si>
  <si>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</si>
  <si>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</si>
  <si>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</si>
  <si>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</si>
  <si>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</si>
  <si>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</si>
  <si>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</si>
  <si>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</si>
  <si>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</si>
  <si>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</si>
  <si>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</si>
  <si>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</si>
  <si>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</si>
  <si>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</si>
  <si>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</si>
  <si>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</si>
  <si>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</si>
  <si>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</si>
  <si>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</si>
  <si>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</si>
  <si>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</si>
  <si>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</si>
  <si>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</si>
  <si>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</si>
  <si>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</si>
  <si>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</si>
  <si>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</si>
  <si>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</si>
  <si>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</si>
  <si>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</si>
  <si>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</si>
  <si>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</si>
  <si>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</si>
  <si>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</si>
  <si>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</si>
  <si>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</si>
  <si>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</si>
  <si>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</si>
  <si>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</si>
  <si>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</si>
  <si>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</si>
  <si>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</si>
  <si>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</si>
  <si>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</si>
  <si>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</si>
  <si>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</si>
  <si>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</si>
  <si>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</si>
  <si>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</si>
  <si>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</si>
  <si>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</si>
  <si>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</si>
  <si>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</si>
  <si>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</si>
  <si>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</si>
  <si>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</si>
  <si>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</si>
  <si>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</si>
  <si>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</si>
  <si>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</si>
  <si>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</si>
  <si>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</si>
  <si>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</si>
  <si>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</si>
  <si>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</si>
  <si>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</si>
  <si>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</si>
  <si>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</si>
  <si>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</si>
  <si>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</si>
  <si>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</si>
  <si>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</si>
  <si>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</si>
  <si>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</si>
  <si>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</si>
  <si>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</si>
  <si>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</si>
  <si>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</si>
  <si>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</si>
  <si>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</si>
  <si>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</si>
  <si>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</si>
  <si>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</si>
  <si>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</si>
  <si>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</si>
  <si>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</si>
  <si>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</si>
  <si>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</si>
  <si>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</si>
  <si>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</si>
  <si>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</si>
  <si>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</si>
  <si>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</si>
  <si>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</si>
  <si>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</si>
  <si>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</si>
  <si>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</si>
  <si>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</si>
  <si>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</si>
  <si>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</si>
  <si>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</si>
  <si>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</si>
  <si>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</si>
  <si>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</si>
  <si>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</si>
  <si>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</si>
  <si>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</si>
  <si>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</si>
  <si>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</si>
  <si>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</si>
  <si>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</si>
  <si>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</si>
  <si>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</si>
  <si>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</si>
  <si>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</si>
  <si>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</si>
  <si>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</si>
  <si>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</si>
  <si>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</si>
  <si>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</si>
  <si>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</si>
  <si>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</si>
  <si>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</si>
  <si>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</si>
  <si>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</si>
  <si>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</si>
  <si>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</si>
  <si>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</si>
  <si>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</si>
  <si>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</si>
  <si>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</si>
  <si>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</si>
  <si>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</si>
  <si>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</si>
  <si>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</si>
  <si>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</si>
  <si>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</si>
  <si>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</si>
  <si>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</si>
  <si>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</si>
  <si>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</si>
  <si>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</si>
  <si>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</si>
  <si>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</si>
  <si>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</si>
  <si>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</si>
  <si>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</si>
  <si>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</si>
  <si>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</si>
  <si>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</si>
  <si>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</si>
  <si>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</si>
  <si>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</si>
  <si>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</si>
  <si>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</si>
  <si>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</si>
  <si>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</si>
  <si>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</si>
  <si>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</si>
  <si>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</si>
  <si>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</si>
  <si>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</si>
  <si>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</si>
  <si>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</si>
  <si>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</si>
  <si>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</si>
  <si>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</si>
  <si>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</si>
  <si>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</si>
  <si>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</si>
  <si>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</si>
  <si>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</si>
  <si>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</si>
  <si>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</si>
  <si>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</si>
  <si>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</si>
  <si>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</si>
  <si>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</si>
  <si>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</si>
  <si>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</si>
  <si>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</si>
  <si>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</si>
  <si>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</si>
  <si>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</si>
  <si>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</si>
  <si>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</si>
  <si>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</si>
  <si>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</si>
  <si>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</si>
  <si>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</si>
  <si>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</si>
  <si>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</si>
  <si>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</si>
  <si>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</si>
  <si>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</si>
  <si>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</si>
  <si>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</si>
  <si>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</si>
  <si>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</si>
  <si>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</si>
  <si>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</si>
  <si>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</si>
  <si>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</si>
  <si>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</si>
  <si>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</si>
  <si>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</si>
  <si>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</si>
  <si>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</si>
  <si>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</si>
  <si>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</si>
  <si>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</si>
  <si>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</si>
  <si>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</si>
  <si>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</si>
  <si>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</si>
  <si>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</si>
  <si>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</si>
  <si>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</si>
  <si>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</si>
  <si>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</si>
  <si>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</si>
  <si>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</si>
  <si>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</si>
  <si>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</si>
  <si>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</si>
  <si>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</si>
  <si>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</si>
  <si>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</si>
  <si>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</si>
  <si>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</si>
  <si>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</si>
  <si>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</si>
  <si>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</si>
  <si>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</si>
  <si>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</si>
  <si>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VOŠTARNICA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</si>
</sst>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3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1354581.95</v>
      </c>
      <c r="D2" s="6">
        <f>'PR-RAS'!E6</f>
        <v>1833175.83</v>
      </c>
      <c r="E2" s="6">
        <v>0</v>
      </c>
      <c r="F2" s="6">
        <v>0</v>
      </c>
      <c r="G2" s="7">
        <f t="shared" ref="G2:G264" si="0">(B2/1000)*(C2*1+D2*2)</f>
        <v>5020.93361</v>
      </c>
      <c r="H2" s="7">
        <f t="shared" ref="H2:H26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1265251.4000000001</v>
      </c>
      <c r="D46" s="1">
        <f>'PR-RAS'!E50</f>
        <v>1576293.09</v>
      </c>
      <c r="E46" s="1">
        <v>0</v>
      </c>
      <c r="F46" s="1">
        <v>0</v>
      </c>
      <c r="G46" s="2">
        <f t="shared" si="0"/>
        <v>198802.6911</v>
      </c>
      <c r="H46" s="2">
        <f t="shared" si="1"/>
        <v>0.49000000022351742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1264480.54</v>
      </c>
      <c r="D64" s="1">
        <f>'PR-RAS'!E68</f>
        <v>1575781.24</v>
      </c>
      <c r="E64" s="1">
        <v>0</v>
      </c>
      <c r="F64" s="1">
        <v>0</v>
      </c>
      <c r="G64" s="2">
        <f t="shared" si="0"/>
        <v>278210.71025999996</v>
      </c>
      <c r="H64" s="2">
        <f t="shared" si="1"/>
        <v>0.69999999995343387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1264480.54</v>
      </c>
      <c r="D65" s="1">
        <f>'PR-RAS'!E69</f>
        <v>1575781.24</v>
      </c>
      <c r="E65" s="1">
        <v>0</v>
      </c>
      <c r="F65" s="1">
        <v>0</v>
      </c>
      <c r="G65" s="2">
        <f t="shared" si="0"/>
        <v>282626.75328</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770.86</v>
      </c>
      <c r="D73" s="1">
        <f>'PR-RAS'!E77</f>
        <v>511.85</v>
      </c>
      <c r="E73" s="1">
        <v>0</v>
      </c>
      <c r="F73" s="1">
        <v>0</v>
      </c>
      <c r="G73" s="2">
        <f t="shared" si="0"/>
        <v>129.20831999999999</v>
      </c>
      <c r="H73" s="2">
        <f t="shared" si="1"/>
        <v>0.28999999999996362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770.86</v>
      </c>
      <c r="D76" s="1">
        <f>'PR-RAS'!E80</f>
        <v>511.85</v>
      </c>
      <c r="E76" s="1">
        <v>0</v>
      </c>
      <c r="F76" s="1">
        <v>0</v>
      </c>
      <c r="G76" s="2">
        <f t="shared" si="0"/>
        <v>134.59199999999998</v>
      </c>
      <c r="H76" s="2">
        <f t="shared" si="1"/>
        <v>0.28999999999996362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0.02</v>
      </c>
      <c r="E78" s="1">
        <v>0</v>
      </c>
      <c r="F78" s="1">
        <v>0</v>
      </c>
      <c r="G78" s="2">
        <f t="shared" si="0"/>
        <v>6.9299999999999995E-3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0.02</v>
      </c>
      <c r="E79" s="1">
        <v>0</v>
      </c>
      <c r="F79" s="1">
        <v>0</v>
      </c>
      <c r="G79" s="2">
        <f t="shared" si="0"/>
        <v>7.0199999999999993E-3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0.05</v>
      </c>
      <c r="D86" s="1">
        <f>'PR-RAS'!E90</f>
        <v>0.02</v>
      </c>
      <c r="E86" s="1">
        <v>0</v>
      </c>
      <c r="F86" s="1">
        <v>0</v>
      </c>
      <c r="G86" s="2">
        <f t="shared" si="0"/>
        <v>7.6500000000000005E-3</v>
      </c>
      <c r="H86" s="2">
        <f t="shared" si="1"/>
        <v>7.0000000000000007E-2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1283.45</v>
      </c>
      <c r="D102" s="1">
        <f>'PR-RAS'!E106</f>
        <v>630.35</v>
      </c>
      <c r="E102" s="1">
        <v>0</v>
      </c>
      <c r="F102" s="1">
        <v>0</v>
      </c>
      <c r="G102" s="2">
        <f t="shared" si="0"/>
        <v>256.95915000000002</v>
      </c>
      <c r="H102" s="2">
        <f t="shared" si="1"/>
        <v>0.80000000000006821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1283.45</v>
      </c>
      <c r="D108" s="1">
        <f>'PR-RAS'!E112</f>
        <v>630.35</v>
      </c>
      <c r="E108" s="1">
        <v>0</v>
      </c>
      <c r="F108" s="1">
        <v>0</v>
      </c>
      <c r="G108" s="2">
        <f t="shared" si="0"/>
        <v>272.22404999999998</v>
      </c>
      <c r="H108" s="2">
        <f t="shared" si="1"/>
        <v>0.80000000000006821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1283.45</v>
      </c>
      <c r="D113" s="1">
        <f>'PR-RAS'!E117</f>
        <v>630.35</v>
      </c>
      <c r="E113" s="1">
        <v>0</v>
      </c>
      <c r="F113" s="1">
        <v>0</v>
      </c>
      <c r="G113" s="2">
        <f t="shared" si="0"/>
        <v>284.94480000000004</v>
      </c>
      <c r="H113" s="2">
        <f t="shared" si="1"/>
        <v>0.80000000000006821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16090.650000000001</v>
      </c>
      <c r="D120" s="1">
        <f>'PR-RAS'!E124</f>
        <v>1901</v>
      </c>
      <c r="E120" s="1">
        <v>0</v>
      </c>
      <c r="F120" s="1">
        <v>0</v>
      </c>
      <c r="G120" s="2">
        <f t="shared" si="0"/>
        <v>2367.2253500000002</v>
      </c>
      <c r="H120" s="2">
        <f t="shared" si="1"/>
        <v>0.34999999999854481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8326.3700000000008</v>
      </c>
      <c r="D121" s="1">
        <f>'PR-RAS'!E125</f>
        <v>1901</v>
      </c>
      <c r="E121" s="1">
        <v>0</v>
      </c>
      <c r="F121" s="1">
        <v>0</v>
      </c>
      <c r="G121" s="2">
        <f t="shared" si="0"/>
        <v>1455.4044000000001</v>
      </c>
      <c r="H121" s="2">
        <f t="shared" si="1"/>
        <v>0.37000000000080036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8326.3700000000008</v>
      </c>
      <c r="D122" s="1">
        <f>'PR-RAS'!E126</f>
        <v>1901</v>
      </c>
      <c r="E122" s="1">
        <v>0</v>
      </c>
      <c r="F122" s="1">
        <v>0</v>
      </c>
      <c r="G122" s="2">
        <f t="shared" si="0"/>
        <v>1467.53277</v>
      </c>
      <c r="H122" s="2">
        <f t="shared" si="1"/>
        <v>0.37000000000080036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7764.28</v>
      </c>
      <c r="D124" s="1">
        <f>'PR-RAS'!E128</f>
        <v>0</v>
      </c>
      <c r="E124" s="1">
        <v>0</v>
      </c>
      <c r="F124" s="1">
        <v>0</v>
      </c>
      <c r="G124" s="2">
        <f t="shared" si="0"/>
        <v>955.00644</v>
      </c>
      <c r="H124" s="2">
        <f t="shared" si="1"/>
        <v>0.27999999999974534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7764.28</v>
      </c>
      <c r="D125" s="1">
        <f>'PR-RAS'!E129</f>
        <v>0</v>
      </c>
      <c r="E125" s="1">
        <v>0</v>
      </c>
      <c r="F125" s="1">
        <v>0</v>
      </c>
      <c r="G125" s="2">
        <f t="shared" si="0"/>
        <v>962.77071999999998</v>
      </c>
      <c r="H125" s="2">
        <f t="shared" si="1"/>
        <v>0.27999999999974534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71956.399999999994</v>
      </c>
      <c r="D129" s="1">
        <f>'PR-RAS'!E133</f>
        <v>254351.37</v>
      </c>
      <c r="E129" s="1">
        <v>0</v>
      </c>
      <c r="F129" s="1">
        <v>0</v>
      </c>
      <c r="G129" s="2">
        <f t="shared" si="0"/>
        <v>74324.369919999997</v>
      </c>
      <c r="H129" s="2">
        <f t="shared" si="1"/>
        <v>0.76999999998952262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71956.399999999994</v>
      </c>
      <c r="D130" s="1">
        <f>'PR-RAS'!E134</f>
        <v>254351.37</v>
      </c>
      <c r="E130" s="1">
        <v>0</v>
      </c>
      <c r="F130" s="1">
        <v>0</v>
      </c>
      <c r="G130" s="2">
        <f t="shared" si="0"/>
        <v>74905.029060000001</v>
      </c>
      <c r="H130" s="2">
        <f t="shared" si="1"/>
        <v>0.76999999998952262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71956.399999999994</v>
      </c>
      <c r="D131" s="1">
        <f>'PR-RAS'!E135</f>
        <v>177495.05</v>
      </c>
      <c r="E131" s="1">
        <v>0</v>
      </c>
      <c r="F131" s="1">
        <v>0</v>
      </c>
      <c r="G131" s="2">
        <f t="shared" si="0"/>
        <v>55503.045000000006</v>
      </c>
      <c r="H131" s="2">
        <f t="shared" si="1"/>
        <v>0.4499999999825377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76856.320000000007</v>
      </c>
      <c r="E132" s="1">
        <v>0</v>
      </c>
      <c r="F132" s="1">
        <v>0</v>
      </c>
      <c r="G132" s="2">
        <f t="shared" si="0"/>
        <v>20136.355840000004</v>
      </c>
      <c r="H132" s="2">
        <f t="shared" si="1"/>
        <v>0.32000000000698492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1374231.2600000002</v>
      </c>
      <c r="D147" s="1">
        <f>'PR-RAS'!E151</f>
        <v>1730081.4000000001</v>
      </c>
      <c r="E147" s="1">
        <v>0</v>
      </c>
      <c r="F147" s="1">
        <v>0</v>
      </c>
      <c r="G147" s="2">
        <f t="shared" si="0"/>
        <v>705821.53276000009</v>
      </c>
      <c r="H147" s="2">
        <f t="shared" si="1"/>
        <v>0.66000000038184226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1065221.1600000001</v>
      </c>
      <c r="D148" s="1">
        <f>'PR-RAS'!E152</f>
        <v>1327265.22</v>
      </c>
      <c r="E148" s="1">
        <v>0</v>
      </c>
      <c r="F148" s="1">
        <v>0</v>
      </c>
      <c r="G148" s="2">
        <f t="shared" si="0"/>
        <v>546803.4852</v>
      </c>
      <c r="H148" s="2">
        <f t="shared" si="1"/>
        <v>0.38000000012107193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895713.24</v>
      </c>
      <c r="D149" s="1">
        <f>'PR-RAS'!E153</f>
        <v>1105970.52</v>
      </c>
      <c r="E149" s="1">
        <v>0</v>
      </c>
      <c r="F149" s="1">
        <v>0</v>
      </c>
      <c r="G149" s="2">
        <f t="shared" si="0"/>
        <v>459932.83344000002</v>
      </c>
      <c r="H149" s="2">
        <f t="shared" si="1"/>
        <v>0.71999999997206032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839932.23</v>
      </c>
      <c r="D150" s="1">
        <f>'PR-RAS'!E154</f>
        <v>1038851.27</v>
      </c>
      <c r="E150" s="1">
        <v>0</v>
      </c>
      <c r="F150" s="1">
        <v>0</v>
      </c>
      <c r="G150" s="2">
        <f t="shared" si="0"/>
        <v>434727.58072999999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18721.43</v>
      </c>
      <c r="D152" s="1">
        <f>'PR-RAS'!E156</f>
        <v>23231.15</v>
      </c>
      <c r="E152" s="1">
        <v>0</v>
      </c>
      <c r="F152" s="1">
        <v>0</v>
      </c>
      <c r="G152" s="2">
        <f t="shared" si="0"/>
        <v>9842.74323</v>
      </c>
      <c r="H152" s="2">
        <f t="shared" si="1"/>
        <v>0.58000000000174623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37059.58</v>
      </c>
      <c r="D153" s="1">
        <f>'PR-RAS'!E157</f>
        <v>43888.1</v>
      </c>
      <c r="E153" s="1">
        <v>0</v>
      </c>
      <c r="F153" s="1">
        <v>0</v>
      </c>
      <c r="G153" s="2">
        <f t="shared" si="0"/>
        <v>18975.038560000001</v>
      </c>
      <c r="H153" s="2">
        <f t="shared" si="1"/>
        <v>0.51999999999679858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34065.93</v>
      </c>
      <c r="D154" s="1">
        <f>'PR-RAS'!E158</f>
        <v>53117.74</v>
      </c>
      <c r="E154" s="1">
        <v>0</v>
      </c>
      <c r="F154" s="1">
        <v>0</v>
      </c>
      <c r="G154" s="2">
        <f t="shared" si="0"/>
        <v>21466.115730000001</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135441.99</v>
      </c>
      <c r="D155" s="1">
        <f>'PR-RAS'!E159</f>
        <v>168176.96</v>
      </c>
      <c r="E155" s="1">
        <v>0</v>
      </c>
      <c r="F155" s="1">
        <v>0</v>
      </c>
      <c r="G155" s="2">
        <f t="shared" si="0"/>
        <v>72656.570139999996</v>
      </c>
      <c r="H155" s="2">
        <f t="shared" si="1"/>
        <v>5.0000000017462298E-2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135441.99</v>
      </c>
      <c r="D157" s="1">
        <f>'PR-RAS'!E161</f>
        <v>168176.96</v>
      </c>
      <c r="E157" s="1">
        <v>0</v>
      </c>
      <c r="F157" s="1">
        <v>0</v>
      </c>
      <c r="G157" s="2">
        <f t="shared" si="0"/>
        <v>73600.161959999998</v>
      </c>
      <c r="H157" s="2">
        <f t="shared" si="1"/>
        <v>5.0000000017462298E-2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250973.04</v>
      </c>
      <c r="D159" s="1">
        <f>'PR-RAS'!E163</f>
        <v>340001.4</v>
      </c>
      <c r="E159" s="1">
        <v>0</v>
      </c>
      <c r="F159" s="1">
        <v>0</v>
      </c>
      <c r="G159" s="2">
        <f t="shared" si="0"/>
        <v>147094.18272000001</v>
      </c>
      <c r="H159" s="2">
        <f t="shared" si="1"/>
        <v>0.44000000003143214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47605.760000000002</v>
      </c>
      <c r="D160" s="1">
        <f>'PR-RAS'!E164</f>
        <v>50707.83</v>
      </c>
      <c r="E160" s="1">
        <v>0</v>
      </c>
      <c r="F160" s="1">
        <v>0</v>
      </c>
      <c r="G160" s="2">
        <f t="shared" si="0"/>
        <v>23694.405780000001</v>
      </c>
      <c r="H160" s="2">
        <f t="shared" si="1"/>
        <v>0.4099999999962165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4492.8900000000003</v>
      </c>
      <c r="D161" s="1">
        <f>'PR-RAS'!E165</f>
        <v>7410.91</v>
      </c>
      <c r="E161" s="1">
        <v>0</v>
      </c>
      <c r="F161" s="1">
        <v>0</v>
      </c>
      <c r="G161" s="2">
        <f t="shared" si="0"/>
        <v>3090.3535999999999</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35038.19</v>
      </c>
      <c r="D162" s="1">
        <f>'PR-RAS'!E166</f>
        <v>37141.42</v>
      </c>
      <c r="E162" s="1">
        <v>0</v>
      </c>
      <c r="F162" s="1">
        <v>0</v>
      </c>
      <c r="G162" s="2">
        <f t="shared" si="0"/>
        <v>17600.685829999999</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8074.68</v>
      </c>
      <c r="D163" s="1">
        <f>'PR-RAS'!E167</f>
        <v>6155.5</v>
      </c>
      <c r="E163" s="1">
        <v>0</v>
      </c>
      <c r="F163" s="1">
        <v>0</v>
      </c>
      <c r="G163" s="2">
        <f t="shared" si="0"/>
        <v>3302.4801600000001</v>
      </c>
      <c r="H163" s="2">
        <f t="shared" si="1"/>
        <v>0.81999999999970896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40378.22</v>
      </c>
      <c r="D165" s="1">
        <f>'PR-RAS'!E169</f>
        <v>57334.579999999994</v>
      </c>
      <c r="E165" s="1">
        <v>0</v>
      </c>
      <c r="F165" s="1">
        <v>0</v>
      </c>
      <c r="G165" s="2">
        <f t="shared" si="0"/>
        <v>25427.770320000003</v>
      </c>
      <c r="H165" s="2">
        <f t="shared" si="1"/>
        <v>0.64000000000669388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12021.54</v>
      </c>
      <c r="D166" s="1">
        <f>'PR-RAS'!E170</f>
        <v>15469.51</v>
      </c>
      <c r="E166" s="1">
        <v>0</v>
      </c>
      <c r="F166" s="1">
        <v>0</v>
      </c>
      <c r="G166" s="2">
        <f t="shared" si="0"/>
        <v>7088.4924000000001</v>
      </c>
      <c r="H166" s="2">
        <f t="shared" si="1"/>
        <v>0.94999999999890861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6826.22</v>
      </c>
      <c r="D167" s="1">
        <f>'PR-RAS'!E171</f>
        <v>23944.25</v>
      </c>
      <c r="E167" s="1">
        <v>0</v>
      </c>
      <c r="F167" s="1">
        <v>0</v>
      </c>
      <c r="G167" s="2">
        <f t="shared" si="0"/>
        <v>9082.6435200000014</v>
      </c>
      <c r="H167" s="2">
        <f t="shared" si="1"/>
        <v>0.47000000000025466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20800.27</v>
      </c>
      <c r="D168" s="1">
        <f>'PR-RAS'!E172</f>
        <v>15005.1</v>
      </c>
      <c r="E168" s="1">
        <v>0</v>
      </c>
      <c r="F168" s="1">
        <v>0</v>
      </c>
      <c r="G168" s="2">
        <f t="shared" si="0"/>
        <v>8485.3484900000003</v>
      </c>
      <c r="H168" s="2">
        <f t="shared" si="1"/>
        <v>0.37000000000080036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657.19</v>
      </c>
      <c r="D169" s="1">
        <f>'PR-RAS'!E173</f>
        <v>614.34</v>
      </c>
      <c r="E169" s="1">
        <v>0</v>
      </c>
      <c r="F169" s="1">
        <v>0</v>
      </c>
      <c r="G169" s="2">
        <f t="shared" si="0"/>
        <v>316.82616000000002</v>
      </c>
      <c r="H169" s="2">
        <f t="shared" si="1"/>
        <v>0.5300000000000864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2301.38</v>
      </c>
      <c r="E170" s="1">
        <v>0</v>
      </c>
      <c r="F170" s="1">
        <v>0</v>
      </c>
      <c r="G170" s="2">
        <f t="shared" si="0"/>
        <v>777.86644000000013</v>
      </c>
      <c r="H170" s="2">
        <f t="shared" si="1"/>
        <v>0.38000000000010914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v>
      </c>
      <c r="D172" s="1">
        <f>'PR-RAS'!E176</f>
        <v>0</v>
      </c>
      <c r="E172" s="1">
        <v>0</v>
      </c>
      <c r="F172" s="1">
        <v>0</v>
      </c>
      <c r="G172" s="2">
        <f t="shared" si="0"/>
        <v>12.483000000000001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156836.29999999999</v>
      </c>
      <c r="D173" s="1">
        <f>'PR-RAS'!E177</f>
        <v>224498.26</v>
      </c>
      <c r="E173" s="1">
        <v>0</v>
      </c>
      <c r="F173" s="1">
        <v>0</v>
      </c>
      <c r="G173" s="2">
        <f t="shared" si="0"/>
        <v>104203.24504000001</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120258.03</v>
      </c>
      <c r="D174" s="1">
        <f>'PR-RAS'!E178</f>
        <v>196953</v>
      </c>
      <c r="E174" s="1">
        <v>0</v>
      </c>
      <c r="F174" s="1">
        <v>0</v>
      </c>
      <c r="G174" s="2">
        <f t="shared" si="0"/>
        <v>88950.377189999999</v>
      </c>
      <c r="H174" s="2">
        <f t="shared" si="1"/>
        <v>2.9999999998835847E-2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5490.79</v>
      </c>
      <c r="D175" s="1">
        <f>'PR-RAS'!E179</f>
        <v>3622.06</v>
      </c>
      <c r="E175" s="1">
        <v>0</v>
      </c>
      <c r="F175" s="1">
        <v>0</v>
      </c>
      <c r="G175" s="2">
        <f t="shared" si="0"/>
        <v>2215.8743399999998</v>
      </c>
      <c r="H175" s="2">
        <f t="shared" si="1"/>
        <v>0.26999999999998181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1808.22</v>
      </c>
      <c r="D176" s="1">
        <f>'PR-RAS'!E180</f>
        <v>248.85</v>
      </c>
      <c r="E176" s="1">
        <v>0</v>
      </c>
      <c r="F176" s="1">
        <v>0</v>
      </c>
      <c r="G176" s="2">
        <f t="shared" si="0"/>
        <v>403.536</v>
      </c>
      <c r="H176" s="2">
        <f t="shared" si="1"/>
        <v>0.37000000000003297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3692.48</v>
      </c>
      <c r="D177" s="1">
        <f>'PR-RAS'!E181</f>
        <v>4231.54</v>
      </c>
      <c r="E177" s="1">
        <v>0</v>
      </c>
      <c r="F177" s="1">
        <v>0</v>
      </c>
      <c r="G177" s="2">
        <f t="shared" si="0"/>
        <v>2139.3785599999997</v>
      </c>
      <c r="H177" s="2">
        <f t="shared" si="1"/>
        <v>0.94000000000005457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1826.61</v>
      </c>
      <c r="D178" s="1">
        <f>'PR-RAS'!E182</f>
        <v>1826.76</v>
      </c>
      <c r="E178" s="1">
        <v>0</v>
      </c>
      <c r="F178" s="1">
        <v>0</v>
      </c>
      <c r="G178" s="2">
        <f t="shared" si="0"/>
        <v>969.98300999999992</v>
      </c>
      <c r="H178" s="2">
        <f t="shared" si="1"/>
        <v>0.63000000000010914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6812</v>
      </c>
      <c r="D179" s="1">
        <f>'PR-RAS'!E183</f>
        <v>2827.53</v>
      </c>
      <c r="E179" s="1">
        <v>0</v>
      </c>
      <c r="F179" s="1">
        <v>0</v>
      </c>
      <c r="G179" s="2">
        <f t="shared" si="0"/>
        <v>2219.1366800000001</v>
      </c>
      <c r="H179" s="2">
        <f t="shared" si="1"/>
        <v>0.46999999999979991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8440.91</v>
      </c>
      <c r="D180" s="1">
        <f>'PR-RAS'!E184</f>
        <v>5924.69</v>
      </c>
      <c r="E180" s="1">
        <v>0</v>
      </c>
      <c r="F180" s="1">
        <v>0</v>
      </c>
      <c r="G180" s="2">
        <f t="shared" si="0"/>
        <v>3631.96191</v>
      </c>
      <c r="H180" s="2">
        <f t="shared" si="1"/>
        <v>0.4000000000005457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2193.0700000000002</v>
      </c>
      <c r="D181" s="1">
        <f>'PR-RAS'!E185</f>
        <v>2231.86</v>
      </c>
      <c r="E181" s="1">
        <v>0</v>
      </c>
      <c r="F181" s="1">
        <v>0</v>
      </c>
      <c r="G181" s="2">
        <f t="shared" si="0"/>
        <v>1198.2222000000002</v>
      </c>
      <c r="H181" s="2">
        <f t="shared" si="1"/>
        <v>0.21000000000003638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6314.19</v>
      </c>
      <c r="D182" s="1">
        <f>'PR-RAS'!E186</f>
        <v>6631.97</v>
      </c>
      <c r="E182" s="1">
        <v>0</v>
      </c>
      <c r="F182" s="1">
        <v>0</v>
      </c>
      <c r="G182" s="2">
        <f t="shared" si="0"/>
        <v>3543.6415299999999</v>
      </c>
      <c r="H182" s="2">
        <f t="shared" si="1"/>
        <v>0.21999999999934516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6152.7599999999993</v>
      </c>
      <c r="D184" s="1">
        <f>'PR-RAS'!E188</f>
        <v>7460.73</v>
      </c>
      <c r="E184" s="1">
        <v>0</v>
      </c>
      <c r="F184" s="1">
        <v>0</v>
      </c>
      <c r="G184" s="2">
        <f t="shared" si="0"/>
        <v>3856.5822599999997</v>
      </c>
      <c r="H184" s="2">
        <f t="shared" si="1"/>
        <v>0.51000000000112777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3360.92</v>
      </c>
      <c r="D186" s="1">
        <f>'PR-RAS'!E190</f>
        <v>3244.17</v>
      </c>
      <c r="E186" s="1">
        <v>0</v>
      </c>
      <c r="F186" s="1">
        <v>0</v>
      </c>
      <c r="G186" s="2">
        <f t="shared" si="0"/>
        <v>1822.1131</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1054.8599999999999</v>
      </c>
      <c r="D187" s="1">
        <f>'PR-RAS'!E191</f>
        <v>2436.7399999999998</v>
      </c>
      <c r="E187" s="1">
        <v>0</v>
      </c>
      <c r="F187" s="1">
        <v>0</v>
      </c>
      <c r="G187" s="2">
        <f t="shared" si="0"/>
        <v>1102.6712399999999</v>
      </c>
      <c r="H187" s="2">
        <f t="shared" si="1"/>
        <v>0.40000000000031832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176.36</v>
      </c>
      <c r="E188" s="1">
        <v>0</v>
      </c>
      <c r="F188" s="1">
        <v>0</v>
      </c>
      <c r="G188" s="2">
        <f t="shared" si="0"/>
        <v>98.223619999999997</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1108.24</v>
      </c>
      <c r="D189" s="1">
        <f>'PR-RAS'!E193</f>
        <v>1384.43</v>
      </c>
      <c r="E189" s="1">
        <v>0</v>
      </c>
      <c r="F189" s="1">
        <v>0</v>
      </c>
      <c r="G189" s="2">
        <f t="shared" si="0"/>
        <v>728.89480000000003</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456.2</v>
      </c>
      <c r="D191" s="1">
        <f>'PR-RAS'!E195</f>
        <v>219.03</v>
      </c>
      <c r="E191" s="1">
        <v>0</v>
      </c>
      <c r="F191" s="1">
        <v>0</v>
      </c>
      <c r="G191" s="2">
        <f t="shared" si="0"/>
        <v>169.90940000000001</v>
      </c>
      <c r="H191" s="2">
        <f t="shared" si="1"/>
        <v>0.22999999999998977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444.48</v>
      </c>
      <c r="D192" s="1">
        <f>'PR-RAS'!E196</f>
        <v>574.68999999999994</v>
      </c>
      <c r="E192" s="1">
        <v>0</v>
      </c>
      <c r="F192" s="1">
        <v>0</v>
      </c>
      <c r="G192" s="2">
        <f t="shared" si="0"/>
        <v>304.42725999999999</v>
      </c>
      <c r="H192" s="2">
        <f t="shared" si="1"/>
        <v>0.79000000000007731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444.48</v>
      </c>
      <c r="D206" s="1">
        <f>'PR-RAS'!E210</f>
        <v>574.68999999999994</v>
      </c>
      <c r="E206" s="1">
        <v>0</v>
      </c>
      <c r="F206" s="1">
        <v>0</v>
      </c>
      <c r="G206" s="2">
        <f t="shared" si="0"/>
        <v>326.74129999999997</v>
      </c>
      <c r="H206" s="2">
        <f t="shared" si="1"/>
        <v>0.79000000000007731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441.11</v>
      </c>
      <c r="D207" s="1">
        <f>'PR-RAS'!E211</f>
        <v>564.53</v>
      </c>
      <c r="E207" s="1">
        <v>0</v>
      </c>
      <c r="F207" s="1">
        <v>0</v>
      </c>
      <c r="G207" s="2">
        <f t="shared" si="0"/>
        <v>323.45501999999999</v>
      </c>
      <c r="H207" s="2">
        <f t="shared" si="1"/>
        <v>0.58000000000004093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3.37</v>
      </c>
      <c r="D209" s="1">
        <f>'PR-RAS'!E213</f>
        <v>10.16</v>
      </c>
      <c r="E209" s="1">
        <v>0</v>
      </c>
      <c r="F209" s="1">
        <v>0</v>
      </c>
      <c r="G209" s="2">
        <f t="shared" si="0"/>
        <v>4.9275200000000003</v>
      </c>
      <c r="H209" s="2">
        <f t="shared" si="1"/>
        <v>0.53000000000000025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57592.58</v>
      </c>
      <c r="D248" s="1">
        <f>'PR-RAS'!E252</f>
        <v>62240.09</v>
      </c>
      <c r="E248" s="1">
        <v>0</v>
      </c>
      <c r="F248" s="1">
        <v>0</v>
      </c>
      <c r="G248" s="2">
        <f t="shared" si="0"/>
        <v>44971.971720000001</v>
      </c>
      <c r="H248" s="2">
        <f t="shared" si="1"/>
        <v>0.50999999999476131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57592.58</v>
      </c>
      <c r="D255" s="1">
        <f>'PR-RAS'!E259</f>
        <v>62240.09</v>
      </c>
      <c r="E255" s="1">
        <v>0</v>
      </c>
      <c r="F255" s="1">
        <v>0</v>
      </c>
      <c r="G255" s="2">
        <f t="shared" si="0"/>
        <v>46246.481040000006</v>
      </c>
      <c r="H255" s="2">
        <f t="shared" si="1"/>
        <v>0.50999999999476131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56356.29</v>
      </c>
      <c r="D256" s="1">
        <f>'PR-RAS'!E260</f>
        <v>59559.49</v>
      </c>
      <c r="E256" s="1">
        <v>0</v>
      </c>
      <c r="F256" s="1">
        <v>0</v>
      </c>
      <c r="G256" s="2">
        <f t="shared" si="0"/>
        <v>44746.193849999996</v>
      </c>
      <c r="H256" s="2">
        <f t="shared" si="1"/>
        <v>0.77999999999883585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1236.29</v>
      </c>
      <c r="D257" s="1">
        <f>'PR-RAS'!E261</f>
        <v>2680.6</v>
      </c>
      <c r="E257" s="1">
        <v>0</v>
      </c>
      <c r="F257" s="1">
        <v>0</v>
      </c>
      <c r="G257" s="2">
        <f t="shared" si="0"/>
        <v>1688.9574399999999</v>
      </c>
      <c r="H257" s="2">
        <f t="shared" si="1"/>
        <v>0.69000000000005457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1374231.2600000002</v>
      </c>
      <c r="D285" s="1">
        <f>'PR-RAS'!E289</f>
        <v>1730081.4000000001</v>
      </c>
      <c r="E285" s="1">
        <v>0</v>
      </c>
      <c r="F285" s="1">
        <v>0</v>
      </c>
      <c r="G285" s="2">
        <f t="shared" si="8"/>
        <v>1372967.91304</v>
      </c>
      <c r="H285" s="2">
        <f t="shared" si="9"/>
        <v>0.66000000038184226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103094.42999999993</v>
      </c>
      <c r="E286" s="1">
        <v>0</v>
      </c>
      <c r="F286" s="1">
        <v>0</v>
      </c>
      <c r="G286" s="2">
        <f t="shared" si="8"/>
        <v>58763.825099999958</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19649.310000000289</v>
      </c>
      <c r="D287" s="1">
        <f>'PR-RAS'!E291</f>
        <v>0</v>
      </c>
      <c r="E287" s="1">
        <v>0</v>
      </c>
      <c r="F287" s="1">
        <v>0</v>
      </c>
      <c r="G287" s="2">
        <f t="shared" si="8"/>
        <v>5619.7026600000818</v>
      </c>
      <c r="H287" s="2">
        <f t="shared" si="9"/>
        <v>0.31000000028871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21497.94</v>
      </c>
      <c r="D289" s="1">
        <f>'PR-RAS'!E293</f>
        <v>98289.02</v>
      </c>
      <c r="E289" s="1">
        <v>0</v>
      </c>
      <c r="F289" s="1">
        <v>0</v>
      </c>
      <c r="G289" s="2">
        <f t="shared" si="8"/>
        <v>62805.882239999999</v>
      </c>
      <c r="H289" s="2">
        <f t="shared" si="9"/>
        <v>8.0000000005384209E-2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161.66</v>
      </c>
      <c r="D293" s="1">
        <f>'PR-RAS'!E298</f>
        <v>532.89</v>
      </c>
      <c r="E293" s="1">
        <v>0</v>
      </c>
      <c r="F293" s="1">
        <v>0</v>
      </c>
      <c r="G293" s="2">
        <f t="shared" si="8"/>
        <v>358.41248000000002</v>
      </c>
      <c r="H293" s="2">
        <f t="shared" si="9"/>
        <v>0.45000000000001705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161.66</v>
      </c>
      <c r="D306" s="1">
        <f>'PR-RAS'!E311</f>
        <v>532.89</v>
      </c>
      <c r="E306" s="1">
        <v>0</v>
      </c>
      <c r="F306" s="1">
        <v>0</v>
      </c>
      <c r="G306" s="2">
        <f t="shared" si="8"/>
        <v>374.36920000000003</v>
      </c>
      <c r="H306" s="2">
        <f t="shared" si="9"/>
        <v>0.45000000000001705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161.66</v>
      </c>
      <c r="D307" s="1">
        <f>'PR-RAS'!E312</f>
        <v>532.89</v>
      </c>
      <c r="E307" s="1">
        <v>0</v>
      </c>
      <c r="F307" s="1">
        <v>0</v>
      </c>
      <c r="G307" s="2">
        <f t="shared" si="8"/>
        <v>375.59664000000004</v>
      </c>
      <c r="H307" s="2">
        <f t="shared" si="9"/>
        <v>0.45000000000001705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161.66</v>
      </c>
      <c r="D308" s="1">
        <f>'PR-RAS'!E313</f>
        <v>532.89</v>
      </c>
      <c r="E308" s="1">
        <v>0</v>
      </c>
      <c r="F308" s="1">
        <v>0</v>
      </c>
      <c r="G308" s="2">
        <f t="shared" si="8"/>
        <v>376.82408000000004</v>
      </c>
      <c r="H308" s="2">
        <f t="shared" si="9"/>
        <v>0.45000000000001705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73268.62</v>
      </c>
      <c r="D345" s="1">
        <f>'PR-RAS'!E350</f>
        <v>21155.1</v>
      </c>
      <c r="E345" s="1">
        <v>0</v>
      </c>
      <c r="F345" s="1">
        <v>0</v>
      </c>
      <c r="G345" s="2">
        <f t="shared" si="8"/>
        <v>39759.114079999992</v>
      </c>
      <c r="H345" s="2">
        <f t="shared" si="9"/>
        <v>0.48000000000320142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73268.62</v>
      </c>
      <c r="D358" s="1">
        <f>'PR-RAS'!E363</f>
        <v>4888.6000000000004</v>
      </c>
      <c r="E358" s="1">
        <v>0</v>
      </c>
      <c r="F358" s="1">
        <v>0</v>
      </c>
      <c r="G358" s="2">
        <f t="shared" si="8"/>
        <v>29647.357739999996</v>
      </c>
      <c r="H358" s="2">
        <f t="shared" si="9"/>
        <v>0.78000000000429281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73069.539999999994</v>
      </c>
      <c r="D364" s="1">
        <f>'PR-RAS'!E369</f>
        <v>4401.6000000000004</v>
      </c>
      <c r="E364" s="1">
        <v>0</v>
      </c>
      <c r="F364" s="1">
        <v>0</v>
      </c>
      <c r="G364" s="2">
        <f t="shared" si="8"/>
        <v>29719.804619999995</v>
      </c>
      <c r="H364" s="2">
        <f t="shared" si="9"/>
        <v>0.86000000000603904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780</v>
      </c>
      <c r="E365" s="1">
        <v>0</v>
      </c>
      <c r="F365" s="1">
        <v>0</v>
      </c>
      <c r="G365" s="2">
        <f t="shared" si="8"/>
        <v>567.84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119.45</v>
      </c>
      <c r="D366" s="1">
        <f>'PR-RAS'!E371</f>
        <v>817.95</v>
      </c>
      <c r="E366" s="1">
        <v>0</v>
      </c>
      <c r="F366" s="1">
        <v>0</v>
      </c>
      <c r="G366" s="2">
        <f t="shared" si="8"/>
        <v>640.70275000000004</v>
      </c>
      <c r="H366" s="2">
        <f t="shared" si="9"/>
        <v>0.49999999999995737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72950.09</v>
      </c>
      <c r="D367" s="1">
        <f>'PR-RAS'!E372</f>
        <v>0</v>
      </c>
      <c r="E367" s="1">
        <v>0</v>
      </c>
      <c r="F367" s="1">
        <v>0</v>
      </c>
      <c r="G367" s="2">
        <f t="shared" si="8"/>
        <v>26699.732939999998</v>
      </c>
      <c r="H367" s="2">
        <f t="shared" si="9"/>
        <v>8.999999999650754E-2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370.65</v>
      </c>
      <c r="E369" s="1">
        <v>0</v>
      </c>
      <c r="F369" s="1">
        <v>0</v>
      </c>
      <c r="G369" s="2">
        <f t="shared" si="8"/>
        <v>272.79839999999996</v>
      </c>
      <c r="H369" s="2">
        <f t="shared" si="9"/>
        <v>0.35000000000002274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2433</v>
      </c>
      <c r="E370" s="1">
        <v>0</v>
      </c>
      <c r="F370" s="1">
        <v>0</v>
      </c>
      <c r="G370" s="2">
        <f t="shared" si="8"/>
        <v>1795.5540000000001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199.08</v>
      </c>
      <c r="D378" s="1">
        <f>'PR-RAS'!E383</f>
        <v>237</v>
      </c>
      <c r="E378" s="1">
        <v>0</v>
      </c>
      <c r="F378" s="1">
        <v>0</v>
      </c>
      <c r="G378" s="2">
        <f t="shared" si="8"/>
        <v>253.75116000000003</v>
      </c>
      <c r="H378" s="2">
        <f t="shared" si="9"/>
        <v>8.0000000000012506E-2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199.08</v>
      </c>
      <c r="D379" s="1">
        <f>'PR-RAS'!E384</f>
        <v>237</v>
      </c>
      <c r="E379" s="1">
        <v>0</v>
      </c>
      <c r="F379" s="1">
        <v>0</v>
      </c>
      <c r="G379" s="2">
        <f t="shared" si="8"/>
        <v>254.42424000000003</v>
      </c>
      <c r="H379" s="2">
        <f t="shared" si="9"/>
        <v>8.0000000000012506E-2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250</v>
      </c>
      <c r="E386" s="1">
        <v>0</v>
      </c>
      <c r="F386" s="1">
        <v>0</v>
      </c>
      <c r="G386" s="2">
        <f t="shared" si="8"/>
        <v>192.5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250</v>
      </c>
      <c r="E388" s="1">
        <v>0</v>
      </c>
      <c r="F388" s="1">
        <v>0</v>
      </c>
      <c r="G388" s="2">
        <f t="shared" si="8"/>
        <v>193.5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16266.5</v>
      </c>
      <c r="E397" s="1">
        <v>0</v>
      </c>
      <c r="F397" s="1">
        <v>0</v>
      </c>
      <c r="G397" s="2">
        <f t="shared" si="8"/>
        <v>12883.068000000001</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16266.5</v>
      </c>
      <c r="E398" s="1">
        <v>0</v>
      </c>
      <c r="F398" s="1">
        <v>0</v>
      </c>
      <c r="G398" s="2">
        <f t="shared" si="8"/>
        <v>12915.601000000001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73106.959999999992</v>
      </c>
      <c r="D403" s="1">
        <f>'PR-RAS'!E408</f>
        <v>20622.21</v>
      </c>
      <c r="E403" s="1">
        <v>0</v>
      </c>
      <c r="F403" s="1">
        <v>0</v>
      </c>
      <c r="G403" s="2">
        <f t="shared" si="8"/>
        <v>45969.254759999996</v>
      </c>
      <c r="H403" s="2">
        <f t="shared" si="9"/>
        <v>0.25000000000727596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15965.08</v>
      </c>
      <c r="E405" s="1">
        <v>0</v>
      </c>
      <c r="F405" s="1">
        <v>0</v>
      </c>
      <c r="G405" s="2">
        <f t="shared" si="8"/>
        <v>12899.784640000002</v>
      </c>
      <c r="H405" s="2">
        <f t="shared" si="9"/>
        <v>7.999999999992724E-2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2181.3000000000002</v>
      </c>
      <c r="D406" s="1">
        <f>'PR-RAS'!E411</f>
        <v>658.81</v>
      </c>
      <c r="E406" s="1">
        <v>0</v>
      </c>
      <c r="F406" s="1">
        <v>0</v>
      </c>
      <c r="G406" s="2">
        <f t="shared" si="8"/>
        <v>1417.0626000000002</v>
      </c>
      <c r="H406" s="2">
        <f t="shared" si="9"/>
        <v>0.49000000000023647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1354743.6099999999</v>
      </c>
      <c r="D407" s="1">
        <f>'PR-RAS'!E412</f>
        <v>1833708.72</v>
      </c>
      <c r="E407" s="1">
        <v>0</v>
      </c>
      <c r="F407" s="1">
        <v>0</v>
      </c>
      <c r="G407" s="2">
        <f t="shared" si="8"/>
        <v>2038997.3863000001</v>
      </c>
      <c r="H407" s="2">
        <f t="shared" si="9"/>
        <v>0.67000000015832484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1447499.8800000004</v>
      </c>
      <c r="D408" s="1">
        <f>'PR-RAS'!E413</f>
        <v>1751236.5000000002</v>
      </c>
      <c r="E408" s="1">
        <v>0</v>
      </c>
      <c r="F408" s="1">
        <v>0</v>
      </c>
      <c r="G408" s="2">
        <f t="shared" si="8"/>
        <v>2014638.9621600001</v>
      </c>
      <c r="H408" s="2">
        <f t="shared" si="9"/>
        <v>0.61999999941326678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82472.219999999739</v>
      </c>
      <c r="E409" s="1">
        <v>0</v>
      </c>
      <c r="F409" s="1">
        <v>0</v>
      </c>
      <c r="G409" s="2">
        <f t="shared" si="8"/>
        <v>67297.331519999789</v>
      </c>
      <c r="H409" s="2">
        <f t="shared" si="9"/>
        <v>0.21999999973922968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92756.270000000484</v>
      </c>
      <c r="D410" s="1">
        <f>'PR-RAS'!E415</f>
        <v>0</v>
      </c>
      <c r="E410" s="1">
        <v>0</v>
      </c>
      <c r="F410" s="1">
        <v>0</v>
      </c>
      <c r="G410" s="2">
        <f t="shared" si="8"/>
        <v>37937.314430000195</v>
      </c>
      <c r="H410" s="2">
        <f t="shared" si="9"/>
        <v>0.27000000048428774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21497.94</v>
      </c>
      <c r="D412" s="1">
        <f>'PR-RAS'!E417</f>
        <v>114254.1</v>
      </c>
      <c r="E412" s="1">
        <v>0</v>
      </c>
      <c r="F412" s="1">
        <v>0</v>
      </c>
      <c r="G412" s="2">
        <f t="shared" si="8"/>
        <v>102752.52353999999</v>
      </c>
      <c r="H412" s="2">
        <f t="shared" si="9"/>
        <v>0.16000000000713044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2181.3000000000002</v>
      </c>
      <c r="D413" s="1">
        <f>'PR-RAS'!E418</f>
        <v>658.81</v>
      </c>
      <c r="E413" s="1">
        <v>0</v>
      </c>
      <c r="F413" s="1">
        <v>0</v>
      </c>
      <c r="G413" s="2">
        <f t="shared" si="8"/>
        <v>1441.55504</v>
      </c>
      <c r="H413" s="2">
        <f t="shared" si="9"/>
        <v>0.49000000000023647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1354743.6099999999</v>
      </c>
      <c r="D633" s="1">
        <f>'PR-RAS'!E639</f>
        <v>1833708.72</v>
      </c>
      <c r="E633" s="1">
        <v>0</v>
      </c>
      <c r="F633" s="1">
        <v>0</v>
      </c>
      <c r="G633" s="2">
        <f t="shared" si="10"/>
        <v>3174005.7835999997</v>
      </c>
      <c r="H633" s="2">
        <f t="shared" si="11"/>
        <v>0.67000000015832484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1447499.8800000004</v>
      </c>
      <c r="D634" s="1">
        <f>'PR-RAS'!E640</f>
        <v>1751236.5000000002</v>
      </c>
      <c r="E634" s="1">
        <v>0</v>
      </c>
      <c r="F634" s="1">
        <v>0</v>
      </c>
      <c r="G634" s="2">
        <f t="shared" si="10"/>
        <v>3133332.8330400004</v>
      </c>
      <c r="H634" s="2">
        <f t="shared" si="11"/>
        <v>0.61999999941326678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82472.219999999739</v>
      </c>
      <c r="E635" s="1">
        <v>0</v>
      </c>
      <c r="F635" s="1">
        <v>0</v>
      </c>
      <c r="G635" s="2">
        <f t="shared" si="10"/>
        <v>104574.77495999968</v>
      </c>
      <c r="H635" s="2">
        <f t="shared" si="11"/>
        <v>0.21999999973922968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92756.270000000484</v>
      </c>
      <c r="D636" s="1">
        <f>'PR-RAS'!E642</f>
        <v>0</v>
      </c>
      <c r="E636" s="1">
        <v>0</v>
      </c>
      <c r="F636" s="1">
        <v>0</v>
      </c>
      <c r="G636" s="2">
        <f t="shared" si="10"/>
        <v>58900.231450000305</v>
      </c>
      <c r="H636" s="2">
        <f t="shared" si="11"/>
        <v>0.27000000048428774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21497.94</v>
      </c>
      <c r="D638" s="1">
        <f>'PR-RAS'!E644</f>
        <v>114254.1</v>
      </c>
      <c r="E638" s="1">
        <v>0</v>
      </c>
      <c r="F638" s="1">
        <v>0</v>
      </c>
      <c r="G638" s="2">
        <f t="shared" si="10"/>
        <v>159253.91118000002</v>
      </c>
      <c r="H638" s="2">
        <f t="shared" si="11"/>
        <v>0.16000000000713044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114254.21000000049</v>
      </c>
      <c r="D640" s="1">
        <f>'PR-RAS'!E646</f>
        <v>31781.880000000267</v>
      </c>
      <c r="E640" s="1">
        <v>0</v>
      </c>
      <c r="F640" s="1">
        <v>0</v>
      </c>
      <c r="G640" s="2">
        <f t="shared" si="10"/>
        <v>113625.68283000066</v>
      </c>
      <c r="H640" s="2">
        <f t="shared" si="11"/>
        <v>0.33000000022002496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103114.5</v>
      </c>
      <c r="D641" s="1">
        <f>'PR-RAS'!E647</f>
        <v>121469.21</v>
      </c>
      <c r="E641" s="1">
        <v>0</v>
      </c>
      <c r="F641" s="1">
        <v>0</v>
      </c>
      <c r="G641" s="2">
        <f t="shared" si="10"/>
        <v>221473.86880000003</v>
      </c>
      <c r="H641" s="2">
        <f t="shared" si="11"/>
        <v>0.71000000000640284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20518.98</v>
      </c>
      <c r="D642" s="1">
        <f>'PR-RAS'!E649</f>
        <v>21628.3</v>
      </c>
      <c r="E642" s="1">
        <v>0</v>
      </c>
      <c r="F642" s="1">
        <v>0</v>
      </c>
      <c r="G642" s="2">
        <f t="shared" si="10"/>
        <v>40880.146780000003</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354863.62</v>
      </c>
      <c r="D643" s="1">
        <f>'PR-RAS'!E650</f>
        <v>445157.46</v>
      </c>
      <c r="E643" s="1">
        <v>0</v>
      </c>
      <c r="F643" s="1">
        <v>0</v>
      </c>
      <c r="G643" s="2">
        <f t="shared" si="10"/>
        <v>799404.62268000003</v>
      </c>
      <c r="H643" s="2">
        <f t="shared" si="11"/>
        <v>0.84000000002561137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353754.3</v>
      </c>
      <c r="D644" s="1">
        <f>'PR-RAS'!E651</f>
        <v>440697.03</v>
      </c>
      <c r="E644" s="1">
        <v>0</v>
      </c>
      <c r="F644" s="1">
        <v>0</v>
      </c>
      <c r="G644" s="2">
        <f t="shared" si="10"/>
        <v>794200.39548000006</v>
      </c>
      <c r="H644" s="2">
        <f t="shared" si="11"/>
        <v>0.33000000001629815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21628.299999999988</v>
      </c>
      <c r="D645" s="1">
        <f>'PR-RAS'!E652</f>
        <v>26088.729999999981</v>
      </c>
      <c r="E645" s="1">
        <v>0</v>
      </c>
      <c r="F645" s="1">
        <v>0</v>
      </c>
      <c r="G645" s="2">
        <f t="shared" si="10"/>
        <v>47530.909439999967</v>
      </c>
      <c r="H645" s="2">
        <f t="shared" si="11"/>
        <v>0.57000000000698492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46</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39</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1264480.54</v>
      </c>
      <c r="D668" s="1">
        <f>'PR-RAS'!E675</f>
        <v>1575781.24</v>
      </c>
      <c r="E668" s="1">
        <v>0</v>
      </c>
      <c r="F668" s="1">
        <v>0</v>
      </c>
      <c r="G668" s="2">
        <f t="shared" si="10"/>
        <v>2945500.6943399999</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499</v>
      </c>
      <c r="E703" s="1">
        <v>0</v>
      </c>
      <c r="F703" s="1">
        <v>0</v>
      </c>
      <c r="G703" s="2">
        <f t="shared" si="10"/>
        <v>700.596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1525.77</v>
      </c>
      <c r="D710" s="1">
        <f>'PR-RAS'!E717</f>
        <v>4365.3</v>
      </c>
      <c r="E710" s="1">
        <v>0</v>
      </c>
      <c r="F710" s="1">
        <v>0</v>
      </c>
      <c r="G710" s="2">
        <f t="shared" si="10"/>
        <v>7271.7663300000004</v>
      </c>
      <c r="H710" s="2">
        <f t="shared" si="11"/>
        <v>0.53000000000020009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35038.19</v>
      </c>
      <c r="D711" s="1">
        <f>'PR-RAS'!E718</f>
        <v>37141.42</v>
      </c>
      <c r="E711" s="1">
        <v>0</v>
      </c>
      <c r="F711" s="1">
        <v>0</v>
      </c>
      <c r="G711" s="2">
        <f t="shared" si="10"/>
        <v>77617.931299999997</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3981.68</v>
      </c>
      <c r="D713" s="1">
        <f>'PR-RAS'!E720</f>
        <v>1973.8</v>
      </c>
      <c r="E713" s="1">
        <v>0</v>
      </c>
      <c r="F713" s="1">
        <v>0</v>
      </c>
      <c r="G713" s="2">
        <f t="shared" si="10"/>
        <v>5645.6473599999999</v>
      </c>
      <c r="H713" s="2">
        <f t="shared" si="11"/>
        <v>0.52000000000020918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3465.06</v>
      </c>
      <c r="D715" s="1">
        <f>'PR-RAS'!E722</f>
        <v>2371.7800000000002</v>
      </c>
      <c r="E715" s="1">
        <v>0</v>
      </c>
      <c r="F715" s="1">
        <v>0</v>
      </c>
      <c r="G715" s="2">
        <f t="shared" si="10"/>
        <v>5860.9546800000007</v>
      </c>
      <c r="H715" s="2">
        <f t="shared" si="11"/>
        <v>0.27999999999974534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56356.29</v>
      </c>
      <c r="D816" s="1">
        <f>'PR-RAS'!E823</f>
        <v>59559.49</v>
      </c>
      <c r="E816" s="1">
        <v>0</v>
      </c>
      <c r="F816" s="1">
        <v>0</v>
      </c>
      <c r="G816" s="2">
        <f t="shared" si="18"/>
        <v>143012.34504999997</v>
      </c>
      <c r="H816" s="2">
        <f t="shared" si="19"/>
        <v>0.77999999999883585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1236.29</v>
      </c>
      <c r="D821" s="1">
        <f>'PR-RAS'!E828</f>
        <v>2680.6</v>
      </c>
      <c r="E821" s="1">
        <v>0</v>
      </c>
      <c r="F821" s="1">
        <v>0</v>
      </c>
      <c r="G821" s="2">
        <f t="shared" si="18"/>
        <v>5409.9417999999996</v>
      </c>
      <c r="H821" s="2">
        <f t="shared" si="19"/>
        <v>0.69000000000005457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265262.95</v>
      </c>
      <c r="D984" s="6">
        <f>BILANCA!E6</f>
        <v>277452.38</v>
      </c>
      <c r="E984" s="6">
        <v>0</v>
      </c>
      <c r="F984" s="6">
        <v>0</v>
      </c>
      <c r="G984" s="7">
        <f t="shared" ref="G984:G1241" si="22">B984/1000*C984+B984/500*D984</f>
        <v>820.16770999999994</v>
      </c>
      <c r="H984" s="7">
        <f t="shared" si="19"/>
        <v>0.42999999999301508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125156.08000000002</v>
      </c>
      <c r="D985" s="1">
        <f>BILANCA!E7</f>
        <v>108487.88000000002</v>
      </c>
      <c r="E985" s="1">
        <v>0</v>
      </c>
      <c r="F985" s="1">
        <v>0</v>
      </c>
      <c r="G985" s="2">
        <f t="shared" si="22"/>
        <v>684.26368000000014</v>
      </c>
      <c r="H985" s="2">
        <f t="shared" si="19"/>
        <v>0.19999999999708962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125156.08000000002</v>
      </c>
      <c r="D990" s="1">
        <f>BILANCA!E12</f>
        <v>108487.88000000002</v>
      </c>
      <c r="E990" s="1">
        <v>0</v>
      </c>
      <c r="F990" s="1">
        <v>0</v>
      </c>
      <c r="G990" s="2">
        <f t="shared" si="22"/>
        <v>2394.9228800000005</v>
      </c>
      <c r="H990" s="2">
        <f t="shared" si="19"/>
        <v>0.19999999999708962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16255.5</v>
      </c>
      <c r="E991" s="1">
        <v>0</v>
      </c>
      <c r="F991" s="1">
        <v>0</v>
      </c>
      <c r="G991" s="2">
        <f t="shared" si="22"/>
        <v>260.08800000000002</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16255.5</v>
      </c>
      <c r="E993" s="1">
        <v>0</v>
      </c>
      <c r="F993" s="1">
        <v>0</v>
      </c>
      <c r="G993" s="2">
        <f t="shared" si="22"/>
        <v>325.11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104812.51000000002</v>
      </c>
      <c r="D997" s="1">
        <f>BILANCA!E19</f>
        <v>75242.620000000024</v>
      </c>
      <c r="E997" s="1">
        <v>0</v>
      </c>
      <c r="F997" s="1">
        <v>0</v>
      </c>
      <c r="G997" s="2">
        <f t="shared" si="22"/>
        <v>3574.1685000000007</v>
      </c>
      <c r="H997" s="2">
        <f t="shared" si="19"/>
        <v>0.86999999995168764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87026.05</v>
      </c>
      <c r="D998" s="1">
        <f>BILANCA!E20</f>
        <v>104997.11</v>
      </c>
      <c r="E998" s="1">
        <v>0</v>
      </c>
      <c r="F998" s="1">
        <v>0</v>
      </c>
      <c r="G998" s="2">
        <f t="shared" si="22"/>
        <v>4455.3040499999997</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2597.61</v>
      </c>
      <c r="D999" s="1">
        <f>BILANCA!E21</f>
        <v>2310.36</v>
      </c>
      <c r="E999" s="1">
        <v>0</v>
      </c>
      <c r="F999" s="1">
        <v>0</v>
      </c>
      <c r="G999" s="2">
        <f t="shared" si="22"/>
        <v>115.49328</v>
      </c>
      <c r="H999" s="2">
        <f t="shared" si="19"/>
        <v>0.75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91511.66</v>
      </c>
      <c r="D1000" s="1">
        <f>BILANCA!E22</f>
        <v>91697.47</v>
      </c>
      <c r="E1000" s="1">
        <v>0</v>
      </c>
      <c r="F1000" s="1">
        <v>0</v>
      </c>
      <c r="G1000" s="2">
        <f t="shared" si="22"/>
        <v>4673.4122000000007</v>
      </c>
      <c r="H1000" s="2">
        <f t="shared" si="19"/>
        <v>0.80999999999767169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11956.97</v>
      </c>
      <c r="D1001" s="1">
        <f>BILANCA!E23</f>
        <v>11956.97</v>
      </c>
      <c r="E1001" s="1">
        <v>0</v>
      </c>
      <c r="F1001" s="1">
        <v>0</v>
      </c>
      <c r="G1001" s="2">
        <f t="shared" si="22"/>
        <v>645.67637999999988</v>
      </c>
      <c r="H1001" s="2">
        <f t="shared" si="19"/>
        <v>6.0000000001309672E-2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710.13</v>
      </c>
      <c r="D1002" s="1">
        <f>BILANCA!E24</f>
        <v>1080.78</v>
      </c>
      <c r="E1002" s="1">
        <v>0</v>
      </c>
      <c r="F1002" s="1">
        <v>0</v>
      </c>
      <c r="G1002" s="2">
        <f t="shared" si="22"/>
        <v>54.562109999999997</v>
      </c>
      <c r="H1002" s="2">
        <f t="shared" si="19"/>
        <v>0.35000000000002274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12066.41</v>
      </c>
      <c r="D1003" s="1">
        <f>BILANCA!E25</f>
        <v>14499.41</v>
      </c>
      <c r="E1003" s="1">
        <v>0</v>
      </c>
      <c r="F1003" s="1">
        <v>0</v>
      </c>
      <c r="G1003" s="2">
        <f t="shared" si="22"/>
        <v>821.30460000000005</v>
      </c>
      <c r="H1003" s="2">
        <f t="shared" si="19"/>
        <v>0.81999999999970896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20666.689999999999</v>
      </c>
      <c r="D1004" s="1">
        <f>BILANCA!E26</f>
        <v>20573.79</v>
      </c>
      <c r="E1004" s="1">
        <v>0</v>
      </c>
      <c r="F1004" s="1">
        <v>0</v>
      </c>
      <c r="G1004" s="2">
        <f t="shared" si="22"/>
        <v>1298.0996700000001</v>
      </c>
      <c r="H1004" s="2">
        <f t="shared" si="19"/>
        <v>0.52000000000043656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121723.01</v>
      </c>
      <c r="D1006" s="1">
        <f>BILANCA!E28</f>
        <v>171873.27</v>
      </c>
      <c r="E1006" s="1">
        <v>0</v>
      </c>
      <c r="F1006" s="1">
        <v>0</v>
      </c>
      <c r="G1006" s="2">
        <f t="shared" si="22"/>
        <v>10705.799649999999</v>
      </c>
      <c r="H1006" s="2">
        <f t="shared" si="19"/>
        <v>0.27999999998428393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20185.72</v>
      </c>
      <c r="D1007" s="1">
        <f>BILANCA!E29</f>
        <v>16675.16</v>
      </c>
      <c r="E1007" s="1">
        <v>0</v>
      </c>
      <c r="F1007" s="1">
        <v>0</v>
      </c>
      <c r="G1007" s="2">
        <f t="shared" si="22"/>
        <v>1284.8649600000001</v>
      </c>
      <c r="H1007" s="2">
        <f t="shared" si="19"/>
        <v>0.43999999999869033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62582.07</v>
      </c>
      <c r="D1008" s="1">
        <f>BILANCA!E30</f>
        <v>28084.48</v>
      </c>
      <c r="E1008" s="1">
        <v>0</v>
      </c>
      <c r="F1008" s="1">
        <v>0</v>
      </c>
      <c r="G1008" s="2">
        <f t="shared" si="22"/>
        <v>2968.7757500000002</v>
      </c>
      <c r="H1008" s="2">
        <f t="shared" si="19"/>
        <v>0.5499999999992724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42396.35</v>
      </c>
      <c r="D1012" s="1">
        <f>BILANCA!E34</f>
        <v>11409.32</v>
      </c>
      <c r="E1012" s="1">
        <v>0</v>
      </c>
      <c r="F1012" s="1">
        <v>0</v>
      </c>
      <c r="G1012" s="2">
        <f t="shared" si="22"/>
        <v>1891.2347100000002</v>
      </c>
      <c r="H1012" s="2">
        <f t="shared" si="19"/>
        <v>0.66999999999825377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157.84000000000015</v>
      </c>
      <c r="D1013" s="1">
        <f>BILANCA!E35</f>
        <v>314.58999999999924</v>
      </c>
      <c r="E1013" s="1">
        <v>0</v>
      </c>
      <c r="F1013" s="1">
        <v>0</v>
      </c>
      <c r="G1013" s="2">
        <f t="shared" si="22"/>
        <v>23.610599999999955</v>
      </c>
      <c r="H1013" s="2">
        <f t="shared" si="19"/>
        <v>0.57000000000061846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6523.95</v>
      </c>
      <c r="D1014" s="1">
        <f>BILANCA!E36</f>
        <v>6213.98</v>
      </c>
      <c r="E1014" s="1">
        <v>0</v>
      </c>
      <c r="F1014" s="1">
        <v>0</v>
      </c>
      <c r="G1014" s="2">
        <f t="shared" si="22"/>
        <v>587.50920999999994</v>
      </c>
      <c r="H1014" s="2">
        <f t="shared" si="19"/>
        <v>7.0000000000618456E-2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6366.11</v>
      </c>
      <c r="D1018" s="1">
        <f>BILANCA!E40</f>
        <v>5899.39</v>
      </c>
      <c r="E1018" s="1">
        <v>0</v>
      </c>
      <c r="F1018" s="1">
        <v>0</v>
      </c>
      <c r="G1018" s="2">
        <f t="shared" si="22"/>
        <v>635.77115000000003</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1.0000000000218279E-2</v>
      </c>
      <c r="D1023" s="1">
        <f>BILANCA!E45</f>
        <v>1.0000000000218279E-2</v>
      </c>
      <c r="E1023" s="1">
        <v>0</v>
      </c>
      <c r="F1023" s="1">
        <v>0</v>
      </c>
      <c r="G1023" s="2">
        <f t="shared" si="22"/>
        <v>1.2000000000261936E-3</v>
      </c>
      <c r="H1023" s="2">
        <f t="shared" si="19"/>
        <v>2.0000000000436557E-2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4956</v>
      </c>
      <c r="D1025" s="1">
        <f>BILANCA!E47</f>
        <v>2791.34</v>
      </c>
      <c r="E1025" s="1">
        <v>0</v>
      </c>
      <c r="F1025" s="1">
        <v>0</v>
      </c>
      <c r="G1025" s="2">
        <f t="shared" si="22"/>
        <v>442.62456000000003</v>
      </c>
      <c r="H1025" s="2">
        <f t="shared" si="19"/>
        <v>0.34000000000014552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4955.99</v>
      </c>
      <c r="D1028" s="1">
        <f>BILANCA!E50</f>
        <v>2791.33</v>
      </c>
      <c r="E1028" s="1">
        <v>0</v>
      </c>
      <c r="F1028" s="1">
        <v>0</v>
      </c>
      <c r="G1028" s="2">
        <f t="shared" si="22"/>
        <v>474.23924999999997</v>
      </c>
      <c r="H1028" s="2">
        <f t="shared" si="19"/>
        <v>0.34000000000014552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23810.2</v>
      </c>
      <c r="D1032" s="1">
        <f>BILANCA!E54</f>
        <v>22722.84</v>
      </c>
      <c r="E1032" s="1">
        <v>0</v>
      </c>
      <c r="F1032" s="1">
        <v>0</v>
      </c>
      <c r="G1032" s="2">
        <f t="shared" si="22"/>
        <v>3393.5381200000002</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23810.2</v>
      </c>
      <c r="D1033" s="1">
        <f>BILANCA!E55</f>
        <v>22722.84</v>
      </c>
      <c r="E1033" s="1">
        <v>0</v>
      </c>
      <c r="F1033" s="1">
        <v>0</v>
      </c>
      <c r="G1033" s="2">
        <f t="shared" si="22"/>
        <v>3462.7939999999999</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140106.87</v>
      </c>
      <c r="D1046" s="1">
        <f>BILANCA!E68</f>
        <v>168964.5</v>
      </c>
      <c r="E1046" s="1">
        <v>0</v>
      </c>
      <c r="F1046" s="1">
        <v>0</v>
      </c>
      <c r="G1046" s="2">
        <f t="shared" si="22"/>
        <v>30116.259810000003</v>
      </c>
      <c r="H1046" s="2">
        <f t="shared" si="19"/>
        <v>0.63000000000465661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21628.300000000003</v>
      </c>
      <c r="D1047" s="1">
        <f>BILANCA!E69</f>
        <v>26088.73</v>
      </c>
      <c r="E1047" s="1">
        <v>0</v>
      </c>
      <c r="F1047" s="1">
        <v>0</v>
      </c>
      <c r="G1047" s="2">
        <f t="shared" si="22"/>
        <v>4723.5686400000004</v>
      </c>
      <c r="H1047" s="2">
        <f t="shared" si="19"/>
        <v>0.57000000000334694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20885.310000000001</v>
      </c>
      <c r="D1048" s="1">
        <f>BILANCA!E70</f>
        <v>26088.73</v>
      </c>
      <c r="E1048" s="1">
        <v>0</v>
      </c>
      <c r="F1048" s="1">
        <v>0</v>
      </c>
      <c r="G1048" s="2">
        <f t="shared" si="22"/>
        <v>4749.0800500000005</v>
      </c>
      <c r="H1048" s="2">
        <f t="shared" si="19"/>
        <v>0.58000000000174623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20885.310000000001</v>
      </c>
      <c r="D1050" s="1">
        <f>BILANCA!E72</f>
        <v>26088.73</v>
      </c>
      <c r="E1050" s="1">
        <v>0</v>
      </c>
      <c r="F1050" s="1">
        <v>0</v>
      </c>
      <c r="G1050" s="2">
        <f t="shared" si="22"/>
        <v>4895.2055900000005</v>
      </c>
      <c r="H1050" s="2">
        <f t="shared" si="19"/>
        <v>0.58000000000174623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742.99</v>
      </c>
      <c r="D1054" s="1">
        <f>BILANCA!E76</f>
        <v>0</v>
      </c>
      <c r="E1054" s="1">
        <v>0</v>
      </c>
      <c r="F1054" s="1">
        <v>0</v>
      </c>
      <c r="G1054" s="2">
        <f t="shared" si="22"/>
        <v>52.752289999999995</v>
      </c>
      <c r="H1054" s="2">
        <f t="shared" si="19"/>
        <v>9.9999999999909051E-3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12830.37</v>
      </c>
      <c r="D1056" s="1">
        <f>BILANCA!E78</f>
        <v>20395.349999999999</v>
      </c>
      <c r="E1056" s="1">
        <v>0</v>
      </c>
      <c r="F1056" s="1">
        <v>0</v>
      </c>
      <c r="G1056" s="2">
        <f t="shared" si="22"/>
        <v>3914.3381099999997</v>
      </c>
      <c r="H1056" s="2">
        <f t="shared" si="19"/>
        <v>0.71999999999934516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12830.37</v>
      </c>
      <c r="D1064" s="1">
        <f>BILANCA!E86</f>
        <v>20395.349999999999</v>
      </c>
      <c r="E1064" s="1">
        <v>0</v>
      </c>
      <c r="F1064" s="1">
        <v>0</v>
      </c>
      <c r="G1064" s="2">
        <f t="shared" si="22"/>
        <v>4343.3066699999999</v>
      </c>
      <c r="H1064" s="2">
        <f t="shared" si="19"/>
        <v>0.71999999999934516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352.4</v>
      </c>
      <c r="D1124" s="1">
        <f>BILANCA!E146</f>
        <v>352.4</v>
      </c>
      <c r="E1124" s="1">
        <v>0</v>
      </c>
      <c r="F1124" s="1">
        <v>0</v>
      </c>
      <c r="G1124" s="2">
        <f t="shared" si="22"/>
        <v>149.06519999999998</v>
      </c>
      <c r="H1124" s="2">
        <f t="shared" si="23"/>
        <v>0.79999999999995453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352.4</v>
      </c>
      <c r="D1138" s="1">
        <f>BILANCA!E160</f>
        <v>352.4</v>
      </c>
      <c r="E1138" s="1">
        <v>0</v>
      </c>
      <c r="F1138" s="1">
        <v>0</v>
      </c>
      <c r="G1138" s="2">
        <f t="shared" si="22"/>
        <v>163.86599999999999</v>
      </c>
      <c r="H1138" s="2">
        <f t="shared" si="23"/>
        <v>0.79999999999995453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2181.3000000000002</v>
      </c>
      <c r="D1142" s="1">
        <f>BILANCA!E164</f>
        <v>658.81</v>
      </c>
      <c r="E1142" s="1">
        <v>0</v>
      </c>
      <c r="F1142" s="1">
        <v>0</v>
      </c>
      <c r="G1142" s="2">
        <f t="shared" si="22"/>
        <v>556.32827999999995</v>
      </c>
      <c r="H1142" s="2">
        <f t="shared" si="23"/>
        <v>0.49000000000023647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2181.3000000000002</v>
      </c>
      <c r="D1144" s="1">
        <f>BILANCA!E166</f>
        <v>658.81</v>
      </c>
      <c r="E1144" s="1">
        <v>0</v>
      </c>
      <c r="F1144" s="1">
        <v>0</v>
      </c>
      <c r="G1144" s="2">
        <f t="shared" si="22"/>
        <v>563.32612000000006</v>
      </c>
      <c r="H1144" s="2">
        <f t="shared" si="23"/>
        <v>0.49000000000023647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103114.5</v>
      </c>
      <c r="D1148" s="1">
        <f>BILANCA!E170</f>
        <v>121469.21</v>
      </c>
      <c r="E1148" s="1">
        <v>0</v>
      </c>
      <c r="F1148" s="1">
        <v>0</v>
      </c>
      <c r="G1148" s="2">
        <f t="shared" si="22"/>
        <v>57098.731800000009</v>
      </c>
      <c r="H1148" s="2">
        <f t="shared" si="23"/>
        <v>0.71000000000640284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103114.5</v>
      </c>
      <c r="D1151" s="1">
        <f>BILANCA!E173</f>
        <v>121469.21</v>
      </c>
      <c r="E1151" s="1">
        <v>0</v>
      </c>
      <c r="F1151" s="1">
        <v>0</v>
      </c>
      <c r="G1151" s="2">
        <f t="shared" si="22"/>
        <v>58136.89056</v>
      </c>
      <c r="H1151" s="2">
        <f t="shared" si="23"/>
        <v>0.71000000000640284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265262.95</v>
      </c>
      <c r="D1152" s="1">
        <f>BILANCA!E175</f>
        <v>277452.38</v>
      </c>
      <c r="E1152" s="1">
        <v>0</v>
      </c>
      <c r="F1152" s="1">
        <v>0</v>
      </c>
      <c r="G1152" s="2">
        <f t="shared" si="22"/>
        <v>138608.34299000003</v>
      </c>
      <c r="H1152" s="2">
        <f t="shared" si="23"/>
        <v>0.42999999999301508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252179.78</v>
      </c>
      <c r="D1153" s="1">
        <f>BILANCA!E176</f>
        <v>200087.58000000002</v>
      </c>
      <c r="E1153" s="1">
        <v>0</v>
      </c>
      <c r="F1153" s="1">
        <v>0</v>
      </c>
      <c r="G1153" s="2">
        <f t="shared" si="22"/>
        <v>110900.33980000002</v>
      </c>
      <c r="H1153" s="2">
        <f t="shared" si="23"/>
        <v>0.63999999998486601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179415.5</v>
      </c>
      <c r="D1154" s="1">
        <f>BILANCA!E177</f>
        <v>183571.08000000002</v>
      </c>
      <c r="E1154" s="1">
        <v>0</v>
      </c>
      <c r="F1154" s="1">
        <v>0</v>
      </c>
      <c r="G1154" s="2">
        <f t="shared" si="22"/>
        <v>93461.359860000011</v>
      </c>
      <c r="H1154" s="2">
        <f t="shared" si="23"/>
        <v>0.58000000001629815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101243.72</v>
      </c>
      <c r="D1155" s="1">
        <f>BILANCA!E178</f>
        <v>115934.28</v>
      </c>
      <c r="E1155" s="1">
        <v>0</v>
      </c>
      <c r="F1155" s="1">
        <v>0</v>
      </c>
      <c r="G1155" s="2">
        <f t="shared" si="22"/>
        <v>57295.312160000001</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61137.93</v>
      </c>
      <c r="D1156" s="1">
        <f>BILANCA!E179</f>
        <v>32205.73</v>
      </c>
      <c r="E1156" s="1">
        <v>0</v>
      </c>
      <c r="F1156" s="1">
        <v>0</v>
      </c>
      <c r="G1156" s="2">
        <f t="shared" si="22"/>
        <v>21720.044470000001</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8.02</v>
      </c>
      <c r="D1157" s="1">
        <f>BILANCA!E180</f>
        <v>8.02</v>
      </c>
      <c r="E1157" s="1">
        <v>0</v>
      </c>
      <c r="F1157" s="1">
        <v>0</v>
      </c>
      <c r="G1157" s="2">
        <f t="shared" si="22"/>
        <v>4.1864399999999993</v>
      </c>
      <c r="H1157" s="2">
        <f t="shared" si="23"/>
        <v>3.9999999999999147E-2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8.02</v>
      </c>
      <c r="D1160" s="1">
        <f>BILANCA!E183</f>
        <v>8.02</v>
      </c>
      <c r="E1160" s="1">
        <v>0</v>
      </c>
      <c r="F1160" s="1">
        <v>0</v>
      </c>
      <c r="G1160" s="2">
        <f t="shared" si="22"/>
        <v>4.2586199999999996</v>
      </c>
      <c r="H1160" s="2">
        <f t="shared" si="23"/>
        <v>3.9999999999999147E-2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91.15</v>
      </c>
      <c r="D1163" s="1">
        <f>BILANCA!E186</f>
        <v>4382.8</v>
      </c>
      <c r="E1163" s="1">
        <v>0</v>
      </c>
      <c r="F1163" s="1">
        <v>0</v>
      </c>
      <c r="G1163" s="2">
        <f t="shared" si="22"/>
        <v>1594.2149999999999</v>
      </c>
      <c r="H1163" s="2">
        <f t="shared" si="23"/>
        <v>0.34999999999982379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16934.68</v>
      </c>
      <c r="D1165" s="1">
        <f>BILANCA!E188</f>
        <v>31040.25</v>
      </c>
      <c r="E1165" s="1">
        <v>0</v>
      </c>
      <c r="F1165" s="1">
        <v>0</v>
      </c>
      <c r="G1165" s="2">
        <f t="shared" si="22"/>
        <v>14380.76276</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72764.28</v>
      </c>
      <c r="D1166" s="1">
        <f>BILANCA!E189</f>
        <v>16516.5</v>
      </c>
      <c r="E1166" s="1">
        <v>0</v>
      </c>
      <c r="F1166" s="1">
        <v>0</v>
      </c>
      <c r="G1166" s="2">
        <f t="shared" si="22"/>
        <v>19360.902239999999</v>
      </c>
      <c r="H1166" s="2">
        <f t="shared" si="23"/>
        <v>0.77999999999883585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13083.169999999995</v>
      </c>
      <c r="D1214" s="1">
        <f>BILANCA!E237</f>
        <v>77364.799999999988</v>
      </c>
      <c r="E1214" s="1">
        <v>0</v>
      </c>
      <c r="F1214" s="1">
        <v>0</v>
      </c>
      <c r="G1214" s="2">
        <f t="shared" si="22"/>
        <v>38764.749869999992</v>
      </c>
      <c r="H1214" s="2">
        <f t="shared" si="23"/>
        <v>0.37000000000625732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125156.08</v>
      </c>
      <c r="D1215" s="1">
        <f>BILANCA!E238</f>
        <v>108487.87</v>
      </c>
      <c r="E1215" s="1">
        <v>0</v>
      </c>
      <c r="F1215" s="1">
        <v>0</v>
      </c>
      <c r="G1215" s="2">
        <f t="shared" si="22"/>
        <v>79374.582240000003</v>
      </c>
      <c r="H1215" s="2">
        <f t="shared" si="23"/>
        <v>0.21000000000640284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125156.08</v>
      </c>
      <c r="D1216" s="1">
        <f>BILANCA!E239</f>
        <v>108487.87</v>
      </c>
      <c r="E1216" s="1">
        <v>0</v>
      </c>
      <c r="F1216" s="1">
        <v>0</v>
      </c>
      <c r="G1216" s="2">
        <f t="shared" si="22"/>
        <v>79716.714059999998</v>
      </c>
      <c r="H1216" s="2">
        <f t="shared" si="23"/>
        <v>0.21000000000640284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125156.07</v>
      </c>
      <c r="D1217" s="1">
        <f>BILANCA!E240</f>
        <v>78761.55</v>
      </c>
      <c r="E1217" s="1">
        <v>0</v>
      </c>
      <c r="F1217" s="1">
        <v>0</v>
      </c>
      <c r="G1217" s="2">
        <f t="shared" si="22"/>
        <v>66146.925780000005</v>
      </c>
      <c r="H1217" s="2">
        <f t="shared" si="23"/>
        <v>0.52000000000407454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0.01</v>
      </c>
      <c r="D1218" s="1">
        <f>BILANCA!E241</f>
        <v>29726.32</v>
      </c>
      <c r="E1218" s="1">
        <v>0</v>
      </c>
      <c r="F1218" s="1">
        <v>0</v>
      </c>
      <c r="G1218" s="2">
        <f t="shared" si="22"/>
        <v>13971.37275</v>
      </c>
      <c r="H1218" s="2">
        <f t="shared" si="23"/>
        <v>0.32999999999970897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-114254.21</v>
      </c>
      <c r="D1222" s="1">
        <f>BILANCA!E245</f>
        <v>-31781.879999999997</v>
      </c>
      <c r="E1222" s="1">
        <v>0</v>
      </c>
      <c r="F1222" s="1">
        <v>0</v>
      </c>
      <c r="G1222" s="2">
        <f t="shared" si="22"/>
        <v>-42498.494829999996</v>
      </c>
      <c r="H1222" s="2">
        <f t="shared" si="23"/>
        <v>0.33000000000902219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114254.21</v>
      </c>
      <c r="D1227" s="1">
        <f>BILANCA!E250</f>
        <v>31781.879999999997</v>
      </c>
      <c r="E1227" s="1">
        <v>0</v>
      </c>
      <c r="F1227" s="1">
        <v>0</v>
      </c>
      <c r="G1227" s="2">
        <f t="shared" si="22"/>
        <v>43387.58468</v>
      </c>
      <c r="H1227" s="2">
        <f t="shared" si="23"/>
        <v>0.33000000000902219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41508.44</v>
      </c>
      <c r="D1228" s="1">
        <f>BILANCA!E251</f>
        <v>15816.8</v>
      </c>
      <c r="E1228" s="1">
        <v>0</v>
      </c>
      <c r="F1228" s="1">
        <v>0</v>
      </c>
      <c r="G1228" s="2">
        <f t="shared" si="22"/>
        <v>17919.799800000001</v>
      </c>
      <c r="H1228" s="2">
        <f t="shared" si="23"/>
        <v>0.6400000000030559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72745.77</v>
      </c>
      <c r="D1229" s="1">
        <f>BILANCA!E252</f>
        <v>15965.08</v>
      </c>
      <c r="E1229" s="1">
        <v>0</v>
      </c>
      <c r="F1229" s="1">
        <v>0</v>
      </c>
      <c r="G1229" s="2">
        <f t="shared" si="22"/>
        <v>25750.278780000001</v>
      </c>
      <c r="H1229" s="2">
        <f t="shared" si="23"/>
        <v>0.3099999999958527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2181.3000000000002</v>
      </c>
      <c r="D1233" s="1">
        <f>BILANCA!E256</f>
        <v>658.81</v>
      </c>
      <c r="E1233" s="1">
        <v>0</v>
      </c>
      <c r="F1233" s="1">
        <v>0</v>
      </c>
      <c r="G1233" s="2">
        <f t="shared" si="22"/>
        <v>874.73</v>
      </c>
      <c r="H1233" s="2">
        <f t="shared" si="23"/>
        <v>0.49000000000023647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2176854.67</v>
      </c>
      <c r="D1236" s="1">
        <f>BILANCA!E259</f>
        <v>2187969.25</v>
      </c>
      <c r="E1236" s="1">
        <v>0</v>
      </c>
      <c r="F1236" s="1">
        <v>0</v>
      </c>
      <c r="G1236" s="2">
        <f t="shared" si="22"/>
        <v>1657856.6720099999</v>
      </c>
      <c r="H1236" s="2">
        <f t="shared" si="23"/>
        <v>0.58000000007450581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2176854.67</v>
      </c>
      <c r="D1237" s="1">
        <f>BILANCA!E260</f>
        <v>2187969.25</v>
      </c>
      <c r="E1237" s="1">
        <v>0</v>
      </c>
      <c r="F1237" s="1">
        <v>0</v>
      </c>
      <c r="G1237" s="2">
        <f t="shared" si="22"/>
        <v>1664409.4651799998</v>
      </c>
      <c r="H1237" s="2">
        <f t="shared" si="23"/>
        <v>0.58000000007450581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352.4</v>
      </c>
      <c r="D1240" s="1">
        <f>BILANCA!E264</f>
        <v>352.4</v>
      </c>
      <c r="E1240" s="1">
        <v>0</v>
      </c>
      <c r="F1240" s="1">
        <v>0</v>
      </c>
      <c r="G1240" s="2">
        <f t="shared" si="22"/>
        <v>271.7004</v>
      </c>
      <c r="H1240" s="2">
        <f t="shared" si="23"/>
        <v>0.79999999999995453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2181.3000000000002</v>
      </c>
      <c r="D1243" s="1">
        <f>BILANCA!E267</f>
        <v>658.81</v>
      </c>
      <c r="E1243" s="1">
        <v>0</v>
      </c>
      <c r="F1243" s="1">
        <v>0</v>
      </c>
      <c r="G1243" s="2">
        <f t="shared" si="24"/>
        <v>909.7192</v>
      </c>
      <c r="H1243" s="2">
        <f t="shared" si="23"/>
        <v>0.49000000000023647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12829.84</v>
      </c>
      <c r="D1244" s="1">
        <f>BILANCA!E268</f>
        <v>20394.82</v>
      </c>
      <c r="E1244" s="1">
        <v>0</v>
      </c>
      <c r="F1244" s="1">
        <v>0</v>
      </c>
      <c r="G1244" s="2">
        <f t="shared" si="24"/>
        <v>13994.684280000001</v>
      </c>
      <c r="H1244" s="2">
        <f t="shared" si="23"/>
        <v>0.34000000000014552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0.53</v>
      </c>
      <c r="D1247" s="1">
        <f>BILANCA!E271</f>
        <v>0.53</v>
      </c>
      <c r="E1247" s="1">
        <v>0</v>
      </c>
      <c r="F1247" s="1">
        <v>0</v>
      </c>
      <c r="G1247" s="2">
        <f t="shared" si="24"/>
        <v>0.41976000000000002</v>
      </c>
      <c r="H1247" s="2">
        <f t="shared" si="23"/>
        <v>0.94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179415.5</v>
      </c>
      <c r="D1264" s="1">
        <f>BILANCA!E288</f>
        <v>183571.08</v>
      </c>
      <c r="E1264" s="1">
        <v>0</v>
      </c>
      <c r="F1264" s="1">
        <v>0</v>
      </c>
      <c r="G1264" s="2">
        <f t="shared" si="24"/>
        <v>153582.70246</v>
      </c>
      <c r="H1264" s="2">
        <f t="shared" si="23"/>
        <v>0.57999999998719431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72764.28</v>
      </c>
      <c r="D1266" s="1">
        <f>BILANCA!E290</f>
        <v>16516.5</v>
      </c>
      <c r="E1266" s="1">
        <v>0</v>
      </c>
      <c r="F1266" s="1">
        <v>0</v>
      </c>
      <c r="G1266" s="2">
        <f t="shared" si="24"/>
        <v>29940.630239999999</v>
      </c>
      <c r="H1266" s="2">
        <f t="shared" si="23"/>
        <v>0.77999999999883585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3318.07</v>
      </c>
      <c r="D1273" s="1">
        <f>BILANCA!E297</f>
        <v>10345.219999999999</v>
      </c>
      <c r="E1273" s="1">
        <v>0</v>
      </c>
      <c r="F1273" s="1">
        <v>0</v>
      </c>
      <c r="G1273" s="2">
        <f t="shared" si="24"/>
        <v>6962.4678999999996</v>
      </c>
      <c r="H1273" s="2">
        <f t="shared" si="23"/>
        <v>0.28999999999950887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849.83</v>
      </c>
      <c r="D1274" s="1">
        <f>BILANCA!E298</f>
        <v>849.83</v>
      </c>
      <c r="E1274" s="1">
        <v>0</v>
      </c>
      <c r="F1274" s="1">
        <v>0</v>
      </c>
      <c r="G1274" s="2">
        <f t="shared" si="24"/>
        <v>741.90159000000006</v>
      </c>
      <c r="H1274" s="2">
        <f t="shared" si="23"/>
        <v>0.33999999999991815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900.66</v>
      </c>
      <c r="D1275" s="1">
        <f>BILANCA!E299</f>
        <v>0</v>
      </c>
      <c r="E1275" s="1">
        <v>0</v>
      </c>
      <c r="F1275" s="1">
        <v>0</v>
      </c>
      <c r="G1275" s="2">
        <f t="shared" si="24"/>
        <v>262.99271999999996</v>
      </c>
      <c r="H1275" s="2">
        <f t="shared" si="23"/>
        <v>0.34000000000003183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11866.12</v>
      </c>
      <c r="D1278" s="1">
        <f>BILANCA!E302</f>
        <v>19845.2</v>
      </c>
      <c r="E1278" s="1">
        <v>0</v>
      </c>
      <c r="F1278" s="1">
        <v>0</v>
      </c>
      <c r="G1278" s="2">
        <f t="shared" si="24"/>
        <v>15209.1734</v>
      </c>
      <c r="H1278" s="2">
        <f t="shared" si="23"/>
        <v>0.32000000000152795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1447499.88</v>
      </c>
      <c r="D1408" s="1">
        <f>'RAS-funkcijski'!E114</f>
        <v>1751236.5</v>
      </c>
      <c r="E1408" s="1">
        <v>0</v>
      </c>
      <c r="F1408" s="1">
        <v>0</v>
      </c>
      <c r="G1408" s="2">
        <f t="shared" si="24"/>
        <v>544497.01679999998</v>
      </c>
      <c r="H1408" s="2">
        <f t="shared" si="27"/>
        <v>0.62000000011175871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1447499.88</v>
      </c>
      <c r="D1409" s="1">
        <f>'RAS-funkcijski'!E115</f>
        <v>1751236.5</v>
      </c>
      <c r="E1409" s="1">
        <v>0</v>
      </c>
      <c r="F1409" s="1">
        <v>0</v>
      </c>
      <c r="G1409" s="2">
        <f t="shared" si="24"/>
        <v>549446.98968</v>
      </c>
      <c r="H1409" s="2">
        <f t="shared" si="27"/>
        <v>0.62000000011175871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1447499.88</v>
      </c>
      <c r="D1411" s="1">
        <f>'RAS-funkcijski'!E117</f>
        <v>1751236.5</v>
      </c>
      <c r="E1411" s="1">
        <v>0</v>
      </c>
      <c r="F1411" s="1">
        <v>0</v>
      </c>
      <c r="G1411" s="2">
        <f t="shared" si="24"/>
        <v>559346.93544000003</v>
      </c>
      <c r="H1411" s="2">
        <f t="shared" si="27"/>
        <v>0.62000000011175871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1447499.88</v>
      </c>
      <c r="D1435" s="13">
        <f>'RAS-funkcijski'!E141</f>
        <v>1751236.5</v>
      </c>
      <c r="E1435" s="13">
        <v>0</v>
      </c>
      <c r="F1435" s="13">
        <v>0</v>
      </c>
      <c r="G1435" s="14">
        <f t="shared" si="24"/>
        <v>678146.28456000006</v>
      </c>
      <c r="H1435" s="14">
        <f t="shared" si="27"/>
        <v>0.62000000011175871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3028.1</v>
      </c>
      <c r="D1436" s="6">
        <f>'P-VRIO'!E5</f>
        <v>515.41</v>
      </c>
      <c r="E1436" s="6">
        <v>0</v>
      </c>
      <c r="F1436" s="6">
        <v>0</v>
      </c>
      <c r="G1436" s="7">
        <f t="shared" si="24"/>
        <v>4.0589199999999996</v>
      </c>
      <c r="H1436" s="7">
        <f t="shared" si="27"/>
        <v>0.50999999999987722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515.41</v>
      </c>
      <c r="E1437" s="1">
        <v>0</v>
      </c>
      <c r="F1437" s="1">
        <v>0</v>
      </c>
      <c r="G1437" s="2">
        <f t="shared" si="24"/>
        <v>2.0616399999999997</v>
      </c>
      <c r="H1437" s="2">
        <f t="shared" si="27"/>
        <v>0.40999999999996817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515.41</v>
      </c>
      <c r="E1438" s="1">
        <v>0</v>
      </c>
      <c r="F1438" s="1">
        <v>0</v>
      </c>
      <c r="G1438" s="2">
        <f t="shared" si="24"/>
        <v>3.09246</v>
      </c>
      <c r="H1438" s="2">
        <f t="shared" si="27"/>
        <v>0.40999999999996817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515.41</v>
      </c>
      <c r="E1440" s="1">
        <v>0</v>
      </c>
      <c r="F1440" s="1">
        <v>0</v>
      </c>
      <c r="G1440" s="2">
        <f t="shared" si="24"/>
        <v>5.1540999999999997</v>
      </c>
      <c r="H1440" s="2">
        <f t="shared" si="27"/>
        <v>0.40999999999996817</v>
      </c>
      <c r="I1440" s="10">
        <f t="shared" si="28"/>
        <v>2.1131809999998357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3028.1</v>
      </c>
      <c r="D1453" s="1">
        <f>'P-VRIO'!E22</f>
        <v>0</v>
      </c>
      <c r="E1453" s="1">
        <v>0</v>
      </c>
      <c r="F1453" s="1">
        <v>0</v>
      </c>
      <c r="G1453" s="2">
        <f t="shared" si="24"/>
        <v>54.505799999999994</v>
      </c>
      <c r="H1453" s="2">
        <f t="shared" si="27"/>
        <v>9.9999999999909051E-2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3028.1</v>
      </c>
      <c r="D1454" s="1">
        <f>'P-VRIO'!E23</f>
        <v>0</v>
      </c>
      <c r="E1454" s="1">
        <v>0</v>
      </c>
      <c r="F1454" s="1">
        <v>0</v>
      </c>
      <c r="G1454" s="2">
        <f t="shared" si="24"/>
        <v>57.533899999999996</v>
      </c>
      <c r="H1454" s="2">
        <f t="shared" si="27"/>
        <v>9.9999999999909051E-2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3028.1</v>
      </c>
      <c r="D1456" s="1">
        <f>'P-VRIO'!E25</f>
        <v>0</v>
      </c>
      <c r="E1456" s="1">
        <v>0</v>
      </c>
      <c r="F1456" s="1">
        <v>0</v>
      </c>
      <c r="G1456" s="2">
        <f t="shared" si="24"/>
        <v>63.5901</v>
      </c>
      <c r="H1456" s="2">
        <f t="shared" si="27"/>
        <v>9.9999999999909051E-2</v>
      </c>
      <c r="I1456" s="10">
        <f t="shared" si="30"/>
        <v>6.3590099999942167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252179.78</v>
      </c>
      <c r="D1480" s="6"/>
      <c r="E1480" s="6">
        <v>0</v>
      </c>
      <c r="F1480" s="6">
        <v>0</v>
      </c>
      <c r="G1480" s="7">
        <f t="shared" ref="G1480:G1580" si="34">B1480/1000*C1480</f>
        <v>252.17977999999999</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1813263.44</v>
      </c>
      <c r="D1481" s="1">
        <v>0</v>
      </c>
      <c r="E1481" s="1">
        <v>0</v>
      </c>
      <c r="F1481" s="1">
        <v>0</v>
      </c>
      <c r="G1481" s="2">
        <f t="shared" si="34"/>
        <v>3626.5268799999999</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1792108.3399999999</v>
      </c>
      <c r="D1483" s="1">
        <v>0</v>
      </c>
      <c r="E1483" s="1">
        <v>0</v>
      </c>
      <c r="F1483" s="1">
        <v>0</v>
      </c>
      <c r="G1483" s="2">
        <f t="shared" si="34"/>
        <v>7168.43336</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1357143.34</v>
      </c>
      <c r="D1484" s="1">
        <v>0</v>
      </c>
      <c r="E1484" s="1">
        <v>0</v>
      </c>
      <c r="F1484" s="1">
        <v>0</v>
      </c>
      <c r="G1484" s="2">
        <f t="shared" si="34"/>
        <v>6785.7167000000009</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341721.12</v>
      </c>
      <c r="D1485" s="1">
        <v>0</v>
      </c>
      <c r="E1485" s="1">
        <v>0</v>
      </c>
      <c r="F1485" s="1">
        <v>0</v>
      </c>
      <c r="G1485" s="2">
        <f t="shared" si="34"/>
        <v>2050.32672</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574.69000000000005</v>
      </c>
      <c r="D1486" s="1">
        <v>0</v>
      </c>
      <c r="E1486" s="1">
        <v>0</v>
      </c>
      <c r="F1486" s="1">
        <v>0</v>
      </c>
      <c r="G1486" s="2">
        <f t="shared" si="34"/>
        <v>4.0228300000000008</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63189.65</v>
      </c>
      <c r="D1489" s="1">
        <v>0</v>
      </c>
      <c r="E1489" s="1">
        <v>0</v>
      </c>
      <c r="F1489" s="1">
        <v>0</v>
      </c>
      <c r="G1489" s="2">
        <f t="shared" si="34"/>
        <v>631.89650000000006</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29479.54</v>
      </c>
      <c r="D1491" s="1">
        <v>0</v>
      </c>
      <c r="E1491" s="1">
        <v>0</v>
      </c>
      <c r="F1491" s="1">
        <v>0</v>
      </c>
      <c r="G1491" s="2">
        <f t="shared" si="34"/>
        <v>353.75448</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21155.1</v>
      </c>
      <c r="D1492" s="1">
        <v>0</v>
      </c>
      <c r="E1492" s="1">
        <v>0</v>
      </c>
      <c r="F1492" s="1">
        <v>0</v>
      </c>
      <c r="G1492" s="2">
        <f t="shared" si="34"/>
        <v>275.01629999999994</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1865355.6400000001</v>
      </c>
      <c r="D1499" s="1">
        <v>0</v>
      </c>
      <c r="E1499" s="1">
        <v>0</v>
      </c>
      <c r="F1499" s="1">
        <v>0</v>
      </c>
      <c r="G1499" s="2">
        <f t="shared" si="34"/>
        <v>37307.112800000003</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1787952.76</v>
      </c>
      <c r="D1501" s="1">
        <v>0</v>
      </c>
      <c r="E1501" s="1">
        <v>0</v>
      </c>
      <c r="F1501" s="1">
        <v>0</v>
      </c>
      <c r="G1501" s="2">
        <f t="shared" si="34"/>
        <v>39334.960719999995</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1342452.78</v>
      </c>
      <c r="D1502" s="1">
        <v>0</v>
      </c>
      <c r="E1502" s="1">
        <v>0</v>
      </c>
      <c r="F1502" s="1">
        <v>0</v>
      </c>
      <c r="G1502" s="2">
        <f t="shared" si="34"/>
        <v>30876.413939999999</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370653.32</v>
      </c>
      <c r="D1503" s="1">
        <v>0</v>
      </c>
      <c r="E1503" s="1">
        <v>0</v>
      </c>
      <c r="F1503" s="1">
        <v>0</v>
      </c>
      <c r="G1503" s="2">
        <f t="shared" si="34"/>
        <v>8895.6796800000011</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574.69000000000005</v>
      </c>
      <c r="D1504" s="1">
        <v>0</v>
      </c>
      <c r="E1504" s="1">
        <v>0</v>
      </c>
      <c r="F1504" s="1">
        <v>0</v>
      </c>
      <c r="G1504" s="2">
        <f t="shared" si="34"/>
        <v>14.367250000000002</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58898</v>
      </c>
      <c r="D1507" s="1">
        <v>0</v>
      </c>
      <c r="E1507" s="1">
        <v>0</v>
      </c>
      <c r="F1507" s="1">
        <v>0</v>
      </c>
      <c r="G1507" s="2">
        <f t="shared" si="34"/>
        <v>1649.144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15373.97</v>
      </c>
      <c r="D1509" s="1">
        <v>0</v>
      </c>
      <c r="E1509" s="1">
        <v>0</v>
      </c>
      <c r="F1509" s="1">
        <v>0</v>
      </c>
      <c r="G1509" s="2">
        <f t="shared" si="34"/>
        <v>461.21909999999997</v>
      </c>
      <c r="H1509" s="2">
        <f t="shared" si="35"/>
        <v>3.0000000000654836E-2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77402.880000000005</v>
      </c>
      <c r="D1510" s="1">
        <v>0</v>
      </c>
      <c r="E1510" s="1">
        <v>0</v>
      </c>
      <c r="F1510" s="1">
        <v>0</v>
      </c>
      <c r="G1510" s="2">
        <f t="shared" si="34"/>
        <v>2399.4892800000002</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200087.57999999984</v>
      </c>
      <c r="D1517" s="1">
        <v>0</v>
      </c>
      <c r="E1517" s="1">
        <v>0</v>
      </c>
      <c r="F1517" s="1">
        <v>0</v>
      </c>
      <c r="G1517" s="2">
        <f t="shared" si="34"/>
        <v>7603.328039999994</v>
      </c>
      <c r="H1517" s="2">
        <f t="shared" si="35"/>
        <v>0.42000000015832484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19845.2</v>
      </c>
      <c r="D1518" s="1">
        <v>0</v>
      </c>
      <c r="E1518" s="1">
        <v>0</v>
      </c>
      <c r="F1518" s="1">
        <v>0</v>
      </c>
      <c r="G1518" s="2">
        <f t="shared" si="34"/>
        <v>773.96280000000002</v>
      </c>
      <c r="H1518" s="2">
        <f t="shared" si="35"/>
        <v>0.2000000000007276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19845.2</v>
      </c>
      <c r="D1519" s="1">
        <v>0</v>
      </c>
      <c r="E1519" s="1">
        <v>0</v>
      </c>
      <c r="F1519" s="1">
        <v>0</v>
      </c>
      <c r="G1519" s="2">
        <f t="shared" si="34"/>
        <v>793.80799999999999</v>
      </c>
      <c r="H1519" s="2">
        <f t="shared" si="35"/>
        <v>0.2000000000007276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19845.2</v>
      </c>
      <c r="D1522" s="1">
        <v>0</v>
      </c>
      <c r="E1522" s="1">
        <v>0</v>
      </c>
      <c r="F1522" s="1">
        <v>0</v>
      </c>
      <c r="G1522" s="2">
        <f t="shared" si="34"/>
        <v>853.34359999999992</v>
      </c>
      <c r="H1522" s="2">
        <f t="shared" si="35"/>
        <v>0.2000000000007276</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180242.38</v>
      </c>
      <c r="D1576" s="1">
        <v>0</v>
      </c>
      <c r="E1576" s="1">
        <v>0</v>
      </c>
      <c r="F1576" s="1">
        <v>0</v>
      </c>
      <c r="G1576" s="2">
        <f t="shared" si="34"/>
        <v>17483.510860000002</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163725.88</v>
      </c>
      <c r="D1578" s="1">
        <v>0</v>
      </c>
      <c r="E1578" s="1">
        <v>0</v>
      </c>
      <c r="F1578" s="1">
        <v>0</v>
      </c>
      <c r="G1578" s="2">
        <f t="shared" si="34"/>
        <v>16208.862120000002</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16516.5</v>
      </c>
      <c r="D1579" s="1">
        <v>0</v>
      </c>
      <c r="E1579" s="1">
        <v>0</v>
      </c>
      <c r="F1579" s="1">
        <v>0</v>
      </c>
      <c r="G1579" s="2">
        <f t="shared" si="34"/>
        <v>1651.65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13061</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20"/>
      <c r="F8" s="311" t="s">
        <v>31</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32</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20"/>
      <c r="F10" s="311" t="s">
        <v>35</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36</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9" t="s">
        <v>40</v>
      </c>
      <c r="C15" s="330"/>
      <c r="D15" s="330"/>
      <c r="E15" s="330"/>
      <c r="F15" s="331"/>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1354581.95</v>
      </c>
      <c r="I16" s="170">
        <f>'PR-RAS'!E6</f>
        <v>1833175.83</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1374231.2600000002</v>
      </c>
      <c r="I17" s="170">
        <f>'PR-RAS'!E151</f>
        <v>1730081.4000000001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114254.21000000049</v>
      </c>
      <c r="I19" s="171">
        <f>'PR-RAS'!E646</f>
        <v>31781.880000000267</v>
      </c>
      <c r="J19" s="4"/>
      <c r="K19" s="4"/>
      <c r="L19" s="4"/>
      <c r="M19" s="4"/>
      <c r="N19" s="4"/>
      <c r="O19" s="4"/>
      <c r="P19" s="4"/>
      <c r="Q19" s="4"/>
      <c r="R19" s="4"/>
      <c r="S19" s="4"/>
      <c r="T19" s="4"/>
      <c r="U19" s="4"/>
      <c r="V19" s="4"/>
      <c r="W19" s="4"/>
      <c r="X19" s="4"/>
    </row>
    <row r="20" spans="1:24" ht="12.75" customHeight="1" x14ac:dyDescent="0.2">
      <c r="A20" s="326" t="s">
        <v>31</v>
      </c>
      <c r="B20" s="332" t="str">
        <f>BILANCA!B7</f>
        <v>Nefinancijska imovina (šifre 01+02+03+04+05+06)</v>
      </c>
      <c r="C20" s="333"/>
      <c r="D20" s="333"/>
      <c r="E20" s="333"/>
      <c r="F20" s="334"/>
      <c r="G20" s="157" t="str">
        <f>BILANCA!C7</f>
        <v>B002</v>
      </c>
      <c r="H20" s="172">
        <f>BILANCA!D7</f>
        <v>125156.08000000002</v>
      </c>
      <c r="I20" s="173">
        <f>BILANCA!E7</f>
        <v>108487.88000000002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140106.87</v>
      </c>
      <c r="I21" s="175">
        <f>BILANCA!E68</f>
        <v>168964.5</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252179.78</v>
      </c>
      <c r="I22" s="175">
        <f>BILANCA!E176</f>
        <v>200087.58000000002</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13083.169999999995</v>
      </c>
      <c r="I23" s="177">
        <f>BILANCA!E237</f>
        <v>77364.799999999988</v>
      </c>
      <c r="J23" s="4"/>
      <c r="K23" s="4"/>
      <c r="L23" s="4"/>
      <c r="M23" s="4"/>
      <c r="N23" s="4"/>
      <c r="O23" s="4"/>
      <c r="P23" s="4"/>
      <c r="Q23" s="4"/>
      <c r="R23" s="4"/>
      <c r="S23" s="4"/>
      <c r="T23" s="4"/>
      <c r="U23" s="4"/>
      <c r="V23" s="4"/>
      <c r="W23" s="4"/>
      <c r="X23" s="4"/>
    </row>
    <row r="24" spans="1:24" ht="12.75" customHeight="1" x14ac:dyDescent="0.2">
      <c r="A24" s="326" t="s">
        <v>44</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1447499.88</v>
      </c>
      <c r="I27" s="175">
        <f>'RAS-funkcijski'!E114</f>
        <v>1751236.5</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1447499.88</v>
      </c>
      <c r="I28" s="179">
        <f>'RAS-funkcijski'!E141</f>
        <v>1751236.5</v>
      </c>
      <c r="J28" s="4"/>
      <c r="K28" s="4"/>
      <c r="L28" s="4"/>
      <c r="M28" s="4"/>
      <c r="N28" s="4"/>
      <c r="O28" s="4"/>
      <c r="P28" s="4"/>
      <c r="Q28" s="4"/>
      <c r="R28" s="4"/>
      <c r="S28" s="4"/>
      <c r="T28" s="4"/>
      <c r="U28" s="4"/>
      <c r="V28" s="4"/>
      <c r="W28" s="4"/>
      <c r="X28" s="4"/>
    </row>
    <row r="29" spans="1:24" ht="12.75" customHeight="1" x14ac:dyDescent="0.2">
      <c r="A29" s="326" t="s">
        <v>35</v>
      </c>
      <c r="B29" s="342" t="str">
        <f>'P-VRIO'!B5</f>
        <v>Promjene u vrijednosti i obujmu imovine (šifre 91511+91512)</v>
      </c>
      <c r="C29" s="333"/>
      <c r="D29" s="333"/>
      <c r="E29" s="333"/>
      <c r="F29" s="334"/>
      <c r="G29" s="157" t="str">
        <f>'P-VRIO'!C5</f>
        <v>9151</v>
      </c>
      <c r="H29" s="172">
        <f>'P-VRIO'!D5</f>
        <v>3028.1</v>
      </c>
      <c r="I29" s="173">
        <f>'P-VRIO'!E5</f>
        <v>515.41</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3028.1</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32" t="str">
        <f>OBVEZE!B5</f>
        <v>Stanje obveza 1. siječnja (=stanju obveza iz Izvještaja o obvezama na 31. prosinca prethodne godine)</v>
      </c>
      <c r="C33" s="333"/>
      <c r="D33" s="333"/>
      <c r="E33" s="333"/>
      <c r="F33" s="334"/>
      <c r="G33" s="157" t="str">
        <f>OBVEZE!C5</f>
        <v>V001</v>
      </c>
      <c r="H33" s="180" t="s">
        <v>45</v>
      </c>
      <c r="I33" s="181">
        <f>OBVEZE!D5</f>
        <v>252179.78</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45</v>
      </c>
      <c r="I34" s="175">
        <f>OBVEZE!D42</f>
        <v>200087.57999999984</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45</v>
      </c>
      <c r="I35" s="175">
        <f>OBVEZE!D43</f>
        <v>19845.2</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45</v>
      </c>
      <c r="I36" s="179">
        <f>OBVEZE!D101</f>
        <v>180242.38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46</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36" priority="2" operator="equal">
      <formula>"DA"</formula>
    </cfRule>
  </conditionalFormatting>
  <conditionalFormatting sqref="I7:I11">
    <cfRule type="cellIs" dxfId="35"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6" zoomScaleNormal="100" workbookViewId="0">
      <selection activeCell="D294" sqref="D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9" t="s">
        <v>50</v>
      </c>
      <c r="B2" s="350"/>
      <c r="C2" s="350"/>
      <c r="D2" s="350"/>
      <c r="E2" s="350"/>
      <c r="F2" s="350"/>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56</v>
      </c>
      <c r="B5" s="352"/>
      <c r="C5" s="214"/>
      <c r="D5" s="72"/>
      <c r="E5" s="72"/>
      <c r="F5" s="59"/>
    </row>
    <row r="6" spans="1:25" ht="12.75" customHeight="1" x14ac:dyDescent="0.2">
      <c r="A6" s="53">
        <v>6</v>
      </c>
      <c r="B6" s="85" t="s">
        <v>57</v>
      </c>
      <c r="C6" s="50" t="s">
        <v>58</v>
      </c>
      <c r="D6" s="51">
        <f>D7+D44+D50+D82+D106+D124+D133+D139</f>
        <v>1354581.95</v>
      </c>
      <c r="E6" s="51">
        <f>E7+E44+E50+E82+E106+E124+E133+E139</f>
        <v>1833175.83</v>
      </c>
      <c r="F6" s="52">
        <f t="shared" ref="F6:F131" si="0">IF(D6&lt;&gt;0,IF(E6/D6&gt;=100,"&gt;&gt;100",E6/D6*100),"-")</f>
        <v>135.33148215949581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1265251.4000000001</v>
      </c>
      <c r="E50" s="51">
        <f>E51+E54+E59+E62+E65+E68+E71+E74+E77</f>
        <v>1576293.09</v>
      </c>
      <c r="F50" s="52">
        <f t="shared" si="0"/>
        <v>124.58339030488328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1264480.54</v>
      </c>
      <c r="E68" s="51">
        <f t="shared" si="15"/>
        <v>1575781.24</v>
      </c>
      <c r="F68" s="52">
        <f t="shared" si="0"/>
        <v>124.61886048479639</v>
      </c>
    </row>
    <row r="69" spans="1:6" ht="12.75" customHeight="1" x14ac:dyDescent="0.2">
      <c r="A69" s="53" t="s">
        <v>183</v>
      </c>
      <c r="B69" s="85" t="s">
        <v>184</v>
      </c>
      <c r="C69" s="50" t="s">
        <v>183</v>
      </c>
      <c r="D69" s="310">
        <v>1264480.54</v>
      </c>
      <c r="E69" s="242">
        <v>1575781.24</v>
      </c>
      <c r="F69" s="52">
        <f t="shared" si="0"/>
        <v>124.61886048479639</v>
      </c>
    </row>
    <row r="70" spans="1:6" ht="24" x14ac:dyDescent="0.2">
      <c r="A70" s="53" t="s">
        <v>185</v>
      </c>
      <c r="B70" s="85" t="s">
        <v>186</v>
      </c>
      <c r="C70" s="50" t="s">
        <v>185</v>
      </c>
      <c r="D70" s="310"/>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770.86</v>
      </c>
      <c r="E77" s="51">
        <f t="shared" si="18"/>
        <v>511.85</v>
      </c>
      <c r="F77" s="52">
        <f t="shared" si="0"/>
        <v>66.399865085748388</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310">
        <v>770.86</v>
      </c>
      <c r="E80" s="242">
        <v>511.85</v>
      </c>
      <c r="F80" s="52">
        <f t="shared" si="0"/>
        <v>66.399865085748388</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0.05</v>
      </c>
      <c r="E82" s="51">
        <f t="shared" si="19"/>
        <v>0.02</v>
      </c>
      <c r="F82" s="52">
        <f t="shared" si="0"/>
        <v>40</v>
      </c>
    </row>
    <row r="83" spans="1:6" ht="12.75" customHeight="1" x14ac:dyDescent="0.2">
      <c r="A83" s="53">
        <v>641</v>
      </c>
      <c r="B83" s="85" t="s">
        <v>211</v>
      </c>
      <c r="C83" s="50" t="s">
        <v>212</v>
      </c>
      <c r="D83" s="51">
        <f t="shared" ref="D83:E83" si="20">SUM(D84:D90)</f>
        <v>0.05</v>
      </c>
      <c r="E83" s="51">
        <f t="shared" si="20"/>
        <v>0.02</v>
      </c>
      <c r="F83" s="52">
        <f t="shared" si="0"/>
        <v>40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310">
        <v>0.05</v>
      </c>
      <c r="E90" s="242">
        <v>0.02</v>
      </c>
      <c r="F90" s="52">
        <f t="shared" si="0"/>
        <v>40</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1283.45</v>
      </c>
      <c r="E106" s="51">
        <f t="shared" si="23"/>
        <v>630.35</v>
      </c>
      <c r="F106" s="52">
        <f t="shared" si="0"/>
        <v>49.113716934824112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1283.45</v>
      </c>
      <c r="E112" s="51">
        <f t="shared" si="25"/>
        <v>630.35</v>
      </c>
      <c r="F112" s="52">
        <f t="shared" si="0"/>
        <v>49.113716934824112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310">
        <v>1283.45</v>
      </c>
      <c r="E117" s="242">
        <v>630.35</v>
      </c>
      <c r="F117" s="52">
        <f t="shared" si="0"/>
        <v>49.113716934824112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16090.650000000001</v>
      </c>
      <c r="E124" s="51">
        <f t="shared" si="27"/>
        <v>1901</v>
      </c>
      <c r="F124" s="52">
        <f t="shared" si="0"/>
        <v>11.814314524273414</v>
      </c>
    </row>
    <row r="125" spans="1:6" ht="12.75" customHeight="1" x14ac:dyDescent="0.2">
      <c r="A125" s="53">
        <v>661</v>
      </c>
      <c r="B125" s="86" t="s">
        <v>295</v>
      </c>
      <c r="C125" s="50" t="s">
        <v>296</v>
      </c>
      <c r="D125" s="51">
        <f t="shared" ref="D125:E125" si="28">SUM(D126:D127)</f>
        <v>8326.3700000000008</v>
      </c>
      <c r="E125" s="51">
        <f t="shared" si="28"/>
        <v>1901</v>
      </c>
      <c r="F125" s="52">
        <f t="shared" si="0"/>
        <v>22.83107764848307</v>
      </c>
    </row>
    <row r="126" spans="1:6" ht="12.75" customHeight="1" x14ac:dyDescent="0.2">
      <c r="A126" s="53">
        <v>6614</v>
      </c>
      <c r="B126" s="86" t="s">
        <v>297</v>
      </c>
      <c r="C126" s="50" t="s">
        <v>298</v>
      </c>
      <c r="D126" s="310">
        <v>8326.3700000000008</v>
      </c>
      <c r="E126" s="242">
        <v>1901</v>
      </c>
      <c r="F126" s="52">
        <f t="shared" si="0"/>
        <v>22.83107764848307</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7764.28</v>
      </c>
      <c r="E128" s="51">
        <f t="shared" si="29"/>
        <v>0</v>
      </c>
      <c r="F128" s="52">
        <f t="shared" si="0"/>
        <v>0</v>
      </c>
    </row>
    <row r="129" spans="1:6" ht="12.75" customHeight="1" x14ac:dyDescent="0.2">
      <c r="A129" s="53">
        <v>6631</v>
      </c>
      <c r="B129" s="86" t="s">
        <v>303</v>
      </c>
      <c r="C129" s="50" t="s">
        <v>304</v>
      </c>
      <c r="D129" s="310">
        <v>7764.28</v>
      </c>
      <c r="E129" s="242"/>
      <c r="F129" s="52">
        <f t="shared" si="0"/>
        <v>0</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71956.399999999994</v>
      </c>
      <c r="E133" s="51">
        <f t="shared" si="30"/>
        <v>254351.37</v>
      </c>
      <c r="F133" s="52">
        <f t="shared" ref="F133:F223" si="31">IF(D133&lt;&gt;0,IF(E133/D133&gt;=100,"&gt;&gt;100",E133/D133*100),"-")</f>
        <v>353.47984334958397</v>
      </c>
    </row>
    <row r="134" spans="1:6" ht="24" x14ac:dyDescent="0.2">
      <c r="A134" s="53">
        <v>671</v>
      </c>
      <c r="B134" s="232" t="s">
        <v>313</v>
      </c>
      <c r="C134" s="50" t="s">
        <v>314</v>
      </c>
      <c r="D134" s="51">
        <f t="shared" ref="D134:E134" si="32">SUM(D135:D137)</f>
        <v>71956.399999999994</v>
      </c>
      <c r="E134" s="51">
        <f t="shared" si="32"/>
        <v>254351.37</v>
      </c>
      <c r="F134" s="52">
        <f t="shared" si="31"/>
        <v>353.47984334958397</v>
      </c>
    </row>
    <row r="135" spans="1:6" ht="12.75" customHeight="1" x14ac:dyDescent="0.2">
      <c r="A135" s="53">
        <v>6711</v>
      </c>
      <c r="B135" s="85" t="s">
        <v>315</v>
      </c>
      <c r="C135" s="50" t="s">
        <v>316</v>
      </c>
      <c r="D135" s="310">
        <v>71956.399999999994</v>
      </c>
      <c r="E135" s="242">
        <v>177495.05</v>
      </c>
      <c r="F135" s="52">
        <f t="shared" si="31"/>
        <v>246.67027533339635</v>
      </c>
    </row>
    <row r="136" spans="1:6" ht="24" x14ac:dyDescent="0.2">
      <c r="A136" s="53">
        <v>6712</v>
      </c>
      <c r="B136" s="232" t="s">
        <v>317</v>
      </c>
      <c r="C136" s="50" t="s">
        <v>318</v>
      </c>
      <c r="D136" s="242">
        <v>0</v>
      </c>
      <c r="E136" s="242">
        <v>76856.320000000007</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1374231.2600000002</v>
      </c>
      <c r="E151" s="51">
        <f t="shared" si="35"/>
        <v>1730081.4000000001</v>
      </c>
      <c r="F151" s="52">
        <f t="shared" si="31"/>
        <v>125.8944873659765</v>
      </c>
    </row>
    <row r="152" spans="1:6" ht="12.75" customHeight="1" x14ac:dyDescent="0.2">
      <c r="A152" s="53">
        <v>31</v>
      </c>
      <c r="B152" s="85" t="s">
        <v>348</v>
      </c>
      <c r="C152" s="50" t="s">
        <v>34</v>
      </c>
      <c r="D152" s="51">
        <f t="shared" ref="D152:E152" si="36">D153+D158+D159</f>
        <v>1065221.1600000001</v>
      </c>
      <c r="E152" s="51">
        <f t="shared" si="36"/>
        <v>1327265.22</v>
      </c>
      <c r="F152" s="52">
        <f t="shared" si="31"/>
        <v>124.59996757856366</v>
      </c>
    </row>
    <row r="153" spans="1:6" ht="12.75" customHeight="1" x14ac:dyDescent="0.2">
      <c r="A153" s="53">
        <v>311</v>
      </c>
      <c r="B153" s="85" t="s">
        <v>349</v>
      </c>
      <c r="C153" s="50" t="s">
        <v>350</v>
      </c>
      <c r="D153" s="51">
        <f t="shared" ref="D153:E153" si="37">SUM(D154:D157)</f>
        <v>895713.24</v>
      </c>
      <c r="E153" s="51">
        <f t="shared" si="37"/>
        <v>1105970.52</v>
      </c>
      <c r="F153" s="52">
        <f t="shared" si="31"/>
        <v>123.47372692626493</v>
      </c>
    </row>
    <row r="154" spans="1:6" ht="12.75" customHeight="1" x14ac:dyDescent="0.2">
      <c r="A154" s="53">
        <v>3111</v>
      </c>
      <c r="B154" s="85" t="s">
        <v>351</v>
      </c>
      <c r="C154" s="50" t="s">
        <v>352</v>
      </c>
      <c r="D154" s="310">
        <v>839932.23</v>
      </c>
      <c r="E154" s="242">
        <v>1038851.27</v>
      </c>
      <c r="F154" s="52">
        <f t="shared" si="31"/>
        <v>123.68274878557762</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310">
        <v>18721.43</v>
      </c>
      <c r="E156" s="242">
        <v>23231.15</v>
      </c>
      <c r="F156" s="52">
        <f t="shared" si="31"/>
        <v>124.08854451823392</v>
      </c>
    </row>
    <row r="157" spans="1:6" ht="12.75" customHeight="1" x14ac:dyDescent="0.2">
      <c r="A157" s="53">
        <v>3114</v>
      </c>
      <c r="B157" s="85" t="s">
        <v>357</v>
      </c>
      <c r="C157" s="50" t="s">
        <v>358</v>
      </c>
      <c r="D157" s="310">
        <v>37059.58</v>
      </c>
      <c r="E157" s="242">
        <v>43888.1</v>
      </c>
      <c r="F157" s="52">
        <f t="shared" si="31"/>
        <v>118.42578895929203</v>
      </c>
    </row>
    <row r="158" spans="1:6" ht="12.75" customHeight="1" x14ac:dyDescent="0.2">
      <c r="A158" s="53">
        <v>312</v>
      </c>
      <c r="B158" s="85" t="s">
        <v>359</v>
      </c>
      <c r="C158" s="50" t="s">
        <v>360</v>
      </c>
      <c r="D158" s="310">
        <v>34065.93</v>
      </c>
      <c r="E158" s="242">
        <v>53117.74</v>
      </c>
      <c r="F158" s="52">
        <f t="shared" si="31"/>
        <v>155.92628764281497</v>
      </c>
    </row>
    <row r="159" spans="1:6" ht="12.75" customHeight="1" x14ac:dyDescent="0.2">
      <c r="A159" s="53">
        <v>313</v>
      </c>
      <c r="B159" s="85" t="s">
        <v>361</v>
      </c>
      <c r="C159" s="50" t="s">
        <v>362</v>
      </c>
      <c r="D159" s="51">
        <f t="shared" ref="D159:E159" si="38">SUM(D160:D162)</f>
        <v>135441.99</v>
      </c>
      <c r="E159" s="51">
        <f t="shared" si="38"/>
        <v>168176.96</v>
      </c>
      <c r="F159" s="52">
        <f t="shared" si="31"/>
        <v>124.16899663095617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310">
        <v>135441.99</v>
      </c>
      <c r="E161" s="242">
        <v>168176.96</v>
      </c>
      <c r="F161" s="52">
        <f t="shared" si="31"/>
        <v>124.16899663095617</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250973.04</v>
      </c>
      <c r="E163" s="51">
        <f t="shared" si="39"/>
        <v>340001.4</v>
      </c>
      <c r="F163" s="52">
        <f t="shared" si="31"/>
        <v>135.47327633278857</v>
      </c>
    </row>
    <row r="164" spans="1:6" ht="12.75" customHeight="1" x14ac:dyDescent="0.2">
      <c r="A164" s="53">
        <v>321</v>
      </c>
      <c r="B164" s="85" t="s">
        <v>370</v>
      </c>
      <c r="C164" s="50" t="s">
        <v>371</v>
      </c>
      <c r="D164" s="51">
        <f t="shared" ref="D164:E164" si="40">SUM(D165:D168)</f>
        <v>47605.760000000002</v>
      </c>
      <c r="E164" s="51">
        <f t="shared" si="40"/>
        <v>50707.83</v>
      </c>
      <c r="F164" s="52">
        <f t="shared" si="31"/>
        <v>106.51616527075716</v>
      </c>
    </row>
    <row r="165" spans="1:6" ht="12.75" customHeight="1" x14ac:dyDescent="0.2">
      <c r="A165" s="53">
        <v>3211</v>
      </c>
      <c r="B165" s="85" t="s">
        <v>372</v>
      </c>
      <c r="C165" s="50" t="s">
        <v>373</v>
      </c>
      <c r="D165" s="310">
        <v>4492.8900000000003</v>
      </c>
      <c r="E165" s="242">
        <v>7410.91</v>
      </c>
      <c r="F165" s="52">
        <f t="shared" si="31"/>
        <v>164.94750594828719</v>
      </c>
    </row>
    <row r="166" spans="1:6" ht="12.75" customHeight="1" x14ac:dyDescent="0.2">
      <c r="A166" s="53">
        <v>3212</v>
      </c>
      <c r="B166" s="85" t="s">
        <v>374</v>
      </c>
      <c r="C166" s="50" t="s">
        <v>375</v>
      </c>
      <c r="D166" s="310">
        <v>35038.19</v>
      </c>
      <c r="E166" s="242">
        <v>37141.42</v>
      </c>
      <c r="F166" s="52">
        <f t="shared" si="31"/>
        <v>106.00267879134167</v>
      </c>
    </row>
    <row r="167" spans="1:6" ht="12.75" customHeight="1" x14ac:dyDescent="0.2">
      <c r="A167" s="53">
        <v>3213</v>
      </c>
      <c r="B167" s="85" t="s">
        <v>376</v>
      </c>
      <c r="C167" s="50" t="s">
        <v>377</v>
      </c>
      <c r="D167" s="310">
        <v>8074.68</v>
      </c>
      <c r="E167" s="242">
        <v>6155.5</v>
      </c>
      <c r="F167" s="52">
        <f t="shared" si="31"/>
        <v>76.23212313057607</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40378.22</v>
      </c>
      <c r="E169" s="51">
        <f t="shared" si="41"/>
        <v>57334.579999999994</v>
      </c>
      <c r="F169" s="52">
        <f t="shared" si="31"/>
        <v>141.99382736534693</v>
      </c>
    </row>
    <row r="170" spans="1:6" ht="12.75" customHeight="1" x14ac:dyDescent="0.2">
      <c r="A170" s="53">
        <v>3221</v>
      </c>
      <c r="B170" s="85" t="s">
        <v>382</v>
      </c>
      <c r="C170" s="50" t="s">
        <v>383</v>
      </c>
      <c r="D170" s="310">
        <v>12021.54</v>
      </c>
      <c r="E170" s="242">
        <v>15469.51</v>
      </c>
      <c r="F170" s="52">
        <f t="shared" si="31"/>
        <v>128.68159986158179</v>
      </c>
    </row>
    <row r="171" spans="1:6" ht="12.75" customHeight="1" x14ac:dyDescent="0.2">
      <c r="A171" s="53">
        <v>3222</v>
      </c>
      <c r="B171" s="85" t="s">
        <v>384</v>
      </c>
      <c r="C171" s="50" t="s">
        <v>385</v>
      </c>
      <c r="D171" s="310">
        <v>6826.22</v>
      </c>
      <c r="E171" s="242">
        <v>23944.25</v>
      </c>
      <c r="F171" s="52">
        <f t="shared" si="31"/>
        <v>350.7688003023635</v>
      </c>
    </row>
    <row r="172" spans="1:6" ht="12.75" customHeight="1" x14ac:dyDescent="0.2">
      <c r="A172" s="53">
        <v>3223</v>
      </c>
      <c r="B172" s="85" t="s">
        <v>386</v>
      </c>
      <c r="C172" s="50" t="s">
        <v>387</v>
      </c>
      <c r="D172" s="310">
        <v>20800.27</v>
      </c>
      <c r="E172" s="242">
        <v>15005.1</v>
      </c>
      <c r="F172" s="52">
        <f t="shared" si="31"/>
        <v>72.138967426865136</v>
      </c>
    </row>
    <row r="173" spans="1:6" ht="12.75" customHeight="1" x14ac:dyDescent="0.2">
      <c r="A173" s="53">
        <v>3224</v>
      </c>
      <c r="B173" s="85" t="s">
        <v>388</v>
      </c>
      <c r="C173" s="50" t="s">
        <v>389</v>
      </c>
      <c r="D173" s="310">
        <v>657.19</v>
      </c>
      <c r="E173" s="242">
        <v>614.34</v>
      </c>
      <c r="F173" s="52">
        <f t="shared" si="31"/>
        <v>93.479815578447628</v>
      </c>
    </row>
    <row r="174" spans="1:6" ht="12.75" customHeight="1" x14ac:dyDescent="0.2">
      <c r="A174" s="53">
        <v>3225</v>
      </c>
      <c r="B174" s="85" t="s">
        <v>390</v>
      </c>
      <c r="C174" s="50" t="s">
        <v>391</v>
      </c>
      <c r="D174" s="310">
        <v>0</v>
      </c>
      <c r="E174" s="242">
        <v>2301.38</v>
      </c>
      <c r="F174" s="52" t="str">
        <f t="shared" si="31"/>
        <v>-</v>
      </c>
    </row>
    <row r="175" spans="1:6" ht="12.75" customHeight="1" x14ac:dyDescent="0.2">
      <c r="A175" s="53">
        <v>3226</v>
      </c>
      <c r="B175" s="85" t="s">
        <v>392</v>
      </c>
      <c r="C175" s="50" t="s">
        <v>393</v>
      </c>
      <c r="D175" s="310">
        <v>0</v>
      </c>
      <c r="E175" s="242"/>
      <c r="F175" s="52" t="str">
        <f t="shared" si="31"/>
        <v>-</v>
      </c>
    </row>
    <row r="176" spans="1:6" ht="12.75" customHeight="1" x14ac:dyDescent="0.2">
      <c r="A176" s="53">
        <v>3227</v>
      </c>
      <c r="B176" s="85" t="s">
        <v>394</v>
      </c>
      <c r="C176" s="50" t="s">
        <v>395</v>
      </c>
      <c r="D176" s="310">
        <v>73</v>
      </c>
      <c r="E176" s="242"/>
      <c r="F176" s="52">
        <f t="shared" si="31"/>
        <v>0</v>
      </c>
    </row>
    <row r="177" spans="1:6" ht="12.75" customHeight="1" x14ac:dyDescent="0.2">
      <c r="A177" s="53">
        <v>323</v>
      </c>
      <c r="B177" s="85" t="s">
        <v>396</v>
      </c>
      <c r="C177" s="50" t="s">
        <v>397</v>
      </c>
      <c r="D177" s="51">
        <f t="shared" ref="D177:E177" si="42">SUM(D178:D186)</f>
        <v>156836.29999999999</v>
      </c>
      <c r="E177" s="51">
        <f t="shared" si="42"/>
        <v>224498.26</v>
      </c>
      <c r="F177" s="52">
        <f t="shared" si="31"/>
        <v>143.14177266359894</v>
      </c>
    </row>
    <row r="178" spans="1:6" ht="12.75" customHeight="1" x14ac:dyDescent="0.2">
      <c r="A178" s="53">
        <v>3231</v>
      </c>
      <c r="B178" s="85" t="s">
        <v>398</v>
      </c>
      <c r="C178" s="50" t="s">
        <v>399</v>
      </c>
      <c r="D178" s="310">
        <v>120258.03</v>
      </c>
      <c r="E178" s="242">
        <v>196953</v>
      </c>
      <c r="F178" s="52">
        <f t="shared" si="31"/>
        <v>163.77534207071244</v>
      </c>
    </row>
    <row r="179" spans="1:6" ht="12.75" customHeight="1" x14ac:dyDescent="0.2">
      <c r="A179" s="53">
        <v>3232</v>
      </c>
      <c r="B179" s="85" t="s">
        <v>400</v>
      </c>
      <c r="C179" s="50" t="s">
        <v>401</v>
      </c>
      <c r="D179" s="310">
        <v>5490.79</v>
      </c>
      <c r="E179" s="242">
        <v>3622.06</v>
      </c>
      <c r="F179" s="52">
        <f t="shared" si="31"/>
        <v>65.966099595868727</v>
      </c>
    </row>
    <row r="180" spans="1:6" ht="12.75" customHeight="1" x14ac:dyDescent="0.2">
      <c r="A180" s="53">
        <v>3233</v>
      </c>
      <c r="B180" s="85" t="s">
        <v>402</v>
      </c>
      <c r="C180" s="50" t="s">
        <v>403</v>
      </c>
      <c r="D180" s="310">
        <v>1808.22</v>
      </c>
      <c r="E180" s="242">
        <v>248.85</v>
      </c>
      <c r="F180" s="52">
        <f t="shared" si="31"/>
        <v>13.762152835385075</v>
      </c>
    </row>
    <row r="181" spans="1:6" ht="12.75" customHeight="1" x14ac:dyDescent="0.2">
      <c r="A181" s="53">
        <v>3234</v>
      </c>
      <c r="B181" s="85" t="s">
        <v>404</v>
      </c>
      <c r="C181" s="50" t="s">
        <v>405</v>
      </c>
      <c r="D181" s="310">
        <v>3692.48</v>
      </c>
      <c r="E181" s="242">
        <v>4231.54</v>
      </c>
      <c r="F181" s="52">
        <f t="shared" si="31"/>
        <v>114.5988603865153</v>
      </c>
    </row>
    <row r="182" spans="1:6" ht="12.75" customHeight="1" x14ac:dyDescent="0.2">
      <c r="A182" s="53">
        <v>3235</v>
      </c>
      <c r="B182" s="85" t="s">
        <v>406</v>
      </c>
      <c r="C182" s="50" t="s">
        <v>407</v>
      </c>
      <c r="D182" s="310">
        <v>1826.61</v>
      </c>
      <c r="E182" s="242">
        <v>1826.76</v>
      </c>
      <c r="F182" s="52">
        <f t="shared" si="31"/>
        <v>100.00821193358189</v>
      </c>
    </row>
    <row r="183" spans="1:6" ht="12.75" customHeight="1" x14ac:dyDescent="0.2">
      <c r="A183" s="53">
        <v>3236</v>
      </c>
      <c r="B183" s="85" t="s">
        <v>408</v>
      </c>
      <c r="C183" s="50" t="s">
        <v>409</v>
      </c>
      <c r="D183" s="310">
        <v>6812</v>
      </c>
      <c r="E183" s="242">
        <v>2827.53</v>
      </c>
      <c r="F183" s="52">
        <f t="shared" si="31"/>
        <v>41.508073987081623</v>
      </c>
    </row>
    <row r="184" spans="1:6" ht="12.75" customHeight="1" x14ac:dyDescent="0.2">
      <c r="A184" s="53">
        <v>3237</v>
      </c>
      <c r="B184" s="85" t="s">
        <v>410</v>
      </c>
      <c r="C184" s="50" t="s">
        <v>411</v>
      </c>
      <c r="D184" s="310">
        <v>8440.91</v>
      </c>
      <c r="E184" s="242">
        <v>5924.69</v>
      </c>
      <c r="F184" s="52">
        <f t="shared" si="31"/>
        <v>70.19018091651256</v>
      </c>
    </row>
    <row r="185" spans="1:6" ht="12.75" customHeight="1" x14ac:dyDescent="0.2">
      <c r="A185" s="53">
        <v>3238</v>
      </c>
      <c r="B185" s="85" t="s">
        <v>412</v>
      </c>
      <c r="C185" s="50" t="s">
        <v>413</v>
      </c>
      <c r="D185" s="310">
        <v>2193.0700000000002</v>
      </c>
      <c r="E185" s="242">
        <v>2231.86</v>
      </c>
      <c r="F185" s="52">
        <f t="shared" si="31"/>
        <v>101.76875339136461</v>
      </c>
    </row>
    <row r="186" spans="1:6" ht="12.75" customHeight="1" x14ac:dyDescent="0.2">
      <c r="A186" s="53">
        <v>3239</v>
      </c>
      <c r="B186" s="85" t="s">
        <v>414</v>
      </c>
      <c r="C186" s="50" t="s">
        <v>415</v>
      </c>
      <c r="D186" s="310">
        <v>6314.19</v>
      </c>
      <c r="E186" s="242">
        <v>6631.97</v>
      </c>
      <c r="F186" s="52">
        <f t="shared" si="31"/>
        <v>105.03279122104341</v>
      </c>
    </row>
    <row r="187" spans="1:6" ht="12.75" customHeight="1" x14ac:dyDescent="0.2">
      <c r="A187" s="53">
        <v>324</v>
      </c>
      <c r="B187" s="85" t="s">
        <v>416</v>
      </c>
      <c r="C187" s="50" t="s">
        <v>417</v>
      </c>
      <c r="D187" s="310">
        <v>0</v>
      </c>
      <c r="E187" s="242"/>
      <c r="F187" s="52" t="str">
        <f t="shared" si="31"/>
        <v>-</v>
      </c>
    </row>
    <row r="188" spans="1:6" ht="12.75" customHeight="1" x14ac:dyDescent="0.2">
      <c r="A188" s="53">
        <v>329</v>
      </c>
      <c r="B188" s="85" t="s">
        <v>418</v>
      </c>
      <c r="C188" s="50" t="s">
        <v>419</v>
      </c>
      <c r="D188" s="51">
        <f t="shared" ref="D188:E188" si="43">SUM(D189:D195)</f>
        <v>6152.7599999999993</v>
      </c>
      <c r="E188" s="51">
        <f t="shared" si="43"/>
        <v>7460.73</v>
      </c>
      <c r="F188" s="52">
        <f t="shared" si="31"/>
        <v>121.25826458369903</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310">
        <v>3360.92</v>
      </c>
      <c r="E190" s="242">
        <v>3244.17</v>
      </c>
      <c r="F190" s="52">
        <f t="shared" si="31"/>
        <v>96.526248765219052</v>
      </c>
    </row>
    <row r="191" spans="1:6" ht="12.75" customHeight="1" x14ac:dyDescent="0.2">
      <c r="A191" s="53">
        <v>3293</v>
      </c>
      <c r="B191" s="85" t="s">
        <v>424</v>
      </c>
      <c r="C191" s="50" t="s">
        <v>425</v>
      </c>
      <c r="D191" s="310">
        <v>1054.8599999999999</v>
      </c>
      <c r="E191" s="242">
        <v>2436.7399999999998</v>
      </c>
      <c r="F191" s="52">
        <f t="shared" si="31"/>
        <v>231.00127031075215</v>
      </c>
    </row>
    <row r="192" spans="1:6" ht="12.75" customHeight="1" x14ac:dyDescent="0.2">
      <c r="A192" s="53">
        <v>3294</v>
      </c>
      <c r="B192" s="85" t="s">
        <v>426</v>
      </c>
      <c r="C192" s="50" t="s">
        <v>427</v>
      </c>
      <c r="D192" s="310">
        <v>172.54</v>
      </c>
      <c r="E192" s="242">
        <v>176.36</v>
      </c>
      <c r="F192" s="52">
        <f t="shared" si="31"/>
        <v>102.21397936710331</v>
      </c>
    </row>
    <row r="193" spans="1:6" ht="12.75" customHeight="1" x14ac:dyDescent="0.2">
      <c r="A193" s="53">
        <v>3295</v>
      </c>
      <c r="B193" s="85" t="s">
        <v>428</v>
      </c>
      <c r="C193" s="50" t="s">
        <v>429</v>
      </c>
      <c r="D193" s="310">
        <v>1108.24</v>
      </c>
      <c r="E193" s="242">
        <v>1384.43</v>
      </c>
      <c r="F193" s="52">
        <f t="shared" si="31"/>
        <v>124.92149714863207</v>
      </c>
    </row>
    <row r="194" spans="1:6" ht="12.75" customHeight="1" x14ac:dyDescent="0.2">
      <c r="A194" s="53" t="s">
        <v>430</v>
      </c>
      <c r="B194" s="85" t="s">
        <v>431</v>
      </c>
      <c r="C194" s="50" t="s">
        <v>430</v>
      </c>
      <c r="D194" s="310">
        <v>0</v>
      </c>
      <c r="E194" s="242"/>
      <c r="F194" s="52" t="str">
        <f t="shared" si="31"/>
        <v>-</v>
      </c>
    </row>
    <row r="195" spans="1:6" ht="12.75" customHeight="1" x14ac:dyDescent="0.2">
      <c r="A195" s="53">
        <v>3299</v>
      </c>
      <c r="B195" s="85" t="s">
        <v>432</v>
      </c>
      <c r="C195" s="50" t="s">
        <v>433</v>
      </c>
      <c r="D195" s="310">
        <v>456.2</v>
      </c>
      <c r="E195" s="242">
        <v>219.03</v>
      </c>
      <c r="F195" s="52">
        <f t="shared" si="31"/>
        <v>48.011836913634369</v>
      </c>
    </row>
    <row r="196" spans="1:6" ht="12.75" customHeight="1" x14ac:dyDescent="0.2">
      <c r="A196" s="53">
        <v>34</v>
      </c>
      <c r="B196" s="232" t="s">
        <v>434</v>
      </c>
      <c r="C196" s="50" t="s">
        <v>435</v>
      </c>
      <c r="D196" s="51">
        <f t="shared" ref="D196:E196" si="44">D197+D202+D210</f>
        <v>444.48</v>
      </c>
      <c r="E196" s="51">
        <f t="shared" si="44"/>
        <v>574.68999999999994</v>
      </c>
      <c r="F196" s="52">
        <f t="shared" si="31"/>
        <v>129.29490640748739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444.48</v>
      </c>
      <c r="E210" s="51">
        <f t="shared" si="47"/>
        <v>574.68999999999994</v>
      </c>
      <c r="F210" s="52">
        <f t="shared" si="31"/>
        <v>129.29490640748739</v>
      </c>
    </row>
    <row r="211" spans="1:6" ht="12.75" customHeight="1" x14ac:dyDescent="0.2">
      <c r="A211" s="53">
        <v>3431</v>
      </c>
      <c r="B211" s="232" t="s">
        <v>464</v>
      </c>
      <c r="C211" s="50" t="s">
        <v>465</v>
      </c>
      <c r="D211" s="310">
        <v>441.11</v>
      </c>
      <c r="E211" s="242">
        <v>564.53</v>
      </c>
      <c r="F211" s="52">
        <f t="shared" si="31"/>
        <v>127.9794155652785</v>
      </c>
    </row>
    <row r="212" spans="1:6" ht="12.75" customHeight="1" x14ac:dyDescent="0.2">
      <c r="A212" s="53">
        <v>3432</v>
      </c>
      <c r="B212" s="85" t="s">
        <v>466</v>
      </c>
      <c r="C212" s="50" t="s">
        <v>467</v>
      </c>
      <c r="D212" s="310">
        <v>0</v>
      </c>
      <c r="E212" s="242"/>
      <c r="F212" s="52" t="str">
        <f t="shared" si="31"/>
        <v>-</v>
      </c>
    </row>
    <row r="213" spans="1:6" ht="12.75" customHeight="1" x14ac:dyDescent="0.2">
      <c r="A213" s="53">
        <v>3433</v>
      </c>
      <c r="B213" s="85" t="s">
        <v>468</v>
      </c>
      <c r="C213" s="50" t="s">
        <v>469</v>
      </c>
      <c r="D213" s="310">
        <v>3.37</v>
      </c>
      <c r="E213" s="242">
        <v>10.16</v>
      </c>
      <c r="F213" s="52">
        <f t="shared" si="31"/>
        <v>301.4836795252225</v>
      </c>
    </row>
    <row r="214" spans="1:6" ht="12.75" customHeight="1" x14ac:dyDescent="0.2">
      <c r="A214" s="53">
        <v>3434</v>
      </c>
      <c r="B214" s="85" t="s">
        <v>470</v>
      </c>
      <c r="C214" s="50" t="s">
        <v>471</v>
      </c>
      <c r="D214" s="310">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57592.58</v>
      </c>
      <c r="E252" s="51">
        <f t="shared" si="63"/>
        <v>62240.09</v>
      </c>
      <c r="F252" s="52">
        <f t="shared" ref="F252:F258" si="64">IF(D252&lt;&gt;0,IF(E252/D252&gt;=100,"&gt;&gt;100",E252/D252*100),"-")</f>
        <v>108.06963327567543</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57592.58</v>
      </c>
      <c r="E259" s="51">
        <f t="shared" si="66"/>
        <v>62240.09</v>
      </c>
      <c r="F259" s="52">
        <f t="shared" ref="F259:F262" si="67">IF(D259&lt;&gt;0,IF(E259/D259&gt;=100,"&gt;&gt;100",E259/D259*100),"-")</f>
        <v>108.06963327567543</v>
      </c>
    </row>
    <row r="260" spans="1:6" ht="12.75" customHeight="1" x14ac:dyDescent="0.2">
      <c r="A260" s="53">
        <v>3721</v>
      </c>
      <c r="B260" s="85" t="s">
        <v>558</v>
      </c>
      <c r="C260" s="50" t="s">
        <v>559</v>
      </c>
      <c r="D260" s="310">
        <v>56356.29</v>
      </c>
      <c r="E260" s="242">
        <v>59559.49</v>
      </c>
      <c r="F260" s="52">
        <f t="shared" si="67"/>
        <v>105.68383759825211</v>
      </c>
    </row>
    <row r="261" spans="1:6" ht="12.75" customHeight="1" x14ac:dyDescent="0.2">
      <c r="A261" s="53">
        <v>3722</v>
      </c>
      <c r="B261" s="85" t="s">
        <v>560</v>
      </c>
      <c r="C261" s="50" t="s">
        <v>561</v>
      </c>
      <c r="D261" s="310">
        <v>1236.29</v>
      </c>
      <c r="E261" s="242">
        <v>2680.6</v>
      </c>
      <c r="F261" s="52">
        <f t="shared" si="67"/>
        <v>216.82614920447469</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1374231.2600000002</v>
      </c>
      <c r="E289" s="51">
        <f t="shared" si="79"/>
        <v>1730081.4000000001</v>
      </c>
      <c r="F289" s="52">
        <f t="shared" si="76"/>
        <v>125.8944873659765</v>
      </c>
    </row>
    <row r="290" spans="1:6" ht="12.75" customHeight="1" x14ac:dyDescent="0.2">
      <c r="A290" s="53" t="s">
        <v>607</v>
      </c>
      <c r="B290" s="85" t="s">
        <v>618</v>
      </c>
      <c r="C290" s="50" t="s">
        <v>619</v>
      </c>
      <c r="D290" s="51">
        <f>IF(D6&gt;=D289,D6-D289,0)</f>
        <v>0</v>
      </c>
      <c r="E290" s="51">
        <f>IF(E6&gt;=E289,E6-E289,0)</f>
        <v>103094.42999999993</v>
      </c>
      <c r="F290" s="52" t="str">
        <f t="shared" si="76"/>
        <v>-</v>
      </c>
    </row>
    <row r="291" spans="1:6" ht="12.75" customHeight="1" x14ac:dyDescent="0.2">
      <c r="A291" s="53" t="s">
        <v>607</v>
      </c>
      <c r="B291" s="85" t="s">
        <v>620</v>
      </c>
      <c r="C291" s="50" t="s">
        <v>621</v>
      </c>
      <c r="D291" s="51">
        <f>IF(D289&gt;=D6,D289-D6,0)</f>
        <v>19649.310000000289</v>
      </c>
      <c r="E291" s="51">
        <f>IF(E289&gt;=E6,E289-E6,0)</f>
        <v>0</v>
      </c>
      <c r="F291" s="52">
        <f t="shared" si="76"/>
        <v>0</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310">
        <v>21497.94</v>
      </c>
      <c r="E293" s="242">
        <v>98289.02</v>
      </c>
      <c r="F293" s="52">
        <f t="shared" si="76"/>
        <v>457.20203889302888</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1" t="s">
        <v>632</v>
      </c>
      <c r="B297" s="352"/>
      <c r="C297" s="219"/>
      <c r="D297" s="58"/>
      <c r="E297" s="58"/>
      <c r="F297" s="59"/>
    </row>
    <row r="298" spans="1:6" ht="12.75" customHeight="1" x14ac:dyDescent="0.2">
      <c r="A298" s="53">
        <v>7</v>
      </c>
      <c r="B298" s="85" t="s">
        <v>633</v>
      </c>
      <c r="C298" s="50" t="s">
        <v>634</v>
      </c>
      <c r="D298" s="51">
        <f t="shared" ref="D298:E298" si="80">D299+D311+D344+D348</f>
        <v>161.66</v>
      </c>
      <c r="E298" s="51">
        <f t="shared" si="80"/>
        <v>532.89</v>
      </c>
      <c r="F298" s="52">
        <f t="shared" ref="F298:F418" si="81">IF(D298&lt;&gt;0,IF(E298/D298&gt;=100,"&gt;&gt;100",E298/D298*100),"-")</f>
        <v>329.63627366076952</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161.66</v>
      </c>
      <c r="E311" s="51">
        <f t="shared" si="85"/>
        <v>532.89</v>
      </c>
      <c r="F311" s="52">
        <f t="shared" si="81"/>
        <v>329.63627366076952</v>
      </c>
    </row>
    <row r="312" spans="1:6" ht="12.75" customHeight="1" x14ac:dyDescent="0.2">
      <c r="A312" s="53">
        <v>721</v>
      </c>
      <c r="B312" s="85" t="s">
        <v>661</v>
      </c>
      <c r="C312" s="50" t="s">
        <v>662</v>
      </c>
      <c r="D312" s="51">
        <f t="shared" ref="D312:E312" si="86">SUM(D313:D316)</f>
        <v>161.66</v>
      </c>
      <c r="E312" s="51">
        <f t="shared" si="86"/>
        <v>532.89</v>
      </c>
      <c r="F312" s="52">
        <f t="shared" si="81"/>
        <v>329.63627366076952</v>
      </c>
    </row>
    <row r="313" spans="1:6" ht="12.75" customHeight="1" x14ac:dyDescent="0.2">
      <c r="A313" s="53">
        <v>7211</v>
      </c>
      <c r="B313" s="85" t="s">
        <v>663</v>
      </c>
      <c r="C313" s="50" t="s">
        <v>664</v>
      </c>
      <c r="D313" s="310">
        <v>161.66</v>
      </c>
      <c r="E313" s="242">
        <v>532.89</v>
      </c>
      <c r="F313" s="52">
        <f t="shared" si="81"/>
        <v>329.63627366076952</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73268.62</v>
      </c>
      <c r="E350" s="51">
        <f t="shared" si="95"/>
        <v>21155.1</v>
      </c>
      <c r="F350" s="52">
        <f t="shared" si="81"/>
        <v>28.873343049179855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73268.62</v>
      </c>
      <c r="E363" s="51">
        <f t="shared" si="99"/>
        <v>4888.6000000000004</v>
      </c>
      <c r="F363" s="52">
        <f t="shared" si="81"/>
        <v>6.6721606057272549</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73069.539999999994</v>
      </c>
      <c r="E369" s="51">
        <f t="shared" si="101"/>
        <v>4401.6000000000004</v>
      </c>
      <c r="F369" s="52">
        <f t="shared" si="81"/>
        <v>6.0238507044111689</v>
      </c>
    </row>
    <row r="370" spans="1:6" ht="12.75" customHeight="1" x14ac:dyDescent="0.2">
      <c r="A370" s="53">
        <v>4221</v>
      </c>
      <c r="B370" s="85" t="s">
        <v>673</v>
      </c>
      <c r="C370" s="50" t="s">
        <v>765</v>
      </c>
      <c r="D370" s="242">
        <v>0</v>
      </c>
      <c r="E370" s="242">
        <v>780</v>
      </c>
      <c r="F370" s="52" t="str">
        <f t="shared" si="81"/>
        <v>-</v>
      </c>
    </row>
    <row r="371" spans="1:6" ht="12.75" customHeight="1" x14ac:dyDescent="0.2">
      <c r="A371" s="53">
        <v>4222</v>
      </c>
      <c r="B371" s="85" t="s">
        <v>766</v>
      </c>
      <c r="C371" s="50" t="s">
        <v>767</v>
      </c>
      <c r="D371" s="310">
        <v>119.45</v>
      </c>
      <c r="E371" s="242">
        <v>817.95</v>
      </c>
      <c r="F371" s="52">
        <f t="shared" si="81"/>
        <v>684.76349937212228</v>
      </c>
    </row>
    <row r="372" spans="1:6" ht="12.75" customHeight="1" x14ac:dyDescent="0.2">
      <c r="A372" s="53">
        <v>4223</v>
      </c>
      <c r="B372" s="85" t="s">
        <v>677</v>
      </c>
      <c r="C372" s="50" t="s">
        <v>768</v>
      </c>
      <c r="D372" s="310">
        <v>72950.09</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v>370.65</v>
      </c>
      <c r="F374" s="52" t="str">
        <f t="shared" si="81"/>
        <v>-</v>
      </c>
    </row>
    <row r="375" spans="1:6" ht="12.75" customHeight="1" x14ac:dyDescent="0.2">
      <c r="A375" s="53">
        <v>4226</v>
      </c>
      <c r="B375" s="85" t="s">
        <v>683</v>
      </c>
      <c r="C375" s="50" t="s">
        <v>771</v>
      </c>
      <c r="D375" s="242">
        <v>0</v>
      </c>
      <c r="E375" s="242">
        <v>2433</v>
      </c>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199.08</v>
      </c>
      <c r="E383" s="51">
        <f t="shared" si="103"/>
        <v>237</v>
      </c>
      <c r="F383" s="52">
        <f t="shared" si="81"/>
        <v>119.04761904761905</v>
      </c>
    </row>
    <row r="384" spans="1:6" ht="12.75" customHeight="1" x14ac:dyDescent="0.2">
      <c r="A384" s="53">
        <v>4241</v>
      </c>
      <c r="B384" s="85" t="s">
        <v>782</v>
      </c>
      <c r="C384" s="50" t="s">
        <v>783</v>
      </c>
      <c r="D384" s="310">
        <v>199.08</v>
      </c>
      <c r="E384" s="242">
        <v>237</v>
      </c>
      <c r="F384" s="52">
        <f t="shared" si="81"/>
        <v>119.04761904761905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250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v>250</v>
      </c>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16266.5</v>
      </c>
      <c r="F402" s="52" t="str">
        <f t="shared" si="81"/>
        <v>-</v>
      </c>
    </row>
    <row r="403" spans="1:6" ht="12.75" customHeight="1" x14ac:dyDescent="0.2">
      <c r="A403" s="53">
        <v>451</v>
      </c>
      <c r="B403" s="85" t="s">
        <v>810</v>
      </c>
      <c r="C403" s="50" t="s">
        <v>811</v>
      </c>
      <c r="D403" s="242">
        <v>0</v>
      </c>
      <c r="E403" s="242">
        <v>16266.5</v>
      </c>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73106.959999999992</v>
      </c>
      <c r="E408" s="51">
        <f t="shared" si="111"/>
        <v>20622.21</v>
      </c>
      <c r="F408" s="52">
        <f t="shared" si="81"/>
        <v>28.208271825281756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15965.08</v>
      </c>
      <c r="F410" s="52" t="str">
        <f t="shared" si="81"/>
        <v>-</v>
      </c>
    </row>
    <row r="411" spans="1:6" ht="12.75" customHeight="1" x14ac:dyDescent="0.2">
      <c r="A411" s="53">
        <v>97</v>
      </c>
      <c r="B411" s="85" t="s">
        <v>826</v>
      </c>
      <c r="C411" s="50" t="s">
        <v>827</v>
      </c>
      <c r="D411" s="242">
        <v>2181.3000000000002</v>
      </c>
      <c r="E411" s="242">
        <v>658.81</v>
      </c>
      <c r="F411" s="52">
        <f t="shared" si="81"/>
        <v>30.202631458304673</v>
      </c>
    </row>
    <row r="412" spans="1:6" ht="12.75" customHeight="1" x14ac:dyDescent="0.2">
      <c r="A412" s="53" t="s">
        <v>607</v>
      </c>
      <c r="B412" s="85" t="s">
        <v>828</v>
      </c>
      <c r="C412" s="50" t="s">
        <v>829</v>
      </c>
      <c r="D412" s="51">
        <f>D6+D298</f>
        <v>1354743.6099999999</v>
      </c>
      <c r="E412" s="51">
        <f>E6+E298</f>
        <v>1833708.72</v>
      </c>
      <c r="F412" s="52">
        <f t="shared" si="81"/>
        <v>135.35466832724165</v>
      </c>
    </row>
    <row r="413" spans="1:6" ht="12.75" customHeight="1" x14ac:dyDescent="0.2">
      <c r="A413" s="53" t="s">
        <v>607</v>
      </c>
      <c r="B413" s="85" t="s">
        <v>830</v>
      </c>
      <c r="C413" s="50" t="s">
        <v>831</v>
      </c>
      <c r="D413" s="51">
        <f t="shared" ref="D413:E413" si="112">D289+D350</f>
        <v>1447499.8800000004</v>
      </c>
      <c r="E413" s="51">
        <f t="shared" si="112"/>
        <v>1751236.5000000002</v>
      </c>
      <c r="F413" s="52">
        <f t="shared" si="81"/>
        <v>120.98353334578513</v>
      </c>
    </row>
    <row r="414" spans="1:6" ht="12.75" customHeight="1" x14ac:dyDescent="0.2">
      <c r="A414" s="53" t="s">
        <v>607</v>
      </c>
      <c r="B414" s="85" t="s">
        <v>832</v>
      </c>
      <c r="C414" s="50" t="s">
        <v>833</v>
      </c>
      <c r="D414" s="51">
        <f t="shared" ref="D414:E414" si="113">IF(D412&gt;=D413,D412-D413,0)</f>
        <v>0</v>
      </c>
      <c r="E414" s="51">
        <f t="shared" si="113"/>
        <v>82472.219999999739</v>
      </c>
      <c r="F414" s="52" t="str">
        <f t="shared" si="81"/>
        <v>-</v>
      </c>
    </row>
    <row r="415" spans="1:6" ht="12.75" customHeight="1" x14ac:dyDescent="0.2">
      <c r="A415" s="53" t="s">
        <v>607</v>
      </c>
      <c r="B415" s="85" t="s">
        <v>834</v>
      </c>
      <c r="C415" s="50" t="s">
        <v>835</v>
      </c>
      <c r="D415" s="51">
        <f t="shared" ref="D415:E415" si="114">IF(D413&gt;=D412,D413-D412,0)</f>
        <v>92756.270000000484</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21497.94</v>
      </c>
      <c r="E417" s="51">
        <f t="shared" si="116"/>
        <v>114254.1</v>
      </c>
      <c r="F417" s="52">
        <f t="shared" si="81"/>
        <v>531.46534040005702</v>
      </c>
    </row>
    <row r="418" spans="1:6" ht="12.75" customHeight="1" x14ac:dyDescent="0.2">
      <c r="A418" s="55" t="s">
        <v>841</v>
      </c>
      <c r="B418" s="233" t="s">
        <v>842</v>
      </c>
      <c r="C418" s="56" t="s">
        <v>843</v>
      </c>
      <c r="D418" s="62">
        <f t="shared" ref="D418:E418" si="117">D294+D411</f>
        <v>2181.3000000000002</v>
      </c>
      <c r="E418" s="62">
        <f t="shared" si="117"/>
        <v>658.81</v>
      </c>
      <c r="F418" s="57">
        <f t="shared" si="81"/>
        <v>30.202631458304673</v>
      </c>
    </row>
    <row r="419" spans="1:6" s="75" customFormat="1" ht="20.100000000000001" customHeight="1" x14ac:dyDescent="0.2">
      <c r="A419" s="351" t="s">
        <v>844</v>
      </c>
      <c r="B419" s="352"/>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1354743.6099999999</v>
      </c>
      <c r="E639" s="51">
        <f t="shared" si="180"/>
        <v>1833708.72</v>
      </c>
      <c r="F639" s="52">
        <f t="shared" si="119"/>
        <v>135.35466832724165</v>
      </c>
    </row>
    <row r="640" spans="1:6" ht="12.75" customHeight="1" x14ac:dyDescent="0.2">
      <c r="A640" s="53" t="s">
        <v>607</v>
      </c>
      <c r="B640" s="85" t="s">
        <v>1276</v>
      </c>
      <c r="C640" s="50" t="s">
        <v>1277</v>
      </c>
      <c r="D640" s="51">
        <f t="shared" ref="D640:E640" si="181">D413+D528</f>
        <v>1447499.8800000004</v>
      </c>
      <c r="E640" s="51">
        <f t="shared" si="181"/>
        <v>1751236.5000000002</v>
      </c>
      <c r="F640" s="52">
        <f t="shared" si="119"/>
        <v>120.98353334578513</v>
      </c>
    </row>
    <row r="641" spans="1:6" ht="12.75" customHeight="1" x14ac:dyDescent="0.2">
      <c r="A641" s="53" t="s">
        <v>607</v>
      </c>
      <c r="B641" s="85" t="s">
        <v>1278</v>
      </c>
      <c r="C641" s="50" t="s">
        <v>1279</v>
      </c>
      <c r="D641" s="51">
        <f t="shared" ref="D641:E641" si="182">IF(D639&gt;=D640,D639-D640,0)</f>
        <v>0</v>
      </c>
      <c r="E641" s="51">
        <f t="shared" si="182"/>
        <v>82472.219999999739</v>
      </c>
      <c r="F641" s="52" t="str">
        <f t="shared" si="119"/>
        <v>-</v>
      </c>
    </row>
    <row r="642" spans="1:6" ht="12.75" customHeight="1" x14ac:dyDescent="0.2">
      <c r="A642" s="53" t="s">
        <v>607</v>
      </c>
      <c r="B642" s="85" t="s">
        <v>1280</v>
      </c>
      <c r="C642" s="50" t="s">
        <v>1281</v>
      </c>
      <c r="D642" s="51">
        <f t="shared" ref="D642:E642" si="183">IF(D640&gt;=D639,D640-D639,0)</f>
        <v>92756.270000000484</v>
      </c>
      <c r="E642" s="51">
        <f t="shared" si="183"/>
        <v>0</v>
      </c>
      <c r="F642" s="52">
        <f t="shared" si="119"/>
        <v>0</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21497.94</v>
      </c>
      <c r="E644" s="51">
        <f t="shared" si="185"/>
        <v>114254.1</v>
      </c>
      <c r="F644" s="52">
        <f t="shared" si="119"/>
        <v>531.46534040005702</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114254.21000000049</v>
      </c>
      <c r="E646" s="51">
        <f t="shared" si="187"/>
        <v>31781.880000000267</v>
      </c>
      <c r="F646" s="52">
        <f t="shared" si="119"/>
        <v>27.816813052228124</v>
      </c>
    </row>
    <row r="647" spans="1:6" ht="24" x14ac:dyDescent="0.2">
      <c r="A647" s="55" t="s">
        <v>1290</v>
      </c>
      <c r="B647" s="233" t="s">
        <v>1291</v>
      </c>
      <c r="C647" s="56" t="s">
        <v>1290</v>
      </c>
      <c r="D647" s="243">
        <v>103114.5</v>
      </c>
      <c r="E647" s="243">
        <v>121469.21</v>
      </c>
      <c r="F647" s="57">
        <f t="shared" si="119"/>
        <v>117.80031906278943</v>
      </c>
    </row>
    <row r="648" spans="1:6" s="75" customFormat="1" ht="20.100000000000001" customHeight="1" x14ac:dyDescent="0.2">
      <c r="A648" s="351" t="s">
        <v>1292</v>
      </c>
      <c r="B648" s="352"/>
      <c r="C648" s="219"/>
      <c r="D648" s="58"/>
      <c r="E648" s="58"/>
      <c r="F648" s="59"/>
    </row>
    <row r="649" spans="1:6" ht="12.75" customHeight="1" x14ac:dyDescent="0.2">
      <c r="A649" s="53">
        <v>11</v>
      </c>
      <c r="B649" s="85" t="s">
        <v>1293</v>
      </c>
      <c r="C649" s="50" t="s">
        <v>1294</v>
      </c>
      <c r="D649" s="242">
        <v>20518.98</v>
      </c>
      <c r="E649" s="242">
        <v>21628.3</v>
      </c>
      <c r="F649" s="52">
        <f t="shared" ref="F649:F724" si="188">IF(D649&lt;&gt;0,IF(E649/D649&gt;=100,"&gt;&gt;100",E649/D649*100),"-")</f>
        <v>105.40631161977836</v>
      </c>
    </row>
    <row r="650" spans="1:6" ht="12.75" customHeight="1" x14ac:dyDescent="0.2">
      <c r="A650" s="53" t="s">
        <v>1295</v>
      </c>
      <c r="B650" s="85" t="s">
        <v>1296</v>
      </c>
      <c r="C650" s="50" t="s">
        <v>1295</v>
      </c>
      <c r="D650" s="310">
        <v>354863.62</v>
      </c>
      <c r="E650" s="242">
        <v>445157.46</v>
      </c>
      <c r="F650" s="52">
        <f t="shared" si="188"/>
        <v>125.44465955681791</v>
      </c>
    </row>
    <row r="651" spans="1:6" ht="12.75" customHeight="1" x14ac:dyDescent="0.2">
      <c r="A651" s="53" t="s">
        <v>1297</v>
      </c>
      <c r="B651" s="85" t="s">
        <v>1298</v>
      </c>
      <c r="C651" s="50" t="s">
        <v>1297</v>
      </c>
      <c r="D651" s="310">
        <v>353754.3</v>
      </c>
      <c r="E651" s="242">
        <v>440697.03</v>
      </c>
      <c r="F651" s="52">
        <f t="shared" si="188"/>
        <v>124.57715142967875</v>
      </c>
    </row>
    <row r="652" spans="1:6" ht="24" x14ac:dyDescent="0.2">
      <c r="A652" s="53">
        <v>11</v>
      </c>
      <c r="B652" s="85" t="s">
        <v>1299</v>
      </c>
      <c r="C652" s="50" t="s">
        <v>1300</v>
      </c>
      <c r="D652" s="51">
        <f t="shared" ref="D652:E652" si="189">+D649+D650-D651</f>
        <v>21628.299999999988</v>
      </c>
      <c r="E652" s="51">
        <f t="shared" si="189"/>
        <v>26088.729999999981</v>
      </c>
      <c r="F652" s="52">
        <f t="shared" si="188"/>
        <v>120.62311878418552</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46</v>
      </c>
      <c r="E654" s="262">
        <v>46</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39</v>
      </c>
      <c r="E656" s="262">
        <v>39</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310">
        <v>1264480.54</v>
      </c>
      <c r="E675" s="242">
        <v>1575781.24</v>
      </c>
      <c r="F675" s="52">
        <f t="shared" si="188"/>
        <v>124.61886048479639</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v>499</v>
      </c>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310">
        <v>1525.77</v>
      </c>
      <c r="E717" s="242">
        <v>4365.3</v>
      </c>
      <c r="F717" s="52">
        <f t="shared" si="188"/>
        <v>286.10472089502349</v>
      </c>
    </row>
    <row r="718" spans="1:6" ht="12.75" customHeight="1" x14ac:dyDescent="0.2">
      <c r="A718" s="53">
        <v>32121</v>
      </c>
      <c r="B718" s="85" t="s">
        <v>1414</v>
      </c>
      <c r="C718" s="50" t="s">
        <v>1415</v>
      </c>
      <c r="D718" s="310">
        <v>35038.19</v>
      </c>
      <c r="E718" s="242">
        <v>37141.42</v>
      </c>
      <c r="F718" s="52">
        <f t="shared" si="188"/>
        <v>106.00267879134167</v>
      </c>
    </row>
    <row r="719" spans="1:6" ht="12.75" customHeight="1" x14ac:dyDescent="0.2">
      <c r="A719" s="53" t="s">
        <v>1416</v>
      </c>
      <c r="B719" s="85" t="s">
        <v>1417</v>
      </c>
      <c r="C719" s="50" t="s">
        <v>1416</v>
      </c>
      <c r="D719" s="310">
        <v>0</v>
      </c>
      <c r="E719" s="242"/>
      <c r="F719" s="52" t="str">
        <f t="shared" si="188"/>
        <v>-</v>
      </c>
    </row>
    <row r="720" spans="1:6" ht="12.75" customHeight="1" x14ac:dyDescent="0.2">
      <c r="A720" s="53" t="s">
        <v>1418</v>
      </c>
      <c r="B720" s="85" t="s">
        <v>1419</v>
      </c>
      <c r="C720" s="50" t="s">
        <v>1418</v>
      </c>
      <c r="D720" s="310">
        <v>3981.68</v>
      </c>
      <c r="E720" s="242">
        <v>1973.8</v>
      </c>
      <c r="F720" s="52">
        <f t="shared" si="188"/>
        <v>49.572039942938659</v>
      </c>
    </row>
    <row r="721" spans="1:6" ht="12.75" customHeight="1" x14ac:dyDescent="0.2">
      <c r="A721" s="53" t="s">
        <v>1420</v>
      </c>
      <c r="B721" s="85" t="s">
        <v>1421</v>
      </c>
      <c r="C721" s="50" t="s">
        <v>1420</v>
      </c>
      <c r="D721" s="310">
        <v>0</v>
      </c>
      <c r="E721" s="242"/>
      <c r="F721" s="52" t="str">
        <f t="shared" si="188"/>
        <v>-</v>
      </c>
    </row>
    <row r="722" spans="1:6" ht="12.75" customHeight="1" x14ac:dyDescent="0.2">
      <c r="A722" s="53" t="s">
        <v>1422</v>
      </c>
      <c r="B722" s="85" t="s">
        <v>1423</v>
      </c>
      <c r="C722" s="50" t="s">
        <v>1422</v>
      </c>
      <c r="D722" s="310">
        <v>3465.06</v>
      </c>
      <c r="E722" s="242">
        <v>2371.7800000000002</v>
      </c>
      <c r="F722" s="52">
        <f t="shared" si="188"/>
        <v>68.448453995024622</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310">
        <v>56356.29</v>
      </c>
      <c r="E823" s="242">
        <v>59559.49</v>
      </c>
      <c r="F823" s="52">
        <f t="shared" si="190"/>
        <v>105.68383759825211</v>
      </c>
    </row>
    <row r="824" spans="1:6" ht="12.75" customHeight="1" x14ac:dyDescent="0.2">
      <c r="A824" s="53">
        <v>37221</v>
      </c>
      <c r="B824" s="85" t="s">
        <v>1626</v>
      </c>
      <c r="C824" s="50" t="s">
        <v>1627</v>
      </c>
      <c r="D824" s="310">
        <v>0</v>
      </c>
      <c r="E824" s="242"/>
      <c r="F824" s="52" t="str">
        <f t="shared" si="190"/>
        <v>-</v>
      </c>
    </row>
    <row r="825" spans="1:6" ht="12.75" customHeight="1" x14ac:dyDescent="0.2">
      <c r="A825" s="53" t="s">
        <v>1628</v>
      </c>
      <c r="B825" s="85" t="s">
        <v>1605</v>
      </c>
      <c r="C825" s="50" t="s">
        <v>1628</v>
      </c>
      <c r="D825" s="310">
        <v>0</v>
      </c>
      <c r="E825" s="242"/>
      <c r="F825" s="52" t="str">
        <f t="shared" si="190"/>
        <v>-</v>
      </c>
    </row>
    <row r="826" spans="1:6" ht="12.75" customHeight="1" x14ac:dyDescent="0.2">
      <c r="A826" s="53" t="s">
        <v>1629</v>
      </c>
      <c r="B826" s="85" t="s">
        <v>1630</v>
      </c>
      <c r="C826" s="50" t="s">
        <v>1629</v>
      </c>
      <c r="D826" s="310">
        <v>0</v>
      </c>
      <c r="E826" s="242"/>
      <c r="F826" s="52" t="str">
        <f t="shared" si="190"/>
        <v>-</v>
      </c>
    </row>
    <row r="827" spans="1:6" ht="12.75" customHeight="1" x14ac:dyDescent="0.2">
      <c r="A827" s="53" t="s">
        <v>1631</v>
      </c>
      <c r="B827" s="85" t="s">
        <v>1632</v>
      </c>
      <c r="C827" s="50" t="s">
        <v>1631</v>
      </c>
      <c r="D827" s="310">
        <v>0</v>
      </c>
      <c r="E827" s="242"/>
      <c r="F827" s="52" t="str">
        <f t="shared" si="190"/>
        <v>-</v>
      </c>
    </row>
    <row r="828" spans="1:6" ht="12.75" customHeight="1" x14ac:dyDescent="0.2">
      <c r="A828" s="53" t="s">
        <v>1633</v>
      </c>
      <c r="B828" s="85" t="s">
        <v>1634</v>
      </c>
      <c r="C828" s="50" t="s">
        <v>1633</v>
      </c>
      <c r="D828" s="310">
        <v>1236.29</v>
      </c>
      <c r="E828" s="242">
        <v>2680.6</v>
      </c>
      <c r="F828" s="52">
        <f t="shared" si="190"/>
        <v>216.82614920447469</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7" t="s">
        <v>1943</v>
      </c>
      <c r="B983" s="348"/>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8 D71:E79 E69:E70 D81:E89 E80 D91:E116 E90 D118:E125 E117 D127:E128 E126 D130:E134 E129 D136:E153 E135 D155:E155 E154 D159:E160 E156:E158 D162:E164 E161 D168:E169 E165:E167 D177:E177 E170:E176 D188:E189 E178:E187 D196:E210 E190:E195 D215:E259 E211:E214 D262:E292 E260:E261 D294:E312 E293 D314:E370 E313 D373:E383 E371:E372 D385:E649 E384 D652:E674 E650:E651 D676:E716 E675 D723:E822 E717:E722 D829:E982 E823:E828">
    <cfRule type="cellIs" dxfId="34" priority="53" operator="lessThan">
      <formula>-0.001</formula>
    </cfRule>
  </conditionalFormatting>
  <conditionalFormatting sqref="D69">
    <cfRule type="cellIs" dxfId="33" priority="49" operator="lessThan">
      <formula>-0.001</formula>
    </cfRule>
  </conditionalFormatting>
  <conditionalFormatting sqref="D70">
    <cfRule type="cellIs" dxfId="32" priority="48" operator="lessThan">
      <formula>-0.001</formula>
    </cfRule>
  </conditionalFormatting>
  <conditionalFormatting sqref="D80">
    <cfRule type="cellIs" dxfId="31" priority="46" operator="lessThan">
      <formula>-0.001</formula>
    </cfRule>
  </conditionalFormatting>
  <conditionalFormatting sqref="D90">
    <cfRule type="cellIs" dxfId="30" priority="44" operator="lessThan">
      <formula>-0.001</formula>
    </cfRule>
  </conditionalFormatting>
  <conditionalFormatting sqref="D117">
    <cfRule type="cellIs" dxfId="29" priority="42" operator="lessThan">
      <formula>-0.001</formula>
    </cfRule>
  </conditionalFormatting>
  <conditionalFormatting sqref="D126">
    <cfRule type="cellIs" dxfId="28" priority="40" operator="lessThan">
      <formula>-0.001</formula>
    </cfRule>
  </conditionalFormatting>
  <conditionalFormatting sqref="D129">
    <cfRule type="cellIs" dxfId="27" priority="38" operator="lessThan">
      <formula>-0.001</formula>
    </cfRule>
  </conditionalFormatting>
  <conditionalFormatting sqref="D135">
    <cfRule type="cellIs" dxfId="26" priority="36" operator="lessThan">
      <formula>-0.001</formula>
    </cfRule>
  </conditionalFormatting>
  <conditionalFormatting sqref="D154">
    <cfRule type="cellIs" dxfId="25" priority="34" operator="lessThan">
      <formula>-0.001</formula>
    </cfRule>
  </conditionalFormatting>
  <conditionalFormatting sqref="D156:D158">
    <cfRule type="cellIs" dxfId="24" priority="32" operator="lessThan">
      <formula>-0.001</formula>
    </cfRule>
  </conditionalFormatting>
  <conditionalFormatting sqref="D161">
    <cfRule type="cellIs" dxfId="23" priority="30" operator="lessThan">
      <formula>-0.001</formula>
    </cfRule>
  </conditionalFormatting>
  <conditionalFormatting sqref="D165:D167">
    <cfRule type="cellIs" dxfId="22" priority="28" operator="lessThan">
      <formula>-0.001</formula>
    </cfRule>
  </conditionalFormatting>
  <conditionalFormatting sqref="D170:D176">
    <cfRule type="cellIs" dxfId="21" priority="26" operator="lessThan">
      <formula>-0.001</formula>
    </cfRule>
  </conditionalFormatting>
  <conditionalFormatting sqref="D178:D187">
    <cfRule type="cellIs" dxfId="20" priority="24" operator="lessThan">
      <formula>-0.001</formula>
    </cfRule>
  </conditionalFormatting>
  <conditionalFormatting sqref="D190:D195">
    <cfRule type="cellIs" dxfId="19" priority="22" operator="lessThan">
      <formula>-0.001</formula>
    </cfRule>
  </conditionalFormatting>
  <conditionalFormatting sqref="D211:D214">
    <cfRule type="cellIs" dxfId="18" priority="20" operator="lessThan">
      <formula>-0.001</formula>
    </cfRule>
  </conditionalFormatting>
  <conditionalFormatting sqref="D260:D261">
    <cfRule type="cellIs" dxfId="17" priority="18" operator="lessThan">
      <formula>-0.001</formula>
    </cfRule>
  </conditionalFormatting>
  <conditionalFormatting sqref="D293">
    <cfRule type="cellIs" dxfId="16" priority="16" operator="lessThan">
      <formula>-0.001</formula>
    </cfRule>
  </conditionalFormatting>
  <conditionalFormatting sqref="D313">
    <cfRule type="cellIs" dxfId="15" priority="14" operator="lessThan">
      <formula>-0.001</formula>
    </cfRule>
  </conditionalFormatting>
  <conditionalFormatting sqref="D371:D372">
    <cfRule type="cellIs" dxfId="14" priority="12" operator="lessThan">
      <formula>-0.001</formula>
    </cfRule>
  </conditionalFormatting>
  <conditionalFormatting sqref="D384">
    <cfRule type="cellIs" dxfId="13" priority="10" operator="lessThan">
      <formula>-0.001</formula>
    </cfRule>
  </conditionalFormatting>
  <conditionalFormatting sqref="D650">
    <cfRule type="cellIs" dxfId="12" priority="9" operator="lessThan">
      <formula>-0.001</formula>
    </cfRule>
  </conditionalFormatting>
  <conditionalFormatting sqref="D651">
    <cfRule type="cellIs" dxfId="11" priority="7" operator="lessThan">
      <formula>-0.001</formula>
    </cfRule>
  </conditionalFormatting>
  <conditionalFormatting sqref="D675">
    <cfRule type="cellIs" dxfId="10" priority="5" operator="lessThan">
      <formula>-0.001</formula>
    </cfRule>
  </conditionalFormatting>
  <conditionalFormatting sqref="D717:D722">
    <cfRule type="cellIs" dxfId="9" priority="3" operator="lessThan">
      <formula>-0.001</formula>
    </cfRule>
  </conditionalFormatting>
  <conditionalFormatting sqref="D823:D828">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7" workbookViewId="0">
      <selection activeCell="E250" sqref="E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1967</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265262.95</v>
      </c>
      <c r="E6" s="229">
        <f t="shared" si="0"/>
        <v>277452.38</v>
      </c>
      <c r="F6" s="230">
        <f t="shared" ref="F6:F260" si="1">IF(D6&gt;0,IF(E6/D6&gt;=100,"&gt;&gt;100",E6/D6*100),"-")</f>
        <v>104.59522522840072</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125156.08000000002</v>
      </c>
      <c r="E7" s="104">
        <f t="shared" si="2"/>
        <v>108487.88000000002</v>
      </c>
      <c r="F7" s="93">
        <f t="shared" si="1"/>
        <v>86.682069300988019</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125156.08000000002</v>
      </c>
      <c r="E12" s="104">
        <f t="shared" si="3"/>
        <v>108487.88000000002</v>
      </c>
      <c r="F12" s="93">
        <f t="shared" si="1"/>
        <v>86.682069300988019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16255.5</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0</v>
      </c>
      <c r="E15" s="247">
        <v>16255.5</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104812.51000000002</v>
      </c>
      <c r="E19" s="104">
        <f t="shared" si="5"/>
        <v>75242.620000000024</v>
      </c>
      <c r="F19" s="93">
        <f t="shared" si="1"/>
        <v>71.787823800803935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87026.05</v>
      </c>
      <c r="E20" s="247">
        <v>104997.11</v>
      </c>
      <c r="F20" s="93">
        <f t="shared" si="1"/>
        <v>120.65020761025002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2597.61</v>
      </c>
      <c r="E21" s="247">
        <v>2310.36</v>
      </c>
      <c r="F21" s="93">
        <f t="shared" si="1"/>
        <v>88.941758000623651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91511.66</v>
      </c>
      <c r="E22" s="247">
        <v>91697.47</v>
      </c>
      <c r="F22" s="93">
        <f t="shared" si="1"/>
        <v>100.20304516386219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11956.97</v>
      </c>
      <c r="E23" s="247">
        <v>11956.97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710.13</v>
      </c>
      <c r="E24" s="247">
        <v>1080.78</v>
      </c>
      <c r="F24" s="93">
        <f t="shared" si="1"/>
        <v>152.19466858180897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12066.41</v>
      </c>
      <c r="E25" s="247">
        <v>14499.41</v>
      </c>
      <c r="F25" s="93">
        <f t="shared" si="1"/>
        <v>120.16341231567634</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20666.689999999999</v>
      </c>
      <c r="E26" s="247">
        <v>20573.79</v>
      </c>
      <c r="F26" s="93">
        <f t="shared" si="1"/>
        <v>99.550484378485393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121723.01</v>
      </c>
      <c r="E28" s="247">
        <v>171873.27</v>
      </c>
      <c r="F28" s="93">
        <f t="shared" si="1"/>
        <v>141.20031208561142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20185.72</v>
      </c>
      <c r="E29" s="104">
        <f t="shared" si="6"/>
        <v>16675.16</v>
      </c>
      <c r="F29" s="93">
        <f t="shared" si="1"/>
        <v>82.608695652173907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62582.07</v>
      </c>
      <c r="E30" s="247">
        <v>28084.48</v>
      </c>
      <c r="F30" s="93">
        <f t="shared" si="1"/>
        <v>44.876240111584679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42396.35</v>
      </c>
      <c r="E34" s="247">
        <v>11409.32</v>
      </c>
      <c r="F34" s="93">
        <f t="shared" si="1"/>
        <v>26.911090223568774</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157.84000000000015</v>
      </c>
      <c r="E35" s="104">
        <f t="shared" si="7"/>
        <v>314.58999999999924</v>
      </c>
      <c r="F35" s="93">
        <f t="shared" si="1"/>
        <v>199.30942726811895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6523.95</v>
      </c>
      <c r="E36" s="247">
        <v>6213.98</v>
      </c>
      <c r="F36" s="93">
        <f t="shared" si="1"/>
        <v>95.248737344706797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6366.11</v>
      </c>
      <c r="E40" s="247">
        <v>5899.39</v>
      </c>
      <c r="F40" s="93">
        <f t="shared" si="1"/>
        <v>92.668678360882879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1.0000000000218279E-2</v>
      </c>
      <c r="E45" s="104">
        <f t="shared" si="9"/>
        <v>1.0000000000218279E-2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4956</v>
      </c>
      <c r="E47" s="247">
        <v>2791.34</v>
      </c>
      <c r="F47" s="93">
        <f t="shared" si="1"/>
        <v>56.322437449556098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4955.99</v>
      </c>
      <c r="E50" s="247">
        <v>2791.33</v>
      </c>
      <c r="F50" s="93">
        <f t="shared" si="1"/>
        <v>56.322349318703225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23810.2</v>
      </c>
      <c r="E54" s="247">
        <v>22722.84</v>
      </c>
      <c r="F54" s="93">
        <f t="shared" si="1"/>
        <v>95.433217696617419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23810.2</v>
      </c>
      <c r="E55" s="247">
        <v>22722.84</v>
      </c>
      <c r="F55" s="93">
        <f t="shared" si="1"/>
        <v>95.433217696617419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140106.87</v>
      </c>
      <c r="E68" s="104">
        <f t="shared" si="13"/>
        <v>168964.5</v>
      </c>
      <c r="F68" s="93">
        <f t="shared" si="1"/>
        <v>120.59687008923974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21628.300000000003</v>
      </c>
      <c r="E69" s="104">
        <f t="shared" si="14"/>
        <v>26088.73</v>
      </c>
      <c r="F69" s="93">
        <f t="shared" si="1"/>
        <v>120.62311878418552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20885.310000000001</v>
      </c>
      <c r="E70" s="104">
        <f t="shared" si="15"/>
        <v>26088.73</v>
      </c>
      <c r="F70" s="93">
        <f t="shared" si="1"/>
        <v>124.91425791621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20885.310000000001</v>
      </c>
      <c r="E72" s="247">
        <v>26088.73</v>
      </c>
      <c r="F72" s="93">
        <f t="shared" si="1"/>
        <v>124.91425791621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742.99</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12830.37</v>
      </c>
      <c r="E78" s="104">
        <f>E79+SUM(E82:E84)-E85+E86</f>
        <v>20395.349999999999</v>
      </c>
      <c r="F78" s="93">
        <f t="shared" si="1"/>
        <v>158.96151085276574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12830.37</v>
      </c>
      <c r="E86" s="247">
        <v>20395.349999999999</v>
      </c>
      <c r="F86" s="93">
        <f t="shared" si="1"/>
        <v>158.96151085276574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352.4</v>
      </c>
      <c r="E146" s="104">
        <f t="shared" si="26"/>
        <v>352.4</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352.4</v>
      </c>
      <c r="E160" s="247">
        <v>352.4</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2181.3000000000002</v>
      </c>
      <c r="E164" s="104">
        <f t="shared" si="28"/>
        <v>658.81</v>
      </c>
      <c r="F164" s="93">
        <f t="shared" si="1"/>
        <v>30.202631458304673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2181.3000000000002</v>
      </c>
      <c r="E166" s="247">
        <v>658.81</v>
      </c>
      <c r="F166" s="93">
        <f t="shared" si="1"/>
        <v>30.202631458304673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103114.5</v>
      </c>
      <c r="E170" s="104">
        <f t="shared" si="29"/>
        <v>121469.21</v>
      </c>
      <c r="F170" s="93">
        <f t="shared" si="1"/>
        <v>117.80031906278943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103114.5</v>
      </c>
      <c r="E173" s="247">
        <v>121469.21</v>
      </c>
      <c r="F173" s="93">
        <f t="shared" si="1"/>
        <v>117.80031906278943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2266</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265262.95</v>
      </c>
      <c r="E175" s="104">
        <f t="shared" si="30"/>
        <v>277452.38</v>
      </c>
      <c r="F175" s="93">
        <f t="shared" si="1"/>
        <v>104.59522522840072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252179.78</v>
      </c>
      <c r="E176" s="104">
        <f t="shared" si="31"/>
        <v>200087.58000000002</v>
      </c>
      <c r="F176" s="93">
        <f t="shared" si="1"/>
        <v>79.343228866327038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179415.5</v>
      </c>
      <c r="E177" s="104">
        <f t="shared" si="32"/>
        <v>183571.08000000002</v>
      </c>
      <c r="F177" s="93">
        <f t="shared" si="1"/>
        <v>102.31617669599338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101243.72</v>
      </c>
      <c r="E178" s="247">
        <v>115934.28</v>
      </c>
      <c r="F178" s="93">
        <f t="shared" si="1"/>
        <v>114.5100950458952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61137.93</v>
      </c>
      <c r="E179" s="247">
        <v>32205.73</v>
      </c>
      <c r="F179" s="93">
        <f t="shared" si="1"/>
        <v>52.677167839997196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8.02</v>
      </c>
      <c r="E180" s="104">
        <f t="shared" si="33"/>
        <v>8.02</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8.02</v>
      </c>
      <c r="E183" s="247">
        <v>8.02</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91.15</v>
      </c>
      <c r="E186" s="247">
        <v>4382.8</v>
      </c>
      <c r="F186" s="93">
        <f t="shared" si="1"/>
        <v>4808.3379045529346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16934.68</v>
      </c>
      <c r="E188" s="247">
        <v>31040.25</v>
      </c>
      <c r="F188" s="93">
        <f t="shared" si="1"/>
        <v>183.29398606882447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72764.28</v>
      </c>
      <c r="E189" s="247">
        <v>16516.5</v>
      </c>
      <c r="F189" s="93">
        <f t="shared" si="1"/>
        <v>22.698637298410702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13083.169999999995</v>
      </c>
      <c r="E237" s="104">
        <f t="shared" si="41"/>
        <v>77364.799999999988</v>
      </c>
      <c r="F237" s="93">
        <f t="shared" si="1"/>
        <v>591.33069431949605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125156.08</v>
      </c>
      <c r="E238" s="104">
        <f t="shared" si="42"/>
        <v>108487.87</v>
      </c>
      <c r="F238" s="93">
        <f t="shared" si="1"/>
        <v>86.68206131096467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125156.08</v>
      </c>
      <c r="E239" s="104">
        <f t="shared" si="43"/>
        <v>108487.87</v>
      </c>
      <c r="F239" s="93">
        <f t="shared" si="1"/>
        <v>86.68206131096467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125156.07</v>
      </c>
      <c r="E240" s="247">
        <v>78761.55</v>
      </c>
      <c r="F240" s="93">
        <f t="shared" si="1"/>
        <v>62.930667286053321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0.01</v>
      </c>
      <c r="E241" s="247">
        <v>29726.32</v>
      </c>
      <c r="F241" s="93" t="str">
        <f t="shared" si="1"/>
        <v>&gt;&gt;100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-114254.21</v>
      </c>
      <c r="E245" s="104">
        <f t="shared" si="45"/>
        <v>-31781.879999999997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114254.21</v>
      </c>
      <c r="E250" s="104">
        <f t="shared" si="47"/>
        <v>31781.879999999997</v>
      </c>
      <c r="F250" s="93">
        <f t="shared" si="1"/>
        <v>27.816813052228007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41508.44</v>
      </c>
      <c r="E251" s="247">
        <v>15816.8</v>
      </c>
      <c r="F251" s="93">
        <f t="shared" si="1"/>
        <v>38.105021532970156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72745.77</v>
      </c>
      <c r="E252" s="247">
        <v>15965.08</v>
      </c>
      <c r="F252" s="93">
        <f t="shared" si="1"/>
        <v>21.946403206674422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2181.3000000000002</v>
      </c>
      <c r="E256" s="247">
        <v>658.81</v>
      </c>
      <c r="F256" s="93">
        <f t="shared" si="1"/>
        <v>30.202631458304673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2176854.67</v>
      </c>
      <c r="E259" s="104">
        <f t="shared" si="49"/>
        <v>2187969.25</v>
      </c>
      <c r="F259" s="93">
        <f t="shared" si="1"/>
        <v>100.51057978987639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2176854.67</v>
      </c>
      <c r="E260" s="248">
        <v>2187969.25</v>
      </c>
      <c r="F260" s="97">
        <f t="shared" si="1"/>
        <v>100.51057978987639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1292</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352.4</v>
      </c>
      <c r="E264" s="247">
        <v>352.4</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2181.3000000000002</v>
      </c>
      <c r="E267" s="247">
        <v>658.81</v>
      </c>
      <c r="F267" s="93">
        <f t="shared" si="50"/>
        <v>30.202631458304673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12829.84</v>
      </c>
      <c r="E268" s="247">
        <v>20394.82</v>
      </c>
      <c r="F268" s="93">
        <f t="shared" si="50"/>
        <v>158.96394654960622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0.53</v>
      </c>
      <c r="E271" s="247">
        <v>0.53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179415.5</v>
      </c>
      <c r="E288" s="247">
        <v>183571.08</v>
      </c>
      <c r="F288" s="93">
        <f t="shared" si="50"/>
        <v>102.31617669599338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72764.28</v>
      </c>
      <c r="E290" s="247">
        <v>16516.5</v>
      </c>
      <c r="F290" s="93">
        <f t="shared" si="50"/>
        <v>22.698637298410702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3318.07</v>
      </c>
      <c r="E297" s="247">
        <v>10345.219999999999</v>
      </c>
      <c r="F297" s="93">
        <f t="shared" si="50"/>
        <v>311.78426012712202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849.83</v>
      </c>
      <c r="E298" s="247">
        <v>849.83</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900.66</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11866.12</v>
      </c>
      <c r="E302" s="247">
        <v>19845.2</v>
      </c>
      <c r="F302" s="93">
        <f t="shared" si="50"/>
        <v>167.24253589210289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8" t="s">
        <v>2534</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1447499.88</v>
      </c>
      <c r="E114" s="81">
        <f t="shared" si="22"/>
        <v>1751236.5</v>
      </c>
      <c r="F114" s="63">
        <f t="shared" si="1"/>
        <v>120.98353334578516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1447499.88</v>
      </c>
      <c r="E115" s="81">
        <f t="shared" si="23"/>
        <v>1751236.5</v>
      </c>
      <c r="F115" s="63">
        <f t="shared" si="1"/>
        <v>120.98353334578516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1447499.88</v>
      </c>
      <c r="E117" s="249">
        <v>1751236.5</v>
      </c>
      <c r="F117" s="63">
        <f t="shared" si="1"/>
        <v>120.98353334578516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1447499.88</v>
      </c>
      <c r="E141" s="106">
        <f t="shared" si="28"/>
        <v>1751236.5</v>
      </c>
      <c r="F141" s="82">
        <f t="shared" si="1"/>
        <v>120.98353334578516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2" t="s">
        <v>2787</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3028.1</v>
      </c>
      <c r="E5" s="107">
        <f t="shared" si="0"/>
        <v>515.41</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515.41</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515.41</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v>515.41</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3028.1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3028.1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3028.1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25" workbookViewId="0">
      <selection activeCell="C42" sqref="C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6" t="s">
        <v>2858</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252179.78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1813263.44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1792108.3399999999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1357143.34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341721.12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574.69000000000005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63189.65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29479.54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21155.1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1865355.6400000001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1787952.76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1342452.78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370653.32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574.69000000000005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58898</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15373.97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77402.880000000005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200087.57999999984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19845.2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19845.2</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19845.2</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180242.38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163725.88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16516.5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7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2858</v>
      </c>
      <c r="B1" s="365"/>
      <c r="C1" s="365"/>
      <c r="D1" s="365"/>
      <c r="E1" s="71" t="s">
        <v>3000</v>
      </c>
      <c r="F1" s="71"/>
      <c r="G1" s="71"/>
      <c r="H1" s="71"/>
      <c r="I1" s="71"/>
      <c r="J1" s="71"/>
      <c r="K1" s="71"/>
      <c r="L1" s="71"/>
      <c r="M1" s="71"/>
      <c r="N1" s="71"/>
      <c r="O1" s="71"/>
      <c r="P1" s="71"/>
    </row>
    <row r="2" spans="1:16" ht="37.5" customHeight="1" x14ac:dyDescent="0.2">
      <c r="A2" s="370" t="s">
        <v>3001</v>
      </c>
      <c r="B2" s="365"/>
      <c r="C2" s="365"/>
      <c r="D2" s="365"/>
    </row>
    <row r="3" spans="1:16" ht="29.25" customHeight="1" x14ac:dyDescent="0.2">
      <c r="A3" s="125" t="s">
        <v>3002</v>
      </c>
      <c r="B3" s="126" t="s">
        <v>3003</v>
      </c>
      <c r="C3" s="127" t="s">
        <v>3004</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13061</v>
      </c>
      <c r="P3" s="71"/>
    </row>
    <row r="4" spans="1:16" ht="19.5" customHeight="1" x14ac:dyDescent="0.2">
      <c r="A4" s="371" t="s">
        <v>3005</v>
      </c>
      <c r="B4" s="372"/>
      <c r="C4" s="373"/>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3018</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3024</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3220</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36</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35</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3315</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3317</v>
      </c>
      <c r="B1" s="379"/>
      <c r="C1" s="379"/>
    </row>
    <row r="2" spans="1:17" ht="33" customHeight="1" x14ac:dyDescent="0.2">
      <c r="A2" s="380" t="s">
        <v>3318</v>
      </c>
      <c r="B2" s="381"/>
      <c r="C2" s="378"/>
      <c r="D2" s="4"/>
      <c r="E2" s="4"/>
      <c r="F2" s="4"/>
      <c r="G2" s="4"/>
      <c r="H2" s="4"/>
      <c r="I2" s="4"/>
      <c r="J2" s="4"/>
      <c r="K2" s="4"/>
      <c r="L2" s="4"/>
      <c r="M2" s="4"/>
      <c r="N2" s="4"/>
      <c r="O2" s="4"/>
      <c r="P2" s="4"/>
      <c r="Q2" s="4"/>
    </row>
    <row r="3" spans="1:17" ht="18.75" customHeight="1" x14ac:dyDescent="0.2">
      <c r="A3" s="304" t="s">
        <v>3319</v>
      </c>
      <c r="B3" s="382" t="s">
        <v>3320</v>
      </c>
      <c r="C3" s="378"/>
      <c r="D3" s="4"/>
      <c r="E3" s="4"/>
      <c r="F3" s="4"/>
      <c r="G3" s="4"/>
      <c r="H3" s="4"/>
      <c r="I3" s="4"/>
      <c r="J3" s="4"/>
      <c r="K3" s="4"/>
      <c r="L3" s="4"/>
      <c r="M3" s="4"/>
      <c r="N3" s="4"/>
      <c r="O3" s="4"/>
      <c r="P3" s="4"/>
      <c r="Q3" s="4"/>
    </row>
    <row r="4" spans="1:17" ht="37.5" hidden="1" customHeight="1" x14ac:dyDescent="0.2">
      <c r="A4" s="305" t="s">
        <v>3321</v>
      </c>
      <c r="B4" s="377" t="s">
        <v>3322</v>
      </c>
      <c r="C4" s="378"/>
      <c r="D4" s="4"/>
      <c r="E4" s="4"/>
      <c r="F4" s="4"/>
      <c r="G4" s="4"/>
      <c r="H4" s="4"/>
      <c r="I4" s="4"/>
      <c r="J4" s="4"/>
      <c r="K4" s="4"/>
      <c r="L4" s="4"/>
      <c r="M4" s="4"/>
      <c r="N4" s="4"/>
      <c r="O4" s="4"/>
      <c r="P4" s="4"/>
      <c r="Q4" s="4"/>
    </row>
    <row r="5" spans="1:17" ht="48" hidden="1" customHeight="1" x14ac:dyDescent="0.2">
      <c r="A5" s="305" t="s">
        <v>3321</v>
      </c>
      <c r="B5" s="377" t="s">
        <v>3323</v>
      </c>
      <c r="C5" s="378"/>
      <c r="D5" s="4"/>
      <c r="E5" s="4"/>
      <c r="F5" s="4"/>
      <c r="G5" s="4"/>
      <c r="H5" s="4"/>
      <c r="I5" s="4"/>
      <c r="J5" s="4"/>
      <c r="K5" s="4"/>
      <c r="L5" s="4"/>
      <c r="M5" s="4"/>
      <c r="N5" s="4"/>
      <c r="O5" s="4"/>
      <c r="P5" s="4"/>
      <c r="Q5" s="4"/>
    </row>
    <row r="6" spans="1:17" ht="59.25" hidden="1" customHeight="1" x14ac:dyDescent="0.2">
      <c r="A6" s="305" t="s">
        <v>3321</v>
      </c>
      <c r="B6" s="377" t="s">
        <v>3324</v>
      </c>
      <c r="C6" s="378"/>
      <c r="D6" s="4"/>
      <c r="E6" s="4"/>
      <c r="F6" s="4"/>
      <c r="G6" s="4"/>
      <c r="H6" s="4"/>
      <c r="I6" s="4"/>
      <c r="J6" s="4"/>
      <c r="K6" s="4"/>
      <c r="L6" s="4"/>
      <c r="M6" s="4"/>
      <c r="N6" s="4"/>
      <c r="O6" s="4"/>
      <c r="P6" s="4"/>
      <c r="Q6" s="4"/>
    </row>
    <row r="7" spans="1:17" ht="48" hidden="1" customHeight="1" x14ac:dyDescent="0.2">
      <c r="A7" s="305" t="s">
        <v>3325</v>
      </c>
      <c r="B7" s="377" t="s">
        <v>3326</v>
      </c>
      <c r="C7" s="378"/>
      <c r="D7" s="4"/>
      <c r="E7" s="4"/>
      <c r="F7" s="4"/>
      <c r="G7" s="4"/>
      <c r="H7" s="4"/>
      <c r="I7" s="4"/>
      <c r="J7" s="4"/>
      <c r="K7" s="4"/>
      <c r="L7" s="4"/>
      <c r="M7" s="4"/>
      <c r="N7" s="4"/>
      <c r="O7" s="4"/>
      <c r="P7" s="4"/>
      <c r="Q7" s="4"/>
    </row>
    <row r="8" spans="1:17" ht="41.25" hidden="1" customHeight="1" x14ac:dyDescent="0.2">
      <c r="A8" s="305" t="s">
        <v>3327</v>
      </c>
      <c r="B8" s="377" t="s">
        <v>3328</v>
      </c>
      <c r="C8" s="378"/>
      <c r="D8" s="4"/>
      <c r="E8" s="4"/>
      <c r="F8" s="4"/>
      <c r="G8" s="4"/>
      <c r="H8" s="4"/>
      <c r="I8" s="4"/>
      <c r="J8" s="4"/>
      <c r="K8" s="4"/>
      <c r="L8" s="4"/>
      <c r="M8" s="4"/>
      <c r="N8" s="4"/>
      <c r="O8" s="4"/>
      <c r="P8" s="4"/>
      <c r="Q8" s="4"/>
    </row>
    <row r="9" spans="1:17" ht="59.25" hidden="1" customHeight="1" x14ac:dyDescent="0.2">
      <c r="A9" s="305" t="s">
        <v>3329</v>
      </c>
      <c r="B9" s="377" t="s">
        <v>3330</v>
      </c>
      <c r="C9" s="378"/>
      <c r="D9" s="4"/>
      <c r="E9" s="4"/>
      <c r="F9" s="4"/>
      <c r="G9" s="4"/>
      <c r="H9" s="4"/>
      <c r="I9" s="4"/>
      <c r="J9" s="4"/>
      <c r="K9" s="4"/>
      <c r="L9" s="4"/>
      <c r="M9" s="4"/>
      <c r="N9" s="4"/>
      <c r="O9" s="4"/>
      <c r="P9" s="4"/>
      <c r="Q9" s="4"/>
    </row>
    <row r="10" spans="1:17" ht="61.5" hidden="1" customHeight="1" x14ac:dyDescent="0.2">
      <c r="A10" s="305" t="s">
        <v>3329</v>
      </c>
      <c r="B10" s="377" t="s">
        <v>3331</v>
      </c>
      <c r="C10" s="378"/>
      <c r="D10" s="4"/>
      <c r="E10" s="4"/>
      <c r="F10" s="4"/>
      <c r="G10" s="4"/>
      <c r="H10" s="4"/>
      <c r="I10" s="4"/>
      <c r="J10" s="4"/>
      <c r="K10" s="4"/>
      <c r="L10" s="4"/>
      <c r="M10" s="4"/>
      <c r="N10" s="4"/>
      <c r="O10" s="4"/>
      <c r="P10" s="4"/>
      <c r="Q10" s="4"/>
    </row>
    <row r="11" spans="1:17" ht="43.5" hidden="1" customHeight="1" x14ac:dyDescent="0.2">
      <c r="A11" s="305" t="s">
        <v>3329</v>
      </c>
      <c r="B11" s="377" t="s">
        <v>3332</v>
      </c>
      <c r="C11" s="378"/>
      <c r="D11" s="4"/>
      <c r="E11" s="4"/>
      <c r="F11" s="4"/>
      <c r="G11" s="4"/>
      <c r="H11" s="4"/>
      <c r="I11" s="4"/>
      <c r="J11" s="4"/>
      <c r="K11" s="4"/>
      <c r="L11" s="4"/>
      <c r="M11" s="4"/>
      <c r="N11" s="4"/>
      <c r="O11" s="4"/>
      <c r="P11" s="4"/>
      <c r="Q11" s="4"/>
    </row>
    <row r="12" spans="1:17" ht="27.75" hidden="1" customHeight="1" x14ac:dyDescent="0.2">
      <c r="A12" s="305" t="s">
        <v>3333</v>
      </c>
      <c r="B12" s="377" t="s">
        <v>3334</v>
      </c>
      <c r="C12" s="378"/>
      <c r="D12" s="4"/>
      <c r="E12" s="4"/>
      <c r="F12" s="4"/>
      <c r="G12" s="4"/>
      <c r="H12" s="4"/>
      <c r="I12" s="4"/>
      <c r="J12" s="4"/>
      <c r="K12" s="4"/>
      <c r="L12" s="4"/>
      <c r="M12" s="4"/>
      <c r="N12" s="4"/>
      <c r="O12" s="4"/>
      <c r="P12" s="4"/>
      <c r="Q12" s="4"/>
    </row>
    <row r="13" spans="1:17" ht="27.75" hidden="1" customHeight="1" x14ac:dyDescent="0.2">
      <c r="A13" s="305" t="s">
        <v>3335</v>
      </c>
      <c r="B13" s="377" t="s">
        <v>3336</v>
      </c>
      <c r="C13" s="378"/>
      <c r="D13" s="4"/>
      <c r="E13" s="4"/>
      <c r="F13" s="4"/>
      <c r="G13" s="4"/>
      <c r="H13" s="4"/>
      <c r="I13" s="4"/>
      <c r="J13" s="4"/>
      <c r="K13" s="4"/>
      <c r="L13" s="4"/>
      <c r="M13" s="4"/>
      <c r="N13" s="4"/>
      <c r="O13" s="4"/>
      <c r="P13" s="4"/>
      <c r="Q13" s="4"/>
    </row>
    <row r="14" spans="1:17" ht="45.75" hidden="1" customHeight="1" x14ac:dyDescent="0.2">
      <c r="A14" s="305" t="s">
        <v>3337</v>
      </c>
      <c r="B14" s="377" t="s">
        <v>3338</v>
      </c>
      <c r="C14" s="378"/>
      <c r="D14" s="4"/>
      <c r="E14" s="4"/>
      <c r="F14" s="4"/>
      <c r="G14" s="4"/>
      <c r="H14" s="4"/>
      <c r="I14" s="4"/>
      <c r="J14" s="4"/>
      <c r="K14" s="4"/>
      <c r="L14" s="4"/>
      <c r="M14" s="4"/>
      <c r="N14" s="4"/>
      <c r="O14" s="4"/>
      <c r="P14" s="4"/>
      <c r="Q14" s="4"/>
    </row>
    <row r="15" spans="1:17" ht="45.75" hidden="1" customHeight="1" x14ac:dyDescent="0.2">
      <c r="A15" s="305" t="s">
        <v>3339</v>
      </c>
      <c r="B15" s="377" t="s">
        <v>3340</v>
      </c>
      <c r="C15" s="378"/>
      <c r="D15" s="4"/>
      <c r="E15" s="4"/>
      <c r="F15" s="4"/>
      <c r="G15" s="4"/>
      <c r="H15" s="4"/>
      <c r="I15" s="4"/>
      <c r="J15" s="4"/>
      <c r="K15" s="4"/>
      <c r="L15" s="4"/>
      <c r="M15" s="4"/>
      <c r="N15" s="4"/>
      <c r="O15" s="4"/>
      <c r="P15" s="4"/>
      <c r="Q15" s="4"/>
    </row>
    <row r="16" spans="1:17" ht="51" hidden="1" customHeight="1" x14ac:dyDescent="0.2">
      <c r="A16" s="305" t="s">
        <v>3341</v>
      </c>
      <c r="B16" s="377" t="s">
        <v>3342</v>
      </c>
      <c r="C16" s="378"/>
      <c r="D16" s="4"/>
      <c r="E16" s="4"/>
      <c r="F16" s="4"/>
      <c r="G16" s="4"/>
      <c r="H16" s="4"/>
      <c r="I16" s="4"/>
      <c r="J16" s="4"/>
      <c r="K16" s="4"/>
      <c r="L16" s="4"/>
      <c r="M16" s="4"/>
      <c r="N16" s="4"/>
      <c r="O16" s="4"/>
      <c r="P16" s="4"/>
      <c r="Q16" s="4"/>
    </row>
    <row r="17" spans="1:17" ht="27.75" hidden="1" customHeight="1" x14ac:dyDescent="0.2">
      <c r="A17" s="305" t="s">
        <v>3343</v>
      </c>
      <c r="B17" s="377" t="s">
        <v>3344</v>
      </c>
      <c r="C17" s="378"/>
      <c r="D17" s="4"/>
      <c r="E17" s="4"/>
      <c r="F17" s="4"/>
      <c r="G17" s="4"/>
      <c r="H17" s="4"/>
      <c r="I17" s="4"/>
      <c r="J17" s="4"/>
      <c r="K17" s="4"/>
      <c r="L17" s="4"/>
      <c r="M17" s="4"/>
      <c r="N17" s="4"/>
      <c r="O17" s="4"/>
      <c r="P17" s="4"/>
      <c r="Q17" s="4"/>
    </row>
    <row r="18" spans="1:17" ht="27.75" hidden="1" customHeight="1" x14ac:dyDescent="0.2">
      <c r="A18" s="305" t="s">
        <v>3345</v>
      </c>
      <c r="B18" s="377" t="s">
        <v>3346</v>
      </c>
      <c r="C18" s="378"/>
      <c r="D18" s="4"/>
      <c r="E18" s="4"/>
      <c r="F18" s="4"/>
      <c r="G18" s="4"/>
      <c r="H18" s="4"/>
      <c r="I18" s="4"/>
      <c r="J18" s="4"/>
      <c r="K18" s="4"/>
      <c r="L18" s="4"/>
      <c r="M18" s="4"/>
      <c r="N18" s="4"/>
      <c r="O18" s="4"/>
      <c r="P18" s="4"/>
      <c r="Q18" s="4"/>
    </row>
    <row r="19" spans="1:17" ht="45" hidden="1" customHeight="1" x14ac:dyDescent="0.2">
      <c r="A19" s="305" t="s">
        <v>3345</v>
      </c>
      <c r="B19" s="377" t="s">
        <v>3347</v>
      </c>
      <c r="C19" s="378"/>
      <c r="D19" s="4"/>
      <c r="E19" s="4"/>
      <c r="F19" s="4"/>
      <c r="G19" s="4"/>
      <c r="H19" s="4"/>
      <c r="I19" s="4"/>
      <c r="J19" s="4"/>
      <c r="K19" s="4"/>
      <c r="L19" s="4"/>
      <c r="M19" s="4"/>
      <c r="N19" s="4"/>
      <c r="O19" s="4"/>
      <c r="P19" s="4"/>
      <c r="Q19" s="4"/>
    </row>
    <row r="20" spans="1:17" ht="45" hidden="1" customHeight="1" x14ac:dyDescent="0.2">
      <c r="A20" s="305" t="s">
        <v>3348</v>
      </c>
      <c r="B20" s="377" t="s">
        <v>3349</v>
      </c>
      <c r="C20" s="378"/>
      <c r="D20" s="4"/>
      <c r="E20" s="4"/>
      <c r="F20" s="4"/>
      <c r="G20" s="4"/>
      <c r="H20" s="4"/>
      <c r="I20" s="4"/>
      <c r="J20" s="4"/>
      <c r="K20" s="4"/>
      <c r="L20" s="4"/>
      <c r="M20" s="4"/>
      <c r="N20" s="4"/>
      <c r="O20" s="4"/>
      <c r="P20" s="4"/>
      <c r="Q20" s="4"/>
    </row>
    <row r="21" spans="1:17" ht="30" hidden="1" customHeight="1" x14ac:dyDescent="0.2">
      <c r="A21" s="305" t="s">
        <v>3350</v>
      </c>
      <c r="B21" s="377" t="s">
        <v>3351</v>
      </c>
      <c r="C21" s="378"/>
      <c r="D21" s="4"/>
      <c r="E21" s="4"/>
      <c r="F21" s="4"/>
      <c r="G21" s="4"/>
      <c r="H21" s="4"/>
      <c r="I21" s="4"/>
      <c r="J21" s="4"/>
      <c r="K21" s="4"/>
      <c r="L21" s="4"/>
      <c r="M21" s="4"/>
      <c r="N21" s="4"/>
      <c r="O21" s="4"/>
      <c r="P21" s="4"/>
      <c r="Q21" s="4"/>
    </row>
    <row r="22" spans="1:17" ht="30" hidden="1" customHeight="1" x14ac:dyDescent="0.2">
      <c r="A22" s="305" t="s">
        <v>3352</v>
      </c>
      <c r="B22" s="377" t="s">
        <v>3353</v>
      </c>
      <c r="C22" s="378"/>
      <c r="D22" s="4"/>
      <c r="E22" s="4"/>
      <c r="F22" s="4"/>
      <c r="G22" s="4"/>
      <c r="H22" s="4"/>
      <c r="I22" s="4"/>
      <c r="J22" s="4"/>
      <c r="K22" s="4"/>
      <c r="L22" s="4"/>
      <c r="M22" s="4"/>
      <c r="N22" s="4"/>
      <c r="O22" s="4"/>
      <c r="P22" s="4"/>
      <c r="Q22" s="4"/>
    </row>
    <row r="23" spans="1:17" ht="30" hidden="1" customHeight="1" x14ac:dyDescent="0.2">
      <c r="A23" s="305" t="s">
        <v>3354</v>
      </c>
      <c r="B23" s="377" t="s">
        <v>3355</v>
      </c>
      <c r="C23" s="378"/>
      <c r="D23" s="4"/>
      <c r="E23" s="4"/>
      <c r="F23" s="4"/>
      <c r="G23" s="4"/>
      <c r="H23" s="4"/>
      <c r="I23" s="4"/>
      <c r="J23" s="4"/>
      <c r="K23" s="4"/>
      <c r="L23" s="4"/>
      <c r="M23" s="4"/>
      <c r="N23" s="4"/>
      <c r="O23" s="4"/>
      <c r="P23" s="4"/>
      <c r="Q23" s="4"/>
    </row>
    <row r="24" spans="1:17" ht="30" hidden="1" customHeight="1" x14ac:dyDescent="0.2">
      <c r="A24" s="305" t="s">
        <v>3356</v>
      </c>
      <c r="B24" s="377" t="s">
        <v>3357</v>
      </c>
      <c r="C24" s="378"/>
      <c r="D24" s="4"/>
      <c r="E24" s="4"/>
      <c r="F24" s="4"/>
      <c r="G24" s="4"/>
      <c r="H24" s="4"/>
      <c r="I24" s="4"/>
      <c r="J24" s="4"/>
      <c r="K24" s="4"/>
      <c r="L24" s="4"/>
      <c r="M24" s="4"/>
      <c r="N24" s="4"/>
      <c r="O24" s="4"/>
      <c r="P24" s="4"/>
      <c r="Q24" s="4"/>
    </row>
    <row r="25" spans="1:17" ht="30" hidden="1" customHeight="1" x14ac:dyDescent="0.2">
      <c r="A25" s="305" t="s">
        <v>3358</v>
      </c>
      <c r="B25" s="377" t="s">
        <v>3359</v>
      </c>
      <c r="C25" s="378"/>
      <c r="D25" s="4"/>
      <c r="E25" s="4"/>
      <c r="F25" s="4"/>
      <c r="G25" s="4"/>
      <c r="H25" s="4"/>
      <c r="I25" s="4"/>
      <c r="J25" s="4"/>
      <c r="K25" s="4"/>
      <c r="L25" s="4"/>
      <c r="M25" s="4"/>
      <c r="N25" s="4"/>
      <c r="O25" s="4"/>
      <c r="P25" s="4"/>
      <c r="Q25" s="4"/>
    </row>
    <row r="26" spans="1:17" ht="30" hidden="1" customHeight="1" x14ac:dyDescent="0.2">
      <c r="A26" s="305" t="s">
        <v>3360</v>
      </c>
      <c r="B26" s="377" t="s">
        <v>3361</v>
      </c>
      <c r="C26" s="378"/>
      <c r="D26" s="4"/>
      <c r="E26" s="4"/>
      <c r="F26" s="4"/>
      <c r="G26" s="4"/>
      <c r="H26" s="4"/>
      <c r="I26" s="4"/>
      <c r="J26" s="4"/>
      <c r="K26" s="4"/>
      <c r="L26" s="4"/>
      <c r="M26" s="4"/>
      <c r="N26" s="4"/>
      <c r="O26" s="4"/>
      <c r="P26" s="4"/>
      <c r="Q26" s="4"/>
    </row>
    <row r="27" spans="1:17" ht="70.5" hidden="1" customHeight="1" x14ac:dyDescent="0.2">
      <c r="A27" s="305" t="s">
        <v>3362</v>
      </c>
      <c r="B27" s="377" t="s">
        <v>3363</v>
      </c>
      <c r="C27" s="378"/>
      <c r="D27" s="4"/>
      <c r="E27" s="4"/>
      <c r="F27" s="4"/>
      <c r="G27" s="4"/>
      <c r="H27" s="4"/>
      <c r="I27" s="4"/>
      <c r="J27" s="4"/>
      <c r="K27" s="4"/>
      <c r="L27" s="4"/>
      <c r="M27" s="4"/>
      <c r="N27" s="4"/>
      <c r="O27" s="4"/>
      <c r="P27" s="4"/>
      <c r="Q27" s="4"/>
    </row>
    <row r="28" spans="1:17" ht="48" hidden="1" customHeight="1" x14ac:dyDescent="0.2">
      <c r="A28" s="305" t="s">
        <v>3364</v>
      </c>
      <c r="B28" s="377" t="s">
        <v>3365</v>
      </c>
      <c r="C28" s="378"/>
      <c r="D28" s="4"/>
      <c r="E28" s="4"/>
      <c r="F28" s="4"/>
      <c r="G28" s="4"/>
      <c r="H28" s="4"/>
      <c r="I28" s="4"/>
      <c r="J28" s="4"/>
      <c r="K28" s="4"/>
      <c r="L28" s="4"/>
      <c r="M28" s="4"/>
      <c r="N28" s="4"/>
      <c r="O28" s="4"/>
      <c r="P28" s="4"/>
      <c r="Q28" s="4"/>
    </row>
    <row r="29" spans="1:17" ht="100.5" hidden="1" customHeight="1" x14ac:dyDescent="0.2">
      <c r="A29" s="305" t="s">
        <v>3366</v>
      </c>
      <c r="B29" s="377" t="s">
        <v>3367</v>
      </c>
      <c r="C29" s="378"/>
      <c r="D29" s="4"/>
      <c r="E29" s="4"/>
      <c r="F29" s="4"/>
      <c r="G29" s="4"/>
      <c r="H29" s="4"/>
      <c r="I29" s="4"/>
      <c r="J29" s="4"/>
      <c r="K29" s="4"/>
      <c r="L29" s="4"/>
      <c r="M29" s="4"/>
      <c r="N29" s="4"/>
      <c r="O29" s="4"/>
      <c r="P29" s="4"/>
      <c r="Q29" s="4"/>
    </row>
    <row r="30" spans="1:17" ht="45" hidden="1" customHeight="1" x14ac:dyDescent="0.2">
      <c r="A30" s="305" t="s">
        <v>3368</v>
      </c>
      <c r="B30" s="377" t="s">
        <v>3369</v>
      </c>
      <c r="C30" s="378"/>
      <c r="D30" s="4"/>
      <c r="E30" s="4"/>
      <c r="F30" s="4"/>
      <c r="G30" s="4"/>
      <c r="H30" s="4"/>
      <c r="I30" s="4"/>
      <c r="J30" s="4"/>
      <c r="K30" s="4"/>
      <c r="L30" s="4"/>
      <c r="M30" s="4"/>
      <c r="N30" s="4"/>
      <c r="O30" s="4"/>
      <c r="P30" s="4"/>
      <c r="Q30" s="4"/>
    </row>
    <row r="31" spans="1:17" ht="45" hidden="1" customHeight="1" x14ac:dyDescent="0.2">
      <c r="A31" s="305" t="s">
        <v>3370</v>
      </c>
      <c r="B31" s="377" t="s">
        <v>3371</v>
      </c>
      <c r="C31" s="378"/>
      <c r="D31" s="4"/>
      <c r="E31" s="4"/>
      <c r="F31" s="4"/>
      <c r="G31" s="4"/>
      <c r="H31" s="4"/>
      <c r="I31" s="4"/>
      <c r="J31" s="4"/>
      <c r="K31" s="4"/>
      <c r="L31" s="4"/>
      <c r="M31" s="4"/>
      <c r="N31" s="4"/>
      <c r="O31" s="4"/>
      <c r="P31" s="4"/>
      <c r="Q31" s="4"/>
    </row>
    <row r="32" spans="1:17" ht="45" hidden="1" customHeight="1" x14ac:dyDescent="0.2">
      <c r="A32" s="305" t="s">
        <v>3372</v>
      </c>
      <c r="B32" s="377" t="s">
        <v>3373</v>
      </c>
      <c r="C32" s="378"/>
      <c r="D32" s="4"/>
      <c r="E32" s="4"/>
      <c r="F32" s="4"/>
      <c r="G32" s="4"/>
      <c r="H32" s="4"/>
      <c r="I32" s="4"/>
      <c r="J32" s="4"/>
      <c r="K32" s="4"/>
      <c r="L32" s="4"/>
      <c r="M32" s="4"/>
      <c r="N32" s="4"/>
      <c r="O32" s="4"/>
      <c r="P32" s="4"/>
      <c r="Q32" s="4"/>
    </row>
    <row r="33" spans="1:17" ht="72" hidden="1" customHeight="1" x14ac:dyDescent="0.2">
      <c r="A33" s="305" t="s">
        <v>3374</v>
      </c>
      <c r="B33" s="377" t="s">
        <v>3375</v>
      </c>
      <c r="C33" s="378"/>
      <c r="D33" s="4"/>
      <c r="E33" s="4"/>
      <c r="F33" s="4"/>
      <c r="G33" s="4"/>
      <c r="H33" s="4"/>
      <c r="I33" s="4"/>
      <c r="J33" s="4"/>
      <c r="K33" s="4"/>
      <c r="L33" s="4"/>
      <c r="M33" s="4"/>
      <c r="N33" s="4"/>
      <c r="O33" s="4"/>
      <c r="P33" s="4"/>
      <c r="Q33" s="4"/>
    </row>
    <row r="34" spans="1:17" ht="79.5" hidden="1" customHeight="1" x14ac:dyDescent="0.2">
      <c r="A34" s="305" t="s">
        <v>3376</v>
      </c>
      <c r="B34" s="377" t="s">
        <v>3377</v>
      </c>
      <c r="C34" s="378"/>
      <c r="D34" s="4"/>
      <c r="E34" s="4"/>
      <c r="F34" s="4"/>
      <c r="G34" s="4"/>
      <c r="H34" s="4"/>
      <c r="I34" s="4"/>
      <c r="J34" s="4"/>
      <c r="K34" s="4"/>
      <c r="L34" s="4"/>
      <c r="M34" s="4"/>
      <c r="N34" s="4"/>
      <c r="O34" s="4"/>
      <c r="P34" s="4"/>
      <c r="Q34" s="4"/>
    </row>
    <row r="35" spans="1:17" ht="70.5" hidden="1" customHeight="1" x14ac:dyDescent="0.2">
      <c r="A35" s="305" t="s">
        <v>3378</v>
      </c>
      <c r="B35" s="377" t="s">
        <v>3379</v>
      </c>
      <c r="C35" s="378"/>
      <c r="D35" s="4"/>
      <c r="E35" s="4"/>
      <c r="F35" s="4"/>
      <c r="G35" s="4"/>
      <c r="H35" s="4"/>
      <c r="I35" s="4"/>
      <c r="J35" s="4"/>
      <c r="K35" s="4"/>
      <c r="L35" s="4"/>
      <c r="M35" s="4"/>
      <c r="N35" s="4"/>
      <c r="O35" s="4"/>
      <c r="P35" s="4"/>
      <c r="Q35" s="4"/>
    </row>
    <row r="36" spans="1:17" ht="45.75" hidden="1" customHeight="1" x14ac:dyDescent="0.2">
      <c r="A36" s="305" t="s">
        <v>3380</v>
      </c>
      <c r="B36" s="377" t="s">
        <v>3381</v>
      </c>
      <c r="C36" s="378"/>
      <c r="D36" s="4"/>
      <c r="E36" s="4"/>
      <c r="F36" s="4"/>
      <c r="G36" s="4"/>
      <c r="H36" s="4"/>
      <c r="I36" s="4"/>
      <c r="J36" s="4"/>
      <c r="K36" s="4"/>
      <c r="L36" s="4"/>
      <c r="M36" s="4"/>
      <c r="N36" s="4"/>
      <c r="O36" s="4"/>
      <c r="P36" s="4"/>
      <c r="Q36" s="4"/>
    </row>
    <row r="37" spans="1:17" ht="54.75" hidden="1" customHeight="1" x14ac:dyDescent="0.2">
      <c r="A37" s="305" t="s">
        <v>3382</v>
      </c>
      <c r="B37" s="377" t="s">
        <v>3383</v>
      </c>
      <c r="C37" s="378"/>
      <c r="D37" s="4"/>
      <c r="E37" s="4"/>
      <c r="F37" s="4"/>
      <c r="G37" s="4"/>
      <c r="H37" s="4"/>
      <c r="I37" s="4"/>
      <c r="J37" s="4"/>
      <c r="K37" s="4"/>
      <c r="L37" s="4"/>
      <c r="M37" s="4"/>
      <c r="N37" s="4"/>
      <c r="O37" s="4"/>
      <c r="P37" s="4"/>
      <c r="Q37" s="4"/>
    </row>
    <row r="38" spans="1:17" ht="37.5" hidden="1" customHeight="1" x14ac:dyDescent="0.2">
      <c r="A38" s="305" t="s">
        <v>3384</v>
      </c>
      <c r="B38" s="377" t="s">
        <v>3385</v>
      </c>
      <c r="C38" s="378"/>
      <c r="D38" s="4"/>
      <c r="E38" s="4"/>
      <c r="F38" s="4"/>
      <c r="G38" s="4"/>
      <c r="H38" s="4"/>
      <c r="I38" s="4"/>
      <c r="J38" s="4"/>
      <c r="K38" s="4"/>
      <c r="L38" s="4"/>
      <c r="M38" s="4"/>
      <c r="N38" s="4"/>
      <c r="O38" s="4"/>
      <c r="P38" s="4"/>
      <c r="Q38" s="4"/>
    </row>
    <row r="39" spans="1:17" ht="61.5" hidden="1" customHeight="1" x14ac:dyDescent="0.2">
      <c r="A39" s="305" t="s">
        <v>3386</v>
      </c>
      <c r="B39" s="377" t="s">
        <v>3387</v>
      </c>
      <c r="C39" s="378"/>
      <c r="D39" s="4"/>
      <c r="E39" s="4"/>
      <c r="F39" s="4"/>
      <c r="G39" s="4"/>
      <c r="H39" s="4"/>
      <c r="I39" s="4"/>
      <c r="J39" s="4"/>
      <c r="K39" s="4"/>
      <c r="L39" s="4"/>
      <c r="M39" s="4"/>
      <c r="N39" s="4"/>
      <c r="O39" s="4"/>
      <c r="P39" s="4"/>
      <c r="Q39" s="4"/>
    </row>
    <row r="40" spans="1:17" ht="53.25" hidden="1" customHeight="1" x14ac:dyDescent="0.2">
      <c r="A40" s="305" t="s">
        <v>3388</v>
      </c>
      <c r="B40" s="377" t="s">
        <v>3389</v>
      </c>
      <c r="C40" s="378"/>
      <c r="D40" s="4"/>
      <c r="E40" s="4"/>
      <c r="F40" s="4"/>
      <c r="G40" s="4"/>
      <c r="H40" s="4"/>
      <c r="I40" s="4"/>
      <c r="J40" s="4"/>
      <c r="K40" s="4"/>
      <c r="L40" s="4"/>
      <c r="M40" s="4"/>
      <c r="N40" s="4"/>
      <c r="O40" s="4"/>
      <c r="P40" s="4"/>
      <c r="Q40" s="4"/>
    </row>
    <row r="41" spans="1:17" ht="73.5" hidden="1" customHeight="1" x14ac:dyDescent="0.2">
      <c r="A41" s="305" t="s">
        <v>3390</v>
      </c>
      <c r="B41" s="377" t="s">
        <v>3391</v>
      </c>
      <c r="C41" s="378"/>
      <c r="D41" s="4"/>
      <c r="E41" s="4"/>
      <c r="F41" s="4"/>
      <c r="G41" s="4"/>
      <c r="H41" s="4"/>
      <c r="I41" s="4"/>
      <c r="J41" s="4"/>
      <c r="K41" s="4"/>
      <c r="L41" s="4"/>
      <c r="M41" s="4"/>
      <c r="N41" s="4"/>
      <c r="O41" s="4"/>
      <c r="P41" s="4"/>
      <c r="Q41" s="4"/>
    </row>
    <row r="42" spans="1:17" ht="57.75" hidden="1" customHeight="1" x14ac:dyDescent="0.2">
      <c r="A42" s="305" t="s">
        <v>3392</v>
      </c>
      <c r="B42" s="377" t="s">
        <v>3393</v>
      </c>
      <c r="C42" s="378"/>
      <c r="D42" s="4"/>
      <c r="E42" s="4"/>
      <c r="F42" s="4"/>
      <c r="G42" s="4"/>
      <c r="H42" s="4"/>
      <c r="I42" s="4"/>
      <c r="J42" s="4"/>
      <c r="K42" s="4"/>
      <c r="L42" s="4"/>
      <c r="M42" s="4"/>
      <c r="N42" s="4"/>
      <c r="O42" s="4"/>
      <c r="P42" s="4"/>
      <c r="Q42" s="4"/>
    </row>
    <row r="43" spans="1:17" ht="84" hidden="1" customHeight="1" x14ac:dyDescent="0.2">
      <c r="A43" s="305" t="s">
        <v>3394</v>
      </c>
      <c r="B43" s="377" t="s">
        <v>3395</v>
      </c>
      <c r="C43" s="378"/>
      <c r="D43" s="4"/>
      <c r="E43" s="4"/>
      <c r="F43" s="4"/>
      <c r="G43" s="4"/>
      <c r="H43" s="4"/>
      <c r="I43" s="4"/>
      <c r="J43" s="4"/>
      <c r="K43" s="4"/>
      <c r="L43" s="4"/>
      <c r="M43" s="4"/>
      <c r="N43" s="4"/>
      <c r="O43" s="4"/>
      <c r="P43" s="4"/>
      <c r="Q43" s="4"/>
    </row>
    <row r="44" spans="1:17" ht="48" hidden="1" customHeight="1" x14ac:dyDescent="0.2">
      <c r="A44" s="305" t="s">
        <v>3396</v>
      </c>
      <c r="B44" s="377" t="s">
        <v>3397</v>
      </c>
      <c r="C44" s="378"/>
      <c r="D44" s="4"/>
      <c r="E44" s="4"/>
      <c r="F44" s="4"/>
      <c r="G44" s="4"/>
      <c r="H44" s="4"/>
      <c r="I44" s="4"/>
      <c r="J44" s="4"/>
      <c r="K44" s="4"/>
      <c r="L44" s="4"/>
      <c r="M44" s="4"/>
      <c r="N44" s="4"/>
      <c r="O44" s="4"/>
      <c r="P44" s="4"/>
      <c r="Q44" s="4"/>
    </row>
    <row r="45" spans="1:17" ht="57" hidden="1" customHeight="1" x14ac:dyDescent="0.2">
      <c r="A45" s="305" t="s">
        <v>3398</v>
      </c>
      <c r="B45" s="377" t="s">
        <v>3399</v>
      </c>
      <c r="C45" s="378"/>
      <c r="D45" s="4"/>
      <c r="E45" s="4"/>
      <c r="F45" s="4"/>
      <c r="G45" s="4"/>
      <c r="H45" s="4"/>
      <c r="I45" s="4"/>
      <c r="J45" s="4"/>
      <c r="K45" s="4"/>
      <c r="L45" s="4"/>
      <c r="M45" s="4"/>
      <c r="N45" s="4"/>
      <c r="O45" s="4"/>
      <c r="P45" s="4"/>
      <c r="Q45" s="4"/>
    </row>
    <row r="46" spans="1:17" ht="73.5" hidden="1" customHeight="1" x14ac:dyDescent="0.2">
      <c r="A46" s="305" t="s">
        <v>3400</v>
      </c>
      <c r="B46" s="386" t="s">
        <v>3401</v>
      </c>
      <c r="C46" s="378"/>
      <c r="D46" s="41"/>
      <c r="E46" s="4"/>
      <c r="F46" s="4"/>
      <c r="G46" s="4"/>
      <c r="H46" s="4"/>
      <c r="I46" s="4"/>
      <c r="J46" s="4"/>
      <c r="K46" s="4"/>
      <c r="L46" s="4"/>
      <c r="M46" s="4"/>
      <c r="N46" s="4"/>
      <c r="O46" s="4"/>
      <c r="P46" s="4"/>
      <c r="Q46" s="4"/>
    </row>
    <row r="47" spans="1:17" ht="66" hidden="1" customHeight="1" x14ac:dyDescent="0.2">
      <c r="A47" s="46" t="s">
        <v>3402</v>
      </c>
      <c r="B47" s="387" t="s">
        <v>3403</v>
      </c>
      <c r="C47" s="387"/>
      <c r="D47" s="4"/>
      <c r="E47" s="4"/>
      <c r="F47" s="4"/>
      <c r="G47" s="4"/>
      <c r="H47" s="4"/>
      <c r="I47" s="4"/>
      <c r="J47" s="4"/>
      <c r="K47" s="4"/>
      <c r="L47" s="4"/>
      <c r="M47" s="4"/>
      <c r="N47" s="4"/>
      <c r="O47" s="4"/>
      <c r="P47" s="4"/>
      <c r="Q47" s="4"/>
    </row>
    <row r="48" spans="1:17" ht="123.75" customHeight="1" x14ac:dyDescent="0.2">
      <c r="A48" s="267" t="s">
        <v>3404</v>
      </c>
      <c r="B48" s="385" t="s">
        <v>3405</v>
      </c>
      <c r="C48" s="384"/>
      <c r="D48" s="4"/>
      <c r="E48" s="4"/>
      <c r="F48" s="4"/>
      <c r="G48" s="4"/>
      <c r="H48" s="4"/>
      <c r="I48" s="4"/>
      <c r="J48" s="4"/>
      <c r="K48" s="4"/>
      <c r="L48" s="4"/>
      <c r="M48" s="4"/>
      <c r="N48" s="4"/>
      <c r="O48" s="4"/>
      <c r="P48" s="4"/>
      <c r="Q48" s="4"/>
    </row>
    <row r="49" spans="1:17" ht="34.5" customHeight="1" x14ac:dyDescent="0.2">
      <c r="A49" s="267" t="s">
        <v>3406</v>
      </c>
      <c r="B49" s="383" t="s">
        <v>3407</v>
      </c>
      <c r="C49" s="384"/>
      <c r="D49" s="4"/>
      <c r="E49" s="4"/>
      <c r="F49" s="4"/>
      <c r="G49" s="4"/>
      <c r="H49" s="4"/>
      <c r="I49" s="4"/>
      <c r="J49" s="4"/>
      <c r="K49" s="4"/>
      <c r="L49" s="4"/>
      <c r="M49" s="4"/>
      <c r="N49" s="4"/>
      <c r="O49" s="4"/>
      <c r="P49" s="4"/>
      <c r="Q49" s="4"/>
    </row>
    <row r="50" spans="1:17" ht="34.5" customHeight="1" x14ac:dyDescent="0.2">
      <c r="A50" s="267" t="s">
        <v>3408</v>
      </c>
      <c r="B50" s="383" t="s">
        <v>3409</v>
      </c>
      <c r="C50" s="384"/>
      <c r="D50" s="4"/>
      <c r="E50" s="4"/>
      <c r="F50" s="4"/>
      <c r="G50" s="4"/>
      <c r="H50" s="4"/>
      <c r="I50" s="4"/>
      <c r="J50" s="4"/>
      <c r="K50" s="4"/>
      <c r="L50" s="4"/>
      <c r="M50" s="4"/>
      <c r="N50" s="4"/>
      <c r="O50" s="4"/>
      <c r="P50" s="4"/>
      <c r="Q50" s="4"/>
    </row>
    <row r="51" spans="1:17" ht="31.5" customHeight="1" x14ac:dyDescent="0.2">
      <c r="A51" s="306" t="s">
        <v>3410</v>
      </c>
      <c r="B51" s="377" t="s">
        <v>3411</v>
      </c>
      <c r="C51" s="378"/>
      <c r="D51" s="4"/>
      <c r="E51" s="4"/>
      <c r="F51" s="4"/>
      <c r="G51" s="4"/>
      <c r="H51" s="4"/>
      <c r="I51" s="4"/>
      <c r="J51" s="4"/>
      <c r="K51" s="4"/>
      <c r="L51" s="4"/>
      <c r="M51" s="4"/>
      <c r="N51" s="4"/>
      <c r="O51" s="4"/>
      <c r="P51" s="4"/>
      <c r="Q51" s="4"/>
    </row>
    <row r="52" spans="1:17" ht="31.5" customHeight="1" x14ac:dyDescent="0.2">
      <c r="A52" s="306" t="s">
        <v>3412</v>
      </c>
      <c r="B52" s="377" t="s">
        <v>3413</v>
      </c>
      <c r="C52" s="378"/>
      <c r="D52" s="4"/>
      <c r="E52" s="4"/>
      <c r="F52" s="4"/>
      <c r="G52" s="4"/>
      <c r="H52" s="4"/>
      <c r="I52" s="4"/>
      <c r="J52" s="4"/>
      <c r="K52" s="4"/>
      <c r="L52" s="4"/>
      <c r="M52" s="4"/>
      <c r="N52" s="4"/>
      <c r="O52" s="4"/>
      <c r="P52" s="4"/>
      <c r="Q52" s="4"/>
    </row>
    <row r="53" spans="1:17" ht="31.5" customHeight="1" x14ac:dyDescent="0.2">
      <c r="A53" s="306" t="s">
        <v>3414</v>
      </c>
      <c r="B53" s="375" t="s">
        <v>3415</v>
      </c>
      <c r="C53" s="376"/>
      <c r="D53" s="4"/>
      <c r="E53" s="4"/>
      <c r="F53" s="4"/>
      <c r="G53" s="4"/>
      <c r="H53" s="4"/>
      <c r="I53" s="4"/>
      <c r="J53" s="4"/>
      <c r="K53" s="4"/>
      <c r="L53" s="4"/>
      <c r="M53" s="4"/>
      <c r="N53" s="4"/>
      <c r="O53" s="4"/>
      <c r="P53" s="4"/>
      <c r="Q53" s="4"/>
    </row>
    <row r="54" spans="1:17" ht="31.5" customHeight="1" x14ac:dyDescent="0.2">
      <c r="A54" s="306" t="s">
        <v>3416</v>
      </c>
      <c r="B54" s="375" t="s">
        <v>3417</v>
      </c>
      <c r="C54" s="376"/>
      <c r="D54" s="4"/>
      <c r="E54" s="4"/>
      <c r="F54" s="4"/>
      <c r="G54" s="4"/>
      <c r="H54" s="4"/>
      <c r="I54" s="4"/>
      <c r="J54" s="4"/>
      <c r="K54" s="4"/>
      <c r="L54" s="4"/>
      <c r="M54" s="4"/>
      <c r="N54" s="4"/>
      <c r="O54" s="4"/>
      <c r="P54" s="4"/>
      <c r="Q54" s="4"/>
    </row>
    <row r="55" spans="1:17" ht="54.6" customHeight="1" x14ac:dyDescent="0.2">
      <c r="A55" s="306" t="s">
        <v>3418</v>
      </c>
      <c r="B55" s="375" t="s">
        <v>3419</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2024-01-30T11:26:09Z</cp:lastPrinted>
  <dcterms:created xsi:type="dcterms:W3CDTF">2022-04-01T05:14:30Z</dcterms:created>
  <dcterms:modified xsi:type="dcterms:W3CDTF">2024-02-07T13:38:06Z</dcterms:modified>
</cp:coreProperties>
</file>