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čenik\GODIŠNJI IZVJEŠTAJ 2022\"/>
    </mc:Choice>
  </mc:AlternateContent>
  <xr:revisionPtr revIDLastSave="0" documentId="13_ncr:1_{8D2F2A45-568F-4253-92DB-7ACD7DDAB5B9}" xr6:coauthVersionLast="37" xr6:coauthVersionMax="37" xr10:uidLastSave="{00000000-0000-0000-0000-000000000000}"/>
  <bookViews>
    <workbookView xWindow="0" yWindow="0" windowWidth="28800" windowHeight="11625" activeTab="3" xr2:uid="{684B282F-7367-4768-A3DE-7260070F5FEF}"/>
  </bookViews>
  <sheets>
    <sheet name="OPĆI DIO" sheetId="4" r:id="rId1"/>
    <sheet name="OPĆI DIO-EKONOMSKA KLASIF." sheetId="3" r:id="rId2"/>
    <sheet name="OPĆI DIO-PO IZVORIMA" sheetId="1" r:id="rId3"/>
    <sheet name="POSEBNI DIO PO IZVORIMA-UKUPNO " sheetId="2" r:id="rId4"/>
  </sheets>
  <externalReferences>
    <externalReference r:id="rId5"/>
  </externalReferences>
  <definedNames>
    <definedName name="_xlnm.Print_Area" localSheetId="0">'OPĆI DIO'!$A$2:$H$30</definedName>
    <definedName name="_xlnm.Print_Area" localSheetId="1">'OPĆI DIO-EKONOMSKA KLASIF.'!$A$1:$H$110</definedName>
    <definedName name="_xlnm.Print_Area" localSheetId="2">'OPĆI DIO-PO IZVORIMA'!$A$1:$K$67</definedName>
    <definedName name="_xlnm.Print_Area" localSheetId="3">'POSEBNI DIO PO IZVORIMA-UKUPNO '!$A$1:$L$212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4" l="1"/>
  <c r="H16" i="4"/>
  <c r="H8" i="4"/>
  <c r="H9" i="4"/>
  <c r="H11" i="4"/>
  <c r="H12" i="4"/>
  <c r="F7" i="4" l="1"/>
  <c r="H22" i="4"/>
  <c r="G22" i="4"/>
  <c r="F22" i="4"/>
  <c r="G10" i="4"/>
  <c r="F10" i="4"/>
  <c r="G7" i="4"/>
  <c r="H7" i="4" s="1"/>
  <c r="H10" i="4" l="1"/>
  <c r="G13" i="4"/>
  <c r="F13" i="4"/>
  <c r="F24" i="4" s="1"/>
  <c r="J58" i="1"/>
  <c r="F13" i="3"/>
  <c r="F14" i="3"/>
  <c r="J208" i="2"/>
  <c r="H13" i="4" l="1"/>
  <c r="G24" i="4"/>
  <c r="F88" i="3"/>
  <c r="D36" i="3"/>
  <c r="E30" i="3"/>
  <c r="F30" i="3"/>
  <c r="D30" i="3"/>
  <c r="J49" i="1"/>
  <c r="J39" i="1"/>
  <c r="J47" i="1"/>
  <c r="J37" i="1"/>
  <c r="I37" i="1"/>
  <c r="I22" i="1"/>
  <c r="J20" i="1"/>
  <c r="J22" i="1" s="1"/>
  <c r="I20" i="1"/>
  <c r="J57" i="1"/>
  <c r="J61" i="1" l="1"/>
  <c r="J60" i="1"/>
  <c r="I58" i="1"/>
  <c r="K46" i="1"/>
  <c r="K36" i="1"/>
  <c r="I39" i="1"/>
  <c r="I197" i="2"/>
  <c r="K196" i="2"/>
  <c r="J195" i="2"/>
  <c r="J197" i="2" s="1"/>
  <c r="I195" i="2"/>
  <c r="J181" i="2"/>
  <c r="K183" i="2"/>
  <c r="K174" i="2"/>
  <c r="J172" i="2"/>
  <c r="K166" i="2"/>
  <c r="J149" i="2"/>
  <c r="I149" i="2"/>
  <c r="J147" i="2"/>
  <c r="I147" i="2"/>
  <c r="J141" i="2"/>
  <c r="I141" i="2"/>
  <c r="J137" i="2"/>
  <c r="I137" i="2"/>
  <c r="K129" i="2"/>
  <c r="K130" i="2"/>
  <c r="K118" i="2"/>
  <c r="J116" i="2"/>
  <c r="I116" i="2"/>
  <c r="K195" i="2" l="1"/>
  <c r="K197" i="2" s="1"/>
  <c r="I152" i="2"/>
  <c r="J152" i="2"/>
  <c r="K116" i="2"/>
  <c r="J38" i="2"/>
  <c r="J10" i="2"/>
  <c r="J55" i="2"/>
  <c r="J54" i="2" s="1"/>
  <c r="H105" i="3" l="1"/>
  <c r="F104" i="3"/>
  <c r="G104" i="3" s="1"/>
  <c r="D104" i="3"/>
  <c r="D97" i="3" s="1"/>
  <c r="H103" i="3"/>
  <c r="H102" i="3"/>
  <c r="H100" i="3"/>
  <c r="H99" i="3"/>
  <c r="F98" i="3"/>
  <c r="G98" i="3" s="1"/>
  <c r="D98" i="3"/>
  <c r="E97" i="3"/>
  <c r="H95" i="3"/>
  <c r="H94" i="3"/>
  <c r="G93" i="3"/>
  <c r="D93" i="3"/>
  <c r="H93" i="3" s="1"/>
  <c r="F92" i="3"/>
  <c r="G92" i="3" s="1"/>
  <c r="E92" i="3"/>
  <c r="H91" i="3"/>
  <c r="H90" i="3"/>
  <c r="H89" i="3"/>
  <c r="D88" i="3"/>
  <c r="D87" i="3" s="1"/>
  <c r="E87" i="3"/>
  <c r="E46" i="3" s="1"/>
  <c r="E106" i="3" s="1"/>
  <c r="H86" i="3"/>
  <c r="H85" i="3"/>
  <c r="H84" i="3"/>
  <c r="H83" i="3"/>
  <c r="H82" i="3"/>
  <c r="F81" i="3"/>
  <c r="G81" i="3" s="1"/>
  <c r="D81" i="3"/>
  <c r="H80" i="3"/>
  <c r="F79" i="3"/>
  <c r="D79" i="3"/>
  <c r="H78" i="3"/>
  <c r="H77" i="3"/>
  <c r="H76" i="3"/>
  <c r="H75" i="3"/>
  <c r="H73" i="3"/>
  <c r="H72" i="3"/>
  <c r="H71" i="3"/>
  <c r="H70" i="3"/>
  <c r="F69" i="3"/>
  <c r="G69" i="3" s="1"/>
  <c r="D69" i="3"/>
  <c r="H68" i="3"/>
  <c r="H67" i="3"/>
  <c r="H66" i="3"/>
  <c r="H65" i="3"/>
  <c r="H64" i="3"/>
  <c r="H63" i="3"/>
  <c r="F62" i="3"/>
  <c r="G62" i="3" s="1"/>
  <c r="D62" i="3"/>
  <c r="H61" i="3"/>
  <c r="H60" i="3"/>
  <c r="H59" i="3"/>
  <c r="H58" i="3"/>
  <c r="F57" i="3"/>
  <c r="G57" i="3" s="1"/>
  <c r="D57" i="3"/>
  <c r="E56" i="3"/>
  <c r="H55" i="3"/>
  <c r="H54" i="3"/>
  <c r="F53" i="3"/>
  <c r="D53" i="3"/>
  <c r="H52" i="3"/>
  <c r="F51" i="3"/>
  <c r="H51" i="3" s="1"/>
  <c r="D51" i="3"/>
  <c r="H50" i="3"/>
  <c r="H49" i="3"/>
  <c r="F48" i="3"/>
  <c r="G48" i="3" s="1"/>
  <c r="D48" i="3"/>
  <c r="E47" i="3"/>
  <c r="G35" i="3"/>
  <c r="F34" i="3"/>
  <c r="E34" i="3"/>
  <c r="E33" i="3" s="1"/>
  <c r="D34" i="3"/>
  <c r="D33" i="3" s="1"/>
  <c r="F33" i="3"/>
  <c r="H31" i="3"/>
  <c r="G31" i="3"/>
  <c r="H30" i="3"/>
  <c r="E29" i="3"/>
  <c r="D29" i="3"/>
  <c r="F27" i="3"/>
  <c r="E27" i="3"/>
  <c r="D27" i="3"/>
  <c r="H26" i="3"/>
  <c r="G26" i="3"/>
  <c r="F25" i="3"/>
  <c r="E25" i="3"/>
  <c r="D25" i="3"/>
  <c r="H25" i="3" s="1"/>
  <c r="H24" i="3"/>
  <c r="G24" i="3"/>
  <c r="H23" i="3"/>
  <c r="G23" i="3"/>
  <c r="F22" i="3"/>
  <c r="E22" i="3"/>
  <c r="E13" i="3" s="1"/>
  <c r="D22" i="3"/>
  <c r="F20" i="3"/>
  <c r="D20" i="3"/>
  <c r="H19" i="3"/>
  <c r="F18" i="3"/>
  <c r="E18" i="3"/>
  <c r="D18" i="3"/>
  <c r="H16" i="3"/>
  <c r="G16" i="3"/>
  <c r="G14" i="3"/>
  <c r="E14" i="3"/>
  <c r="D14" i="3"/>
  <c r="K207" i="2"/>
  <c r="K206" i="2"/>
  <c r="J187" i="2"/>
  <c r="I187" i="2"/>
  <c r="I181" i="2"/>
  <c r="I172" i="2"/>
  <c r="K172" i="2" s="1"/>
  <c r="K171" i="2"/>
  <c r="J170" i="2"/>
  <c r="I170" i="2"/>
  <c r="K169" i="2"/>
  <c r="J168" i="2"/>
  <c r="I168" i="2"/>
  <c r="K167" i="2"/>
  <c r="K165" i="2"/>
  <c r="K163" i="2"/>
  <c r="J162" i="2"/>
  <c r="I162" i="2"/>
  <c r="K161" i="2"/>
  <c r="K160" i="2"/>
  <c r="K159" i="2"/>
  <c r="J158" i="2"/>
  <c r="I158" i="2"/>
  <c r="J128" i="2"/>
  <c r="I128" i="2"/>
  <c r="J126" i="2"/>
  <c r="I126" i="2"/>
  <c r="K125" i="2"/>
  <c r="K124" i="2"/>
  <c r="K123" i="2"/>
  <c r="K122" i="2"/>
  <c r="K121" i="2"/>
  <c r="J120" i="2"/>
  <c r="I120" i="2"/>
  <c r="K109" i="2"/>
  <c r="J108" i="2"/>
  <c r="I108" i="2"/>
  <c r="K107" i="2"/>
  <c r="J106" i="2"/>
  <c r="I106" i="2"/>
  <c r="K105" i="2"/>
  <c r="K103" i="2"/>
  <c r="K102" i="2"/>
  <c r="K101" i="2"/>
  <c r="J100" i="2"/>
  <c r="I100" i="2"/>
  <c r="K99" i="2"/>
  <c r="K98" i="2"/>
  <c r="K97" i="2"/>
  <c r="J96" i="2"/>
  <c r="I96" i="2"/>
  <c r="J80" i="2"/>
  <c r="J82" i="2" s="1"/>
  <c r="I80" i="2"/>
  <c r="K75" i="2"/>
  <c r="J74" i="2"/>
  <c r="I74" i="2"/>
  <c r="I76" i="2" s="1"/>
  <c r="K69" i="2"/>
  <c r="J68" i="2"/>
  <c r="J70" i="2" s="1"/>
  <c r="I68" i="2"/>
  <c r="I70" i="2" s="1"/>
  <c r="K56" i="2"/>
  <c r="K55" i="2" s="1"/>
  <c r="I55" i="2"/>
  <c r="J58" i="2"/>
  <c r="I54" i="2"/>
  <c r="I58" i="2" s="1"/>
  <c r="K48" i="2"/>
  <c r="J47" i="2"/>
  <c r="I47" i="2"/>
  <c r="I49" i="2" s="1"/>
  <c r="K39" i="2"/>
  <c r="J41" i="2"/>
  <c r="I38" i="2"/>
  <c r="I41" i="2" s="1"/>
  <c r="J32" i="2"/>
  <c r="I32" i="2"/>
  <c r="K31" i="2"/>
  <c r="K32" i="2" s="1"/>
  <c r="I30" i="2"/>
  <c r="K22" i="2"/>
  <c r="J21" i="2"/>
  <c r="J23" i="2" s="1"/>
  <c r="I21" i="2"/>
  <c r="I23" i="2" s="1"/>
  <c r="J14" i="2"/>
  <c r="I14" i="2"/>
  <c r="K13" i="2"/>
  <c r="J12" i="2"/>
  <c r="I12" i="2"/>
  <c r="K59" i="1"/>
  <c r="K55" i="1"/>
  <c r="I54" i="1"/>
  <c r="I61" i="1" s="1"/>
  <c r="I45" i="1"/>
  <c r="K35" i="1"/>
  <c r="K18" i="1"/>
  <c r="K12" i="1"/>
  <c r="I11" i="1"/>
  <c r="H14" i="3" l="1"/>
  <c r="G25" i="3"/>
  <c r="G13" i="3"/>
  <c r="K45" i="1"/>
  <c r="K47" i="1" s="1"/>
  <c r="I47" i="1"/>
  <c r="H69" i="3"/>
  <c r="G51" i="3"/>
  <c r="H48" i="3"/>
  <c r="D92" i="3"/>
  <c r="H79" i="3"/>
  <c r="D56" i="3"/>
  <c r="H53" i="3"/>
  <c r="D47" i="3"/>
  <c r="E36" i="3"/>
  <c r="E37" i="3" s="1"/>
  <c r="H22" i="3"/>
  <c r="D13" i="3"/>
  <c r="D37" i="3" s="1"/>
  <c r="H104" i="3"/>
  <c r="H81" i="3"/>
  <c r="H62" i="3"/>
  <c r="H57" i="3"/>
  <c r="F29" i="3"/>
  <c r="G29" i="3" s="1"/>
  <c r="I57" i="1"/>
  <c r="I60" i="1" s="1"/>
  <c r="K96" i="2"/>
  <c r="I189" i="2"/>
  <c r="J175" i="2"/>
  <c r="J205" i="2" s="1"/>
  <c r="K181" i="2"/>
  <c r="K108" i="2"/>
  <c r="K128" i="2"/>
  <c r="J131" i="2"/>
  <c r="J203" i="2" s="1"/>
  <c r="K203" i="2" s="1"/>
  <c r="K120" i="2"/>
  <c r="K74" i="2"/>
  <c r="I16" i="2"/>
  <c r="K158" i="2"/>
  <c r="K168" i="2"/>
  <c r="I110" i="2"/>
  <c r="I202" i="2" s="1"/>
  <c r="K170" i="2"/>
  <c r="K12" i="2"/>
  <c r="K47" i="2"/>
  <c r="K68" i="2"/>
  <c r="K106" i="2"/>
  <c r="I131" i="2"/>
  <c r="I203" i="2" s="1"/>
  <c r="J16" i="2"/>
  <c r="K100" i="2"/>
  <c r="K162" i="2"/>
  <c r="J49" i="2"/>
  <c r="K49" i="2" s="1"/>
  <c r="K38" i="2"/>
  <c r="K21" i="2"/>
  <c r="K23" i="2" s="1"/>
  <c r="K16" i="2"/>
  <c r="G33" i="3"/>
  <c r="F97" i="3"/>
  <c r="G79" i="3"/>
  <c r="H18" i="3"/>
  <c r="G22" i="3"/>
  <c r="G30" i="3"/>
  <c r="G34" i="3"/>
  <c r="G53" i="3"/>
  <c r="F56" i="3"/>
  <c r="H92" i="3"/>
  <c r="H98" i="3"/>
  <c r="F47" i="3"/>
  <c r="I84" i="2"/>
  <c r="I85" i="2" s="1"/>
  <c r="K41" i="2"/>
  <c r="K58" i="2"/>
  <c r="K70" i="2"/>
  <c r="I82" i="2"/>
  <c r="J110" i="2"/>
  <c r="J202" i="2" s="1"/>
  <c r="I175" i="2"/>
  <c r="I205" i="2" s="1"/>
  <c r="J189" i="2"/>
  <c r="K189" i="2" s="1"/>
  <c r="J76" i="2"/>
  <c r="K76" i="2" s="1"/>
  <c r="K54" i="2"/>
  <c r="K61" i="1"/>
  <c r="K58" i="1"/>
  <c r="K11" i="1"/>
  <c r="K19" i="1"/>
  <c r="K54" i="1"/>
  <c r="F36" i="3" l="1"/>
  <c r="G36" i="3" s="1"/>
  <c r="D46" i="3"/>
  <c r="D106" i="3" s="1"/>
  <c r="H13" i="3"/>
  <c r="H29" i="3"/>
  <c r="K57" i="1"/>
  <c r="K175" i="2"/>
  <c r="I208" i="2"/>
  <c r="K131" i="2"/>
  <c r="J84" i="2"/>
  <c r="K84" i="2" s="1"/>
  <c r="H88" i="3"/>
  <c r="F87" i="3"/>
  <c r="F46" i="3" s="1"/>
  <c r="G88" i="3"/>
  <c r="G97" i="3"/>
  <c r="H97" i="3"/>
  <c r="F37" i="3"/>
  <c r="G47" i="3"/>
  <c r="H47" i="3"/>
  <c r="G56" i="3"/>
  <c r="H56" i="3"/>
  <c r="K205" i="2"/>
  <c r="K110" i="2"/>
  <c r="J62" i="1"/>
  <c r="K60" i="1"/>
  <c r="H36" i="3" l="1"/>
  <c r="J85" i="2"/>
  <c r="K85" i="2" s="1"/>
  <c r="G46" i="3"/>
  <c r="H46" i="3"/>
  <c r="F106" i="3"/>
  <c r="H87" i="3"/>
  <c r="G87" i="3"/>
  <c r="H37" i="3"/>
  <c r="G37" i="3"/>
  <c r="K208" i="2"/>
  <c r="K202" i="2"/>
  <c r="H106" i="3" l="1"/>
  <c r="G106" i="3"/>
</calcChain>
</file>

<file path=xl/sharedStrings.xml><?xml version="1.0" encoding="utf-8"?>
<sst xmlns="http://schemas.openxmlformats.org/spreadsheetml/2006/main" count="455" uniqueCount="186">
  <si>
    <t>PREGLED UKUPNIH PRIHODA I RASHODA PO IZVORIMA FINANCIRANJA</t>
  </si>
  <si>
    <t>Oznaka IF</t>
  </si>
  <si>
    <t>Naziv izvora financiranja</t>
  </si>
  <si>
    <t>Izvorni plan 2022.</t>
  </si>
  <si>
    <t>Ostvarenje/izvršenje 2022.</t>
  </si>
  <si>
    <t>Indeks</t>
  </si>
  <si>
    <t>4=3/2*100</t>
  </si>
  <si>
    <t>Opći prihodi i primci</t>
  </si>
  <si>
    <t>PRIHODI</t>
  </si>
  <si>
    <t>RASHODI</t>
  </si>
  <si>
    <t>Izvorni plan 2021.</t>
  </si>
  <si>
    <t>Vlastiti prihodi</t>
  </si>
  <si>
    <t>Prihodi za posebne namjene</t>
  </si>
  <si>
    <t>Pomoći</t>
  </si>
  <si>
    <t>Donacije</t>
  </si>
  <si>
    <t>Prihodi od prodaje ili zamjene nefinancijske imovine</t>
  </si>
  <si>
    <t>Ukupno prihodi</t>
  </si>
  <si>
    <t>Ukupno rashodi</t>
  </si>
  <si>
    <t>Ukupno donos</t>
  </si>
  <si>
    <t>Razlika</t>
  </si>
  <si>
    <t>POSEBNI DIO</t>
  </si>
  <si>
    <t>PO PROGRAMSKOJ, EKONOMSKOJ KLASIFIKACIJI I IZVORIMA FINANCIRANJA</t>
  </si>
  <si>
    <t>PRIHODI I PRIMICI</t>
  </si>
  <si>
    <t>Izvor financiranja 1 Opći prihodi i primici</t>
  </si>
  <si>
    <t>Račun prihoda/   primitaka</t>
  </si>
  <si>
    <t>Naziv računa</t>
  </si>
  <si>
    <t>Prihodi od imovine</t>
  </si>
  <si>
    <t>Prihodi od financijske imovine</t>
  </si>
  <si>
    <t>Prihodi iz nadležnog proračuna i od HZZO-a temeljem ugovornih obveza</t>
  </si>
  <si>
    <t>Prihodi iz nadležog proračuna za financiranje rashoda poslovanja</t>
  </si>
  <si>
    <t>Kazne, upravne mjere i ostali prihodi</t>
  </si>
  <si>
    <t>Ostali prihodi</t>
  </si>
  <si>
    <t>UKUPNO izvor financiranja Opći prihodi i primici</t>
  </si>
  <si>
    <t>Izvor financiranja 3 Vlastiti prihodi</t>
  </si>
  <si>
    <t>Prihodi od prodaje proizvoda i robe te pruženih usluga, prihodi od donacija te povrati po protestiranim jamstvima</t>
  </si>
  <si>
    <t>Prihodi od prodaje proizvoda i robe te pruženih usluga</t>
  </si>
  <si>
    <t>UKUPNO izvor financiranja Vlastiti prihodi</t>
  </si>
  <si>
    <t>Izvor financiranja 4 Prihodi za posebne namjene</t>
  </si>
  <si>
    <t>Prihodi od upravnih i administrativnih pristojbi, pristojbi po posebnim propisima i naknada</t>
  </si>
  <si>
    <t>Prihodi po posebnim propisima</t>
  </si>
  <si>
    <t>UKUPNO izvor financiranja Prihodi za posebne namjene</t>
  </si>
  <si>
    <t>Izvor financiranja 5 Pomoći</t>
  </si>
  <si>
    <t>Pomoći iz inozemstva i od subjekata unutar općeg proračuna</t>
  </si>
  <si>
    <t>Pomoći proračunskim korisnicima iz proračuna koji im nije nadležan</t>
  </si>
  <si>
    <t>UKUPNO izvor financiranja Pomoći</t>
  </si>
  <si>
    <t>Izvor financiranja 6 Donacije</t>
  </si>
  <si>
    <t>Donacije od pravnih i fizičkih osoba izvan općeg proračuna</t>
  </si>
  <si>
    <t>UKUPNO izvor financiranja Donacije</t>
  </si>
  <si>
    <t>Izvor financiranja 7 Prihodi od prodaje ili zamjene nefinancijske imovine</t>
  </si>
  <si>
    <t>Prihodi od prodaje nefinancijske imovine</t>
  </si>
  <si>
    <t>Prihodi od prodaje proizvedene dugotrajne imovine</t>
  </si>
  <si>
    <t>Prihodi od prodaje građevinskih objekata</t>
  </si>
  <si>
    <t xml:space="preserve"> DONOS</t>
  </si>
  <si>
    <t>Izvor financiranja 93 Vlastiti prihodi</t>
  </si>
  <si>
    <t>Višak/manjak prihoda</t>
  </si>
  <si>
    <t>Višak prihoda poslovanja</t>
  </si>
  <si>
    <t>Izvor financiranja 95 Pomoći</t>
  </si>
  <si>
    <t>Izvor financiranja 96 Donacije</t>
  </si>
  <si>
    <t>Sveukupno prihodi</t>
  </si>
  <si>
    <t>Sveukupno prihodi + preneseni višak</t>
  </si>
  <si>
    <t>RASHODI I IZDACI</t>
  </si>
  <si>
    <t>A100605 Redovna djelatnost</t>
  </si>
  <si>
    <t>Račun rashoda/  izdataka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</si>
  <si>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</si>
  <si>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</si>
  <si>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</si>
  <si>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</si>
  <si>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</si>
  <si>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</si>
  <si>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</si>
  <si>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</si>
  <si>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</si>
  <si>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</si>
  <si>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rashodi</t>
  </si>
  <si>
    <t>Ostali financijski rashodi</t>
  </si>
  <si>
    <t>Rashodi za nabavu proizvedene dugotrajne imovine</t>
  </si>
  <si>
    <t>Postrojenja i oprema</t>
  </si>
  <si>
    <t>Knjige, umjetnička djela i ostale izložbene vrijednosti</t>
  </si>
  <si>
    <t>Naknade troškova osobama izvan radnog odnosa</t>
  </si>
  <si>
    <t>Naknade građanima i kućanstvima</t>
  </si>
  <si>
    <t>Ostale naknade građanima i kućanstvima</t>
  </si>
  <si>
    <t xml:space="preserve">Sveukupno rashodi </t>
  </si>
  <si>
    <t>OPĆI DIO</t>
  </si>
  <si>
    <t>PO EKONOMSKOJ KLASIFIKACIJI</t>
  </si>
  <si>
    <t>RAČUN PRIHODA/PRIMITAKA</t>
  </si>
  <si>
    <t>NAZIV RAČUNA</t>
  </si>
  <si>
    <t>OSTVARENJE/IZVRŠENJE 1.-6. 2021.</t>
  </si>
  <si>
    <t>TEKUĆI PLAN 2022.</t>
  </si>
  <si>
    <t>OSTVARENJE/IZVRŠENJE 1.-6. 2022.</t>
  </si>
  <si>
    <t>INDEKS</t>
  </si>
  <si>
    <t>5=4/3*100</t>
  </si>
  <si>
    <t>6=4/2*100</t>
  </si>
  <si>
    <t>PRIHODI POSLOVANJA</t>
  </si>
  <si>
    <t>Prihodi iz inozemstva i od subjekata unutar općeg proračuna</t>
  </si>
  <si>
    <t>Pomoći od izvanproračunskih korisnika</t>
  </si>
  <si>
    <t>Prihodi od prodaje proizvoda i robe te pruženih usluga, prihodi od donacija i povrat donacija po protestiranim jamstvima</t>
  </si>
  <si>
    <t>Donacije od pravnih i fizičkih osoba izvan općeg proračuna i povrat donacija po protestiranim jamstvima</t>
  </si>
  <si>
    <t>Prihodi iz nadležnog proračuna za financiranje rashoda poslovanja</t>
  </si>
  <si>
    <t>PRIHODI OD PRODAJE NEFINANCIJSKE IMOVINE</t>
  </si>
  <si>
    <t>Vlastiti izvori</t>
  </si>
  <si>
    <t>Rezultat poslovanja</t>
  </si>
  <si>
    <t>Višak prihoda</t>
  </si>
  <si>
    <t>UKUPNO PRIHODI</t>
  </si>
  <si>
    <t>UKUPNO PRIHODI + VIŠAK KORIŠTEN ZA POKRIĆE RASHODA</t>
  </si>
  <si>
    <t>RAČUN RASHODA/IZDATAKA</t>
  </si>
  <si>
    <t>RASHODI POSLOVANJA</t>
  </si>
  <si>
    <t xml:space="preserve">Rashodi za zaposlene </t>
  </si>
  <si>
    <t xml:space="preserve">Plaće   </t>
  </si>
  <si>
    <t>Plaće za redovan rad</t>
  </si>
  <si>
    <t>Plaće za prekovremeni rad</t>
  </si>
  <si>
    <t>Doprinosi za obvezno zdravstveno osiguranje</t>
  </si>
  <si>
    <t>Doprinosi za obvezno osiguranje u slučaju nezaposlenosti</t>
  </si>
  <si>
    <t>Službena putovanja</t>
  </si>
  <si>
    <t>Naknade za prijevoz</t>
  </si>
  <si>
    <t>Stručno usavršavanje</t>
  </si>
  <si>
    <t>Ostale naknade troškova zaposlenima</t>
  </si>
  <si>
    <t xml:space="preserve">Rashodi za materijal i energiju </t>
  </si>
  <si>
    <t>Uredski materijal</t>
  </si>
  <si>
    <t>Materijal i sirovine</t>
  </si>
  <si>
    <t>Električna energija</t>
  </si>
  <si>
    <t>Materijal i dijelovi za tekuće i invvesticijsko održavanje</t>
  </si>
  <si>
    <t>Sitan inventar i auto gume</t>
  </si>
  <si>
    <t>Sl.rad.i zašt.odjeća i obuća</t>
  </si>
  <si>
    <t xml:space="preserve">Rashodi za usluge </t>
  </si>
  <si>
    <t>Usluge telefona,pošte i prijevoza</t>
  </si>
  <si>
    <t>Usluge tekućeg i investicijskog održavanja opreme</t>
  </si>
  <si>
    <t>Usluge promidžbe i informiranja</t>
  </si>
  <si>
    <t>Komunalne usluge</t>
  </si>
  <si>
    <t>Zakupnine i najamnine</t>
  </si>
  <si>
    <t>Zdravstene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</si>
  <si>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</si>
  <si>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</si>
  <si>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</si>
  <si>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</si>
  <si>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</si>
  <si>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</si>
  <si>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Troškovi sudskih postupaka</t>
  </si>
  <si>
    <t xml:space="preserve">Ostali financijski rashodi </t>
  </si>
  <si>
    <t>Bankarske usluge i usluge platnog prometa</t>
  </si>
  <si>
    <t>Negativne tečajne razlike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</si>
  <si>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</si>
  <si>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</si>
  <si>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</si>
  <si>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</si>
  <si>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 xml:space="preserve">Rashodi za nabavu proizvodne dugotrajne imovine </t>
  </si>
  <si>
    <t xml:space="preserve">Postrojenja i oprema </t>
  </si>
  <si>
    <t>Uredska oprema i namještaj</t>
  </si>
  <si>
    <t>Komunikacijska oprema</t>
  </si>
  <si>
    <t>Sportska i glazbena oprema</t>
  </si>
  <si>
    <t>Ostala oprema</t>
  </si>
  <si>
    <t xml:space="preserve">Knjige, umjetnička djela </t>
  </si>
  <si>
    <t>Knjige</t>
  </si>
  <si>
    <t>UKUPNO  RASHODI</t>
  </si>
  <si>
    <t>GODIŠNJI IZVJEŠTAJ O IZVRŠENJU FINANCIJSKOG PLANA ZA 2022.g.</t>
  </si>
  <si>
    <t>Ostvarenje/izvršenje 1.1-31.12.2022.</t>
  </si>
  <si>
    <t>Financijski plan 2022.</t>
  </si>
  <si>
    <t>Pomoći temeljem prijenosa EU sredstava</t>
  </si>
  <si>
    <t>Prihodi od prodaje postrojenja i opreme</t>
  </si>
  <si>
    <t>Izvor financiranja 7 Prihodi od nefinancijske imovine</t>
  </si>
  <si>
    <t>Prihodi od nefinancijske imovine</t>
  </si>
  <si>
    <t>Ravnatelj Mato Džalto, prof.</t>
  </si>
  <si>
    <t>RAZLIKA</t>
  </si>
  <si>
    <t>VIŠAK PRIHODA POSLOVANJA</t>
  </si>
  <si>
    <t>UKUPNO</t>
  </si>
  <si>
    <t>OSTVARENJE/IZVRŠENJE ZA 2021.g.</t>
  </si>
  <si>
    <t>FINANCIJSKI PLAN 2022.</t>
  </si>
  <si>
    <t>OSTVARENJE/IZVRŠENJE ZA 2022.g.</t>
  </si>
  <si>
    <t>Medicinska i laboratorijska oprema</t>
  </si>
  <si>
    <t>PRIHODI UKUPNO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</si>
  <si>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</si>
  <si>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</si>
  <si>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</si>
  <si>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</si>
  <si>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GODINE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</si>
  <si>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</si>
  <si>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</si>
  <si>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</si>
  <si>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</si>
  <si>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</si>
  <si>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</si>
  <si>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 xml:space="preserve">        Ravnatelj</t>
  </si>
  <si>
    <t>Mato Džalto, prof.</t>
  </si>
  <si>
    <t xml:space="preserve">IZVJEŠTAJ O IZVRŠENJU FINANCIJSKOG PLANA EKONOMSKE I TRGOVAČKE ŠKOLE IVANA DOMCA ZA 2022. GODINU                          </t>
  </si>
  <si>
    <t>Klasa: 400-04/23-01/01</t>
  </si>
  <si>
    <t>Ur.broj: 2196-32-47-02-222</t>
  </si>
  <si>
    <t>U Vinkovcima, 17.3.2023.g.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</si>
</sst>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238"/>
    </font>
    <font>
      <b/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2"/>
      <color theme="4" tint="-0.249977111117893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0"/>
      <color indexed="8"/>
      <name val="MS Sans Serif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0" fillId="0" borderId="0"/>
  </cellStyleXfs>
  <cellXfs count="3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3" fontId="2" fillId="0" borderId="9" xfId="0" applyNumberFormat="1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4" fontId="2" fillId="0" borderId="9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center" wrapText="1"/>
    </xf>
    <xf numFmtId="4" fontId="2" fillId="0" borderId="17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1" fillId="0" borderId="18" xfId="0" applyFont="1" applyBorder="1" applyAlignment="1">
      <alignment horizontal="center" wrapText="1"/>
    </xf>
    <xf numFmtId="3" fontId="2" fillId="0" borderId="19" xfId="0" applyNumberFormat="1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wrapText="1"/>
    </xf>
    <xf numFmtId="4" fontId="2" fillId="0" borderId="19" xfId="0" applyNumberFormat="1" applyFont="1" applyBorder="1" applyAlignment="1">
      <alignment vertical="center" wrapText="1"/>
    </xf>
    <xf numFmtId="0" fontId="2" fillId="0" borderId="21" xfId="0" applyFont="1" applyBorder="1"/>
    <xf numFmtId="0" fontId="2" fillId="0" borderId="22" xfId="0" applyFont="1" applyBorder="1"/>
    <xf numFmtId="4" fontId="2" fillId="0" borderId="22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3" fontId="2" fillId="0" borderId="17" xfId="0" applyNumberFormat="1" applyFont="1" applyBorder="1" applyAlignment="1">
      <alignment vertical="center" wrapText="1"/>
    </xf>
    <xf numFmtId="0" fontId="2" fillId="0" borderId="0" xfId="0" applyFont="1" applyBorder="1"/>
    <xf numFmtId="0" fontId="2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0" fontId="3" fillId="3" borderId="19" xfId="0" applyFont="1" applyFill="1" applyBorder="1" applyAlignment="1"/>
    <xf numFmtId="0" fontId="3" fillId="3" borderId="19" xfId="0" applyFont="1" applyFill="1" applyBorder="1" applyAlignment="1">
      <alignment horizontal="center"/>
    </xf>
    <xf numFmtId="4" fontId="3" fillId="3" borderId="19" xfId="0" applyNumberFormat="1" applyFont="1" applyFill="1" applyBorder="1"/>
    <xf numFmtId="4" fontId="3" fillId="3" borderId="19" xfId="0" applyNumberFormat="1" applyFont="1" applyFill="1" applyBorder="1" applyAlignment="1"/>
    <xf numFmtId="4" fontId="3" fillId="3" borderId="22" xfId="0" applyNumberFormat="1" applyFont="1" applyFill="1" applyBorder="1"/>
    <xf numFmtId="4" fontId="2" fillId="2" borderId="0" xfId="0" applyNumberFormat="1" applyFont="1" applyFill="1" applyBorder="1"/>
    <xf numFmtId="3" fontId="3" fillId="2" borderId="0" xfId="0" applyNumberFormat="1" applyFont="1" applyFill="1" applyBorder="1"/>
    <xf numFmtId="4" fontId="3" fillId="2" borderId="0" xfId="0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4" fontId="3" fillId="0" borderId="19" xfId="0" applyNumberFormat="1" applyFont="1" applyBorder="1"/>
    <xf numFmtId="4" fontId="2" fillId="0" borderId="20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4" fontId="2" fillId="0" borderId="19" xfId="0" applyNumberFormat="1" applyFont="1" applyBorder="1"/>
    <xf numFmtId="4" fontId="2" fillId="0" borderId="6" xfId="0" applyNumberFormat="1" applyFont="1" applyBorder="1"/>
    <xf numFmtId="4" fontId="3" fillId="0" borderId="20" xfId="0" applyNumberFormat="1" applyFont="1" applyBorder="1"/>
    <xf numFmtId="0" fontId="3" fillId="0" borderId="21" xfId="0" applyFont="1" applyBorder="1" applyAlignment="1">
      <alignment horizontal="center"/>
    </xf>
    <xf numFmtId="4" fontId="3" fillId="0" borderId="22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/>
    <xf numFmtId="3" fontId="3" fillId="0" borderId="0" xfId="0" applyNumberFormat="1" applyFont="1" applyBorder="1"/>
    <xf numFmtId="0" fontId="1" fillId="0" borderId="0" xfId="0" applyFont="1" applyBorder="1" applyAlignment="1"/>
    <xf numFmtId="0" fontId="3" fillId="0" borderId="0" xfId="0" applyFont="1" applyBorder="1" applyAlignment="1"/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3" fontId="2" fillId="0" borderId="20" xfId="0" applyNumberFormat="1" applyFont="1" applyBorder="1"/>
    <xf numFmtId="3" fontId="3" fillId="0" borderId="20" xfId="0" applyNumberFormat="1" applyFont="1" applyBorder="1"/>
    <xf numFmtId="0" fontId="3" fillId="0" borderId="0" xfId="0" applyFont="1" applyAlignment="1">
      <alignment horizontal="center"/>
    </xf>
    <xf numFmtId="4" fontId="3" fillId="0" borderId="9" xfId="0" applyNumberFormat="1" applyFont="1" applyBorder="1" applyAlignment="1">
      <alignment vertical="center" wrapText="1"/>
    </xf>
    <xf numFmtId="0" fontId="3" fillId="0" borderId="28" xfId="0" applyFont="1" applyBorder="1" applyAlignment="1">
      <alignment horizontal="center"/>
    </xf>
    <xf numFmtId="4" fontId="3" fillId="0" borderId="29" xfId="0" applyNumberFormat="1" applyFont="1" applyBorder="1"/>
    <xf numFmtId="0" fontId="2" fillId="0" borderId="28" xfId="0" applyFont="1" applyBorder="1" applyAlignment="1">
      <alignment horizontal="center"/>
    </xf>
    <xf numFmtId="4" fontId="2" fillId="0" borderId="29" xfId="0" applyNumberFormat="1" applyFont="1" applyBorder="1"/>
    <xf numFmtId="4" fontId="2" fillId="0" borderId="30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3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4" fontId="2" fillId="3" borderId="20" xfId="0" applyNumberFormat="1" applyFont="1" applyFill="1" applyBorder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/>
    <xf numFmtId="4" fontId="3" fillId="4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28" xfId="0" applyFont="1" applyFill="1" applyBorder="1"/>
    <xf numFmtId="0" fontId="2" fillId="5" borderId="29" xfId="0" applyNumberFormat="1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2" fillId="3" borderId="2" xfId="0" applyNumberFormat="1" applyFont="1" applyFill="1" applyBorder="1"/>
    <xf numFmtId="4" fontId="2" fillId="3" borderId="4" xfId="0" applyNumberFormat="1" applyFont="1" applyFill="1" applyBorder="1"/>
    <xf numFmtId="0" fontId="3" fillId="3" borderId="18" xfId="0" applyFont="1" applyFill="1" applyBorder="1" applyAlignment="1">
      <alignment horizontal="center"/>
    </xf>
    <xf numFmtId="4" fontId="2" fillId="3" borderId="19" xfId="0" applyNumberFormat="1" applyFont="1" applyFill="1" applyBorder="1"/>
    <xf numFmtId="0" fontId="3" fillId="0" borderId="18" xfId="0" applyFont="1" applyFill="1" applyBorder="1" applyAlignment="1">
      <alignment horizontal="center"/>
    </xf>
    <xf numFmtId="4" fontId="3" fillId="0" borderId="19" xfId="0" applyNumberFormat="1" applyFont="1" applyFill="1" applyBorder="1"/>
    <xf numFmtId="0" fontId="3" fillId="6" borderId="18" xfId="0" applyFont="1" applyFill="1" applyBorder="1" applyAlignment="1">
      <alignment horizontal="center"/>
    </xf>
    <xf numFmtId="4" fontId="3" fillId="6" borderId="19" xfId="0" applyNumberFormat="1" applyFont="1" applyFill="1" applyBorder="1"/>
    <xf numFmtId="0" fontId="2" fillId="7" borderId="18" xfId="0" applyFont="1" applyFill="1" applyBorder="1"/>
    <xf numFmtId="4" fontId="8" fillId="7" borderId="19" xfId="0" applyNumberFormat="1" applyFont="1" applyFill="1" applyBorder="1"/>
    <xf numFmtId="0" fontId="3" fillId="4" borderId="32" xfId="0" applyFont="1" applyFill="1" applyBorder="1" applyAlignment="1">
      <alignment vertical="center" wrapText="1"/>
    </xf>
    <xf numFmtId="0" fontId="3" fillId="4" borderId="34" xfId="0" applyFont="1" applyFill="1" applyBorder="1" applyAlignment="1">
      <alignment vertical="center"/>
    </xf>
    <xf numFmtId="0" fontId="2" fillId="5" borderId="32" xfId="0" applyFont="1" applyFill="1" applyBorder="1"/>
    <xf numFmtId="0" fontId="2" fillId="5" borderId="33" xfId="0" applyNumberFormat="1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4" fontId="3" fillId="5" borderId="33" xfId="0" applyNumberFormat="1" applyFont="1" applyFill="1" applyBorder="1" applyAlignment="1">
      <alignment horizontal="right"/>
    </xf>
    <xf numFmtId="4" fontId="2" fillId="5" borderId="2" xfId="0" applyNumberFormat="1" applyFont="1" applyFill="1" applyBorder="1" applyAlignment="1">
      <alignment horizontal="right"/>
    </xf>
    <xf numFmtId="0" fontId="3" fillId="3" borderId="1" xfId="0" applyNumberFormat="1" applyFont="1" applyFill="1" applyBorder="1" applyAlignment="1">
      <alignment horizontal="center"/>
    </xf>
    <xf numFmtId="0" fontId="3" fillId="6" borderId="18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4" fontId="2" fillId="2" borderId="19" xfId="0" applyNumberFormat="1" applyFont="1" applyFill="1" applyBorder="1"/>
    <xf numFmtId="0" fontId="2" fillId="2" borderId="18" xfId="0" applyFont="1" applyFill="1" applyBorder="1" applyAlignment="1">
      <alignment horizontal="center"/>
    </xf>
    <xf numFmtId="0" fontId="3" fillId="3" borderId="18" xfId="0" applyNumberFormat="1" applyFont="1" applyFill="1" applyBorder="1" applyAlignment="1">
      <alignment horizontal="center"/>
    </xf>
    <xf numFmtId="4" fontId="3" fillId="6" borderId="19" xfId="0" applyNumberFormat="1" applyFont="1" applyFill="1" applyBorder="1" applyAlignment="1"/>
    <xf numFmtId="0" fontId="2" fillId="0" borderId="18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center"/>
    </xf>
    <xf numFmtId="0" fontId="2" fillId="7" borderId="37" xfId="0" applyNumberFormat="1" applyFont="1" applyFill="1" applyBorder="1" applyAlignment="1">
      <alignment horizontal="center"/>
    </xf>
    <xf numFmtId="4" fontId="8" fillId="7" borderId="41" xfId="0" applyNumberFormat="1" applyFont="1" applyFill="1" applyBorder="1" applyAlignment="1">
      <alignment vertical="center"/>
    </xf>
    <xf numFmtId="0" fontId="2" fillId="0" borderId="29" xfId="0" applyFont="1" applyBorder="1" applyAlignment="1">
      <alignment horizontal="left"/>
    </xf>
    <xf numFmtId="4" fontId="2" fillId="0" borderId="42" xfId="0" applyNumberFormat="1" applyFont="1" applyBorder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4" fontId="2" fillId="0" borderId="0" xfId="0" applyNumberFormat="1" applyFont="1" applyFill="1" applyBorder="1"/>
    <xf numFmtId="4" fontId="3" fillId="0" borderId="42" xfId="0" applyNumberFormat="1" applyFont="1" applyBorder="1"/>
    <xf numFmtId="0" fontId="2" fillId="0" borderId="43" xfId="0" applyFont="1" applyBorder="1" applyAlignment="1">
      <alignment horizontal="center" wrapText="1"/>
    </xf>
    <xf numFmtId="0" fontId="2" fillId="0" borderId="30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3" fontId="2" fillId="0" borderId="46" xfId="0" applyNumberFormat="1" applyFont="1" applyBorder="1" applyAlignment="1">
      <alignment vertical="center" wrapText="1"/>
    </xf>
    <xf numFmtId="4" fontId="2" fillId="0" borderId="47" xfId="0" applyNumberFormat="1" applyFont="1" applyBorder="1" applyAlignment="1">
      <alignment vertical="center" wrapText="1"/>
    </xf>
    <xf numFmtId="3" fontId="2" fillId="0" borderId="22" xfId="0" applyNumberFormat="1" applyFont="1" applyBorder="1"/>
    <xf numFmtId="3" fontId="2" fillId="0" borderId="22" xfId="0" applyNumberFormat="1" applyFont="1" applyBorder="1" applyAlignment="1">
      <alignment vertical="center" wrapText="1"/>
    </xf>
    <xf numFmtId="4" fontId="2" fillId="0" borderId="22" xfId="0" applyNumberFormat="1" applyFont="1" applyBorder="1" applyAlignment="1">
      <alignment vertical="center" wrapText="1"/>
    </xf>
    <xf numFmtId="3" fontId="2" fillId="0" borderId="42" xfId="0" applyNumberFormat="1" applyFont="1" applyBorder="1" applyAlignment="1">
      <alignment vertical="center" wrapText="1"/>
    </xf>
    <xf numFmtId="3" fontId="2" fillId="0" borderId="48" xfId="0" applyNumberFormat="1" applyFont="1" applyBorder="1" applyAlignment="1">
      <alignment vertical="center" wrapText="1"/>
    </xf>
    <xf numFmtId="0" fontId="2" fillId="0" borderId="28" xfId="0" applyFont="1" applyBorder="1" applyAlignment="1">
      <alignment horizontal="center" wrapText="1"/>
    </xf>
    <xf numFmtId="4" fontId="2" fillId="0" borderId="29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 applyProtection="1"/>
    <xf numFmtId="0" fontId="13" fillId="0" borderId="0" xfId="3" applyNumberFormat="1" applyFont="1" applyFill="1" applyBorder="1" applyAlignment="1" applyProtection="1"/>
    <xf numFmtId="0" fontId="12" fillId="0" borderId="0" xfId="3" applyNumberFormat="1" applyFont="1" applyFill="1" applyBorder="1" applyAlignment="1" applyProtection="1">
      <alignment horizontal="left" wrapText="1"/>
    </xf>
    <xf numFmtId="0" fontId="14" fillId="0" borderId="0" xfId="3" applyNumberFormat="1" applyFont="1" applyFill="1" applyBorder="1" applyAlignment="1" applyProtection="1">
      <alignment wrapText="1"/>
    </xf>
    <xf numFmtId="0" fontId="15" fillId="0" borderId="6" xfId="3" quotePrefix="1" applyFont="1" applyBorder="1" applyAlignment="1">
      <alignment horizontal="left" wrapText="1"/>
    </xf>
    <xf numFmtId="0" fontId="15" fillId="0" borderId="7" xfId="3" quotePrefix="1" applyFont="1" applyBorder="1" applyAlignment="1">
      <alignment horizontal="left" wrapText="1"/>
    </xf>
    <xf numFmtId="0" fontId="15" fillId="0" borderId="7" xfId="3" quotePrefix="1" applyFont="1" applyBorder="1" applyAlignment="1">
      <alignment horizontal="center" wrapText="1"/>
    </xf>
    <xf numFmtId="0" fontId="15" fillId="0" borderId="7" xfId="3" quotePrefix="1" applyNumberFormat="1" applyFont="1" applyFill="1" applyBorder="1" applyAlignment="1" applyProtection="1">
      <alignment horizontal="left"/>
    </xf>
    <xf numFmtId="0" fontId="16" fillId="0" borderId="47" xfId="3" applyFont="1" applyBorder="1" applyAlignment="1">
      <alignment horizontal="center" vertical="center" wrapText="1"/>
    </xf>
    <xf numFmtId="4" fontId="15" fillId="7" borderId="19" xfId="3" applyNumberFormat="1" applyFont="1" applyFill="1" applyBorder="1" applyAlignment="1">
      <alignment horizontal="right"/>
    </xf>
    <xf numFmtId="0" fontId="16" fillId="0" borderId="0" xfId="3" applyFont="1" applyBorder="1" applyAlignment="1">
      <alignment horizontal="center" vertical="center" wrapText="1"/>
    </xf>
    <xf numFmtId="4" fontId="15" fillId="0" borderId="19" xfId="3" applyNumberFormat="1" applyFont="1" applyFill="1" applyBorder="1" applyAlignment="1">
      <alignment horizontal="right"/>
    </xf>
    <xf numFmtId="4" fontId="17" fillId="7" borderId="6" xfId="3" applyNumberFormat="1" applyFont="1" applyFill="1" applyBorder="1" applyAlignment="1">
      <alignment horizontal="left"/>
    </xf>
    <xf numFmtId="4" fontId="19" fillId="7" borderId="7" xfId="3" applyNumberFormat="1" applyFont="1" applyFill="1" applyBorder="1" applyAlignment="1" applyProtection="1"/>
    <xf numFmtId="3" fontId="5" fillId="0" borderId="0" xfId="3" applyNumberFormat="1" applyFont="1" applyFill="1" applyBorder="1" applyAlignment="1" applyProtection="1"/>
    <xf numFmtId="4" fontId="15" fillId="0" borderId="19" xfId="3" applyNumberFormat="1" applyFont="1" applyBorder="1" applyAlignment="1">
      <alignment horizontal="right"/>
    </xf>
    <xf numFmtId="4" fontId="15" fillId="7" borderId="19" xfId="3" applyNumberFormat="1" applyFont="1" applyFill="1" applyBorder="1" applyAlignment="1" applyProtection="1">
      <alignment horizontal="right" wrapText="1"/>
    </xf>
    <xf numFmtId="4" fontId="15" fillId="0" borderId="6" xfId="3" quotePrefix="1" applyNumberFormat="1" applyFont="1" applyBorder="1" applyAlignment="1">
      <alignment horizontal="left" wrapText="1"/>
    </xf>
    <xf numFmtId="4" fontId="15" fillId="0" borderId="7" xfId="3" quotePrefix="1" applyNumberFormat="1" applyFont="1" applyBorder="1" applyAlignment="1">
      <alignment horizontal="left" wrapText="1"/>
    </xf>
    <xf numFmtId="4" fontId="15" fillId="0" borderId="7" xfId="3" quotePrefix="1" applyNumberFormat="1" applyFont="1" applyBorder="1" applyAlignment="1">
      <alignment horizontal="center" wrapText="1"/>
    </xf>
    <xf numFmtId="4" fontId="15" fillId="0" borderId="7" xfId="3" quotePrefix="1" applyNumberFormat="1" applyFont="1" applyFill="1" applyBorder="1" applyAlignment="1" applyProtection="1">
      <alignment horizontal="left"/>
    </xf>
    <xf numFmtId="4" fontId="16" fillId="0" borderId="19" xfId="3" applyNumberFormat="1" applyFont="1" applyFill="1" applyBorder="1" applyAlignment="1" applyProtection="1">
      <alignment horizontal="center" wrapText="1"/>
    </xf>
    <xf numFmtId="4" fontId="16" fillId="0" borderId="19" xfId="3" applyNumberFormat="1" applyFont="1" applyFill="1" applyBorder="1" applyAlignment="1" applyProtection="1">
      <alignment horizontal="center" vertical="center" wrapText="1"/>
    </xf>
    <xf numFmtId="4" fontId="15" fillId="6" borderId="6" xfId="3" quotePrefix="1" applyNumberFormat="1" applyFont="1" applyFill="1" applyBorder="1" applyAlignment="1">
      <alignment horizontal="right"/>
    </xf>
    <xf numFmtId="4" fontId="15" fillId="6" borderId="19" xfId="3" applyNumberFormat="1" applyFont="1" applyFill="1" applyBorder="1" applyAlignment="1" applyProtection="1">
      <alignment horizontal="right" wrapText="1"/>
    </xf>
    <xf numFmtId="4" fontId="15" fillId="7" borderId="6" xfId="3" quotePrefix="1" applyNumberFormat="1" applyFont="1" applyFill="1" applyBorder="1" applyAlignment="1">
      <alignment horizontal="right"/>
    </xf>
    <xf numFmtId="0" fontId="14" fillId="0" borderId="0" xfId="3" applyNumberFormat="1" applyFont="1" applyFill="1" applyBorder="1" applyAlignment="1" applyProtection="1"/>
    <xf numFmtId="3" fontId="14" fillId="0" borderId="0" xfId="3" applyNumberFormat="1" applyFont="1" applyFill="1" applyBorder="1" applyAlignment="1" applyProtection="1"/>
    <xf numFmtId="0" fontId="20" fillId="0" borderId="0" xfId="3" applyNumberFormat="1" applyFont="1" applyFill="1" applyBorder="1" applyAlignment="1" applyProtection="1"/>
    <xf numFmtId="4" fontId="12" fillId="0" borderId="0" xfId="3" quotePrefix="1" applyNumberFormat="1" applyFont="1" applyFill="1" applyBorder="1" applyAlignment="1" applyProtection="1">
      <alignment horizontal="left" wrapText="1"/>
    </xf>
    <xf numFmtId="4" fontId="14" fillId="0" borderId="0" xfId="3" applyNumberFormat="1" applyFont="1" applyFill="1" applyBorder="1" applyAlignment="1" applyProtection="1">
      <alignment wrapText="1"/>
    </xf>
    <xf numFmtId="4" fontId="14" fillId="0" borderId="0" xfId="3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3" applyNumberFormat="1" applyFont="1" applyFill="1" applyBorder="1" applyAlignment="1" applyProtection="1">
      <alignment horizontal="right"/>
    </xf>
    <xf numFmtId="3" fontId="16" fillId="0" borderId="0" xfId="3" applyNumberFormat="1" applyFont="1" applyFill="1" applyBorder="1" applyAlignment="1" applyProtection="1"/>
    <xf numFmtId="4" fontId="21" fillId="0" borderId="0" xfId="3" applyNumberFormat="1" applyFont="1" applyFill="1" applyBorder="1" applyAlignment="1" applyProtection="1">
      <alignment wrapText="1"/>
    </xf>
    <xf numFmtId="4" fontId="10" fillId="0" borderId="0" xfId="3" applyNumberFormat="1" applyFill="1" applyBorder="1" applyAlignment="1" applyProtection="1">
      <alignment wrapText="1"/>
    </xf>
    <xf numFmtId="4" fontId="13" fillId="7" borderId="19" xfId="3" applyNumberFormat="1" applyFont="1" applyFill="1" applyBorder="1" applyAlignment="1">
      <alignment horizontal="right"/>
    </xf>
    <xf numFmtId="4" fontId="21" fillId="0" borderId="0" xfId="3" applyNumberFormat="1" applyFont="1" applyFill="1" applyBorder="1" applyAlignment="1" applyProtection="1">
      <alignment wrapText="1"/>
    </xf>
    <xf numFmtId="4" fontId="10" fillId="0" borderId="0" xfId="3" applyNumberFormat="1" applyFill="1" applyBorder="1" applyAlignment="1" applyProtection="1">
      <alignment wrapText="1"/>
    </xf>
    <xf numFmtId="4" fontId="12" fillId="0" borderId="0" xfId="3" quotePrefix="1" applyNumberFormat="1" applyFont="1" applyFill="1" applyBorder="1" applyAlignment="1" applyProtection="1">
      <alignment horizontal="center" vertical="center" wrapText="1"/>
    </xf>
    <xf numFmtId="4" fontId="14" fillId="0" borderId="0" xfId="3" applyNumberFormat="1" applyFont="1" applyFill="1" applyBorder="1" applyAlignment="1" applyProtection="1">
      <alignment horizontal="center" vertical="center" wrapText="1"/>
    </xf>
    <xf numFmtId="4" fontId="5" fillId="0" borderId="0" xfId="3" applyNumberFormat="1" applyFont="1" applyFill="1" applyBorder="1" applyAlignment="1" applyProtection="1"/>
    <xf numFmtId="4" fontId="17" fillId="0" borderId="6" xfId="3" applyNumberFormat="1" applyFont="1" applyFill="1" applyBorder="1" applyAlignment="1" applyProtection="1">
      <alignment horizontal="left" wrapText="1"/>
    </xf>
    <xf numFmtId="4" fontId="18" fillId="0" borderId="7" xfId="3" applyNumberFormat="1" applyFont="1" applyFill="1" applyBorder="1" applyAlignment="1" applyProtection="1">
      <alignment wrapText="1"/>
    </xf>
    <xf numFmtId="4" fontId="17" fillId="7" borderId="6" xfId="3" quotePrefix="1" applyNumberFormat="1" applyFont="1" applyFill="1" applyBorder="1" applyAlignment="1" applyProtection="1">
      <alignment horizontal="left" wrapText="1"/>
    </xf>
    <xf numFmtId="4" fontId="18" fillId="7" borderId="7" xfId="3" applyNumberFormat="1" applyFont="1" applyFill="1" applyBorder="1" applyAlignment="1" applyProtection="1">
      <alignment wrapText="1"/>
    </xf>
    <xf numFmtId="4" fontId="17" fillId="0" borderId="6" xfId="3" quotePrefix="1" applyNumberFormat="1" applyFont="1" applyFill="1" applyBorder="1" applyAlignment="1" applyProtection="1">
      <alignment horizontal="left" wrapText="1"/>
    </xf>
    <xf numFmtId="4" fontId="15" fillId="7" borderId="6" xfId="3" applyNumberFormat="1" applyFont="1" applyFill="1" applyBorder="1" applyAlignment="1" applyProtection="1">
      <alignment horizontal="left" wrapText="1"/>
    </xf>
    <xf numFmtId="4" fontId="15" fillId="7" borderId="7" xfId="3" applyNumberFormat="1" applyFont="1" applyFill="1" applyBorder="1" applyAlignment="1" applyProtection="1">
      <alignment horizontal="left" wrapText="1"/>
    </xf>
    <xf numFmtId="4" fontId="15" fillId="7" borderId="12" xfId="3" applyNumberFormat="1" applyFont="1" applyFill="1" applyBorder="1" applyAlignment="1" applyProtection="1">
      <alignment horizontal="left" wrapText="1"/>
    </xf>
    <xf numFmtId="0" fontId="11" fillId="0" borderId="0" xfId="3" applyNumberFormat="1" applyFont="1" applyFill="1" applyBorder="1" applyAlignment="1" applyProtection="1">
      <alignment horizontal="left"/>
    </xf>
    <xf numFmtId="0" fontId="12" fillId="0" borderId="0" xfId="3" applyNumberFormat="1" applyFont="1" applyFill="1" applyBorder="1" applyAlignment="1" applyProtection="1">
      <alignment horizontal="center" vertical="center" wrapText="1"/>
    </xf>
    <xf numFmtId="0" fontId="5" fillId="0" borderId="0" xfId="3" applyNumberFormat="1" applyFont="1" applyFill="1" applyBorder="1" applyAlignment="1" applyProtection="1">
      <alignment vertical="center" wrapText="1"/>
    </xf>
    <xf numFmtId="4" fontId="17" fillId="7" borderId="6" xfId="3" applyNumberFormat="1" applyFont="1" applyFill="1" applyBorder="1" applyAlignment="1" applyProtection="1">
      <alignment horizontal="left" wrapText="1"/>
    </xf>
    <xf numFmtId="4" fontId="19" fillId="7" borderId="7" xfId="3" applyNumberFormat="1" applyFont="1" applyFill="1" applyBorder="1" applyAlignment="1" applyProtection="1"/>
    <xf numFmtId="4" fontId="19" fillId="0" borderId="7" xfId="3" applyNumberFormat="1" applyFont="1" applyFill="1" applyBorder="1" applyAlignment="1" applyProtection="1"/>
    <xf numFmtId="4" fontId="17" fillId="0" borderId="6" xfId="3" quotePrefix="1" applyNumberFormat="1" applyFont="1" applyFill="1" applyBorder="1" applyAlignment="1">
      <alignment horizontal="left"/>
    </xf>
    <xf numFmtId="4" fontId="19" fillId="0" borderId="7" xfId="3" applyNumberFormat="1" applyFont="1" applyFill="1" applyBorder="1" applyAlignment="1" applyProtection="1">
      <alignment wrapText="1"/>
    </xf>
    <xf numFmtId="4" fontId="17" fillId="0" borderId="6" xfId="3" quotePrefix="1" applyNumberFormat="1" applyFont="1" applyBorder="1" applyAlignment="1">
      <alignment horizontal="left"/>
    </xf>
    <xf numFmtId="4" fontId="12" fillId="0" borderId="0" xfId="3" applyNumberFormat="1" applyFont="1" applyFill="1" applyBorder="1" applyAlignment="1" applyProtection="1">
      <alignment horizontal="center" vertical="center" wrapText="1"/>
    </xf>
    <xf numFmtId="4" fontId="15" fillId="6" borderId="6" xfId="3" applyNumberFormat="1" applyFont="1" applyFill="1" applyBorder="1" applyAlignment="1" applyProtection="1">
      <alignment horizontal="left" wrapText="1"/>
    </xf>
    <xf numFmtId="4" fontId="15" fillId="6" borderId="7" xfId="3" applyNumberFormat="1" applyFont="1" applyFill="1" applyBorder="1" applyAlignment="1" applyProtection="1">
      <alignment horizontal="left" wrapText="1"/>
    </xf>
    <xf numFmtId="4" fontId="15" fillId="6" borderId="12" xfId="3" applyNumberFormat="1" applyFont="1" applyFill="1" applyBorder="1" applyAlignment="1" applyProtection="1">
      <alignment horizontal="left" wrapText="1"/>
    </xf>
    <xf numFmtId="0" fontId="2" fillId="5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left" wrapText="1"/>
    </xf>
    <xf numFmtId="0" fontId="3" fillId="6" borderId="19" xfId="0" applyFont="1" applyFill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8" fillId="7" borderId="19" xfId="0" applyFont="1" applyFill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6" borderId="19" xfId="0" applyNumberFormat="1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9" xfId="0" applyNumberFormat="1" applyFont="1" applyFill="1" applyBorder="1" applyAlignment="1">
      <alignment horizontal="center" wrapText="1"/>
    </xf>
    <xf numFmtId="0" fontId="3" fillId="3" borderId="19" xfId="0" applyNumberFormat="1" applyFont="1" applyFill="1" applyBorder="1" applyAlignment="1">
      <alignment horizontal="center"/>
    </xf>
    <xf numFmtId="0" fontId="3" fillId="6" borderId="19" xfId="0" applyNumberFormat="1" applyFont="1" applyFill="1" applyBorder="1" applyAlignment="1">
      <alignment horizontal="center" wrapText="1"/>
    </xf>
    <xf numFmtId="3" fontId="2" fillId="2" borderId="19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shrinkToFit="1"/>
    </xf>
    <xf numFmtId="0" fontId="2" fillId="0" borderId="19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Alignment="1">
      <alignment horizontal="center"/>
    </xf>
    <xf numFmtId="0" fontId="9" fillId="2" borderId="37" xfId="0" applyNumberFormat="1" applyFont="1" applyFill="1" applyBorder="1" applyAlignment="1">
      <alignment horizontal="center"/>
    </xf>
    <xf numFmtId="0" fontId="9" fillId="2" borderId="38" xfId="0" applyNumberFormat="1" applyFont="1" applyFill="1" applyBorder="1" applyAlignment="1">
      <alignment horizontal="center"/>
    </xf>
    <xf numFmtId="0" fontId="9" fillId="2" borderId="39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>
      <alignment horizontal="center" wrapText="1" shrinkToFit="1"/>
    </xf>
    <xf numFmtId="49" fontId="3" fillId="6" borderId="19" xfId="0" applyNumberFormat="1" applyFont="1" applyFill="1" applyBorder="1" applyAlignment="1">
      <alignment horizontal="center" shrinkToFit="1"/>
    </xf>
    <xf numFmtId="0" fontId="8" fillId="7" borderId="40" xfId="0" quotePrefix="1" applyNumberFormat="1" applyFont="1" applyFill="1" applyBorder="1" applyAlignment="1">
      <alignment horizontal="center" vertical="center"/>
    </xf>
    <xf numFmtId="0" fontId="8" fillId="7" borderId="41" xfId="0" quotePrefix="1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wrapText="1"/>
    </xf>
    <xf numFmtId="3" fontId="2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23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6" xfId="2" applyFont="1" applyFill="1" applyBorder="1" applyAlignment="1">
      <alignment horizontal="left" wrapText="1"/>
    </xf>
    <xf numFmtId="0" fontId="7" fillId="0" borderId="7" xfId="2" applyFont="1" applyFill="1" applyBorder="1" applyAlignment="1">
      <alignment horizontal="left" wrapText="1"/>
    </xf>
    <xf numFmtId="0" fontId="7" fillId="0" borderId="12" xfId="2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2" fillId="0" borderId="0" xfId="3" applyNumberFormat="1" applyFont="1" applyFill="1" applyBorder="1" applyAlignment="1" applyProtection="1"/>
    <xf numFmtId="0" fontId="23" fillId="0" borderId="0" xfId="3" applyNumberFormat="1" applyFont="1" applyFill="1" applyBorder="1" applyAlignment="1" applyProtection="1"/>
    <xf numFmtId="0" fontId="23" fillId="0" borderId="0" xfId="3" applyNumberFormat="1" applyFont="1" applyFill="1" applyBorder="1" applyAlignment="1" applyProtection="1">
      <alignment horizontal="center"/>
    </xf>
  </cellXfs>
  <cellStyles count="4">
    <cellStyle name="Normalno" xfId="0" builtinId="0"/>
    <cellStyle name="Normalno 2" xfId="3" xr:uid="{8E91BE03-B63B-4857-931F-3C04A7DAD695}"/>
    <cellStyle name="Obično_List5" xfId="2" xr:uid="{B76AD1AA-A555-496C-A950-BCCD4B48F4A3}"/>
    <cellStyle name="Obično_List7" xfId="1" xr:uid="{51002C9D-0711-4492-BF28-24B7EAEFC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&#269;enik/FINANCIJSKI%20IZVJE&#352;TAJI%202022/2%20IZVJE&#352;&#262;E%20O%20IZVR&#352;ENJU%20PRORA&#268;UNA%201.1.2022.-30.06.2022.-%20PO%20RIZN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rashodi- GRAD"/>
      <sheetName val=" izvješće prihodi-GRAD"/>
      <sheetName val="OPĆI DIO-EKONOMSKA KLASIF."/>
      <sheetName val="POSEBNI DIO PO IZVORIMA-UKUPNO "/>
      <sheetName val="OPĆI DIO-PO IZVORIMA"/>
      <sheetName val="OPĆI DIO"/>
    </sheetNames>
    <sheetDataSet>
      <sheetData sheetId="0"/>
      <sheetData sheetId="1"/>
      <sheetData sheetId="2"/>
      <sheetData sheetId="3">
        <row r="16">
          <cell r="I16">
            <v>1378550</v>
          </cell>
        </row>
        <row r="48">
          <cell r="I48">
            <v>4000</v>
          </cell>
        </row>
        <row r="54">
          <cell r="I54">
            <v>588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FAD8-DD1B-4182-A4E9-1EA310B4E42E}">
  <sheetPr>
    <tabColor rgb="FF00B050"/>
  </sheetPr>
  <dimension ref="A2:K46"/>
  <sheetViews>
    <sheetView view="pageBreakPreview" zoomScale="120" zoomScaleNormal="100" zoomScaleSheetLayoutView="120" workbookViewId="0">
      <selection activeCell="A28" sqref="A28:G30"/>
    </sheetView>
  </sheetViews>
  <sheetFormatPr defaultColWidth="11.42578125" defaultRowHeight="12.75" x14ac:dyDescent="0.2"/>
  <cols>
    <col min="1" max="2" width="4.28515625" style="144" customWidth="1"/>
    <col min="3" max="3" width="5.5703125" style="144" customWidth="1"/>
    <col min="4" max="4" width="5.28515625" style="176" customWidth="1"/>
    <col min="5" max="5" width="44.7109375" style="144" customWidth="1"/>
    <col min="6" max="6" width="15.85546875" style="144" bestFit="1" customWidth="1"/>
    <col min="7" max="7" width="37.28515625" style="144" bestFit="1" customWidth="1"/>
    <col min="8" max="8" width="7.7109375" style="144" bestFit="1" customWidth="1"/>
    <col min="9" max="9" width="11.42578125" style="144"/>
    <col min="10" max="10" width="16.28515625" style="144" bestFit="1" customWidth="1"/>
    <col min="11" max="11" width="21.7109375" style="144" bestFit="1" customWidth="1"/>
    <col min="12" max="256" width="11.42578125" style="144"/>
    <col min="257" max="258" width="4.28515625" style="144" customWidth="1"/>
    <col min="259" max="259" width="5.5703125" style="144" customWidth="1"/>
    <col min="260" max="260" width="5.28515625" style="144" customWidth="1"/>
    <col min="261" max="261" width="44.7109375" style="144" customWidth="1"/>
    <col min="262" max="262" width="15.85546875" style="144" bestFit="1" customWidth="1"/>
    <col min="263" max="263" width="17.28515625" style="144" customWidth="1"/>
    <col min="264" max="264" width="16.7109375" style="144" customWidth="1"/>
    <col min="265" max="265" width="11.42578125" style="144"/>
    <col min="266" max="266" width="16.28515625" style="144" bestFit="1" customWidth="1"/>
    <col min="267" max="267" width="21.7109375" style="144" bestFit="1" customWidth="1"/>
    <col min="268" max="512" width="11.42578125" style="144"/>
    <col min="513" max="514" width="4.28515625" style="144" customWidth="1"/>
    <col min="515" max="515" width="5.5703125" style="144" customWidth="1"/>
    <col min="516" max="516" width="5.28515625" style="144" customWidth="1"/>
    <col min="517" max="517" width="44.7109375" style="144" customWidth="1"/>
    <col min="518" max="518" width="15.85546875" style="144" bestFit="1" customWidth="1"/>
    <col min="519" max="519" width="17.28515625" style="144" customWidth="1"/>
    <col min="520" max="520" width="16.7109375" style="144" customWidth="1"/>
    <col min="521" max="521" width="11.42578125" style="144"/>
    <col min="522" max="522" width="16.28515625" style="144" bestFit="1" customWidth="1"/>
    <col min="523" max="523" width="21.7109375" style="144" bestFit="1" customWidth="1"/>
    <col min="524" max="768" width="11.42578125" style="144"/>
    <col min="769" max="770" width="4.28515625" style="144" customWidth="1"/>
    <col min="771" max="771" width="5.5703125" style="144" customWidth="1"/>
    <col min="772" max="772" width="5.28515625" style="144" customWidth="1"/>
    <col min="773" max="773" width="44.7109375" style="144" customWidth="1"/>
    <col min="774" max="774" width="15.85546875" style="144" bestFit="1" customWidth="1"/>
    <col min="775" max="775" width="17.28515625" style="144" customWidth="1"/>
    <col min="776" max="776" width="16.7109375" style="144" customWidth="1"/>
    <col min="777" max="777" width="11.42578125" style="144"/>
    <col min="778" max="778" width="16.28515625" style="144" bestFit="1" customWidth="1"/>
    <col min="779" max="779" width="21.7109375" style="144" bestFit="1" customWidth="1"/>
    <col min="780" max="1024" width="11.42578125" style="144"/>
    <col min="1025" max="1026" width="4.28515625" style="144" customWidth="1"/>
    <col min="1027" max="1027" width="5.5703125" style="144" customWidth="1"/>
    <col min="1028" max="1028" width="5.28515625" style="144" customWidth="1"/>
    <col min="1029" max="1029" width="44.7109375" style="144" customWidth="1"/>
    <col min="1030" max="1030" width="15.85546875" style="144" bestFit="1" customWidth="1"/>
    <col min="1031" max="1031" width="17.28515625" style="144" customWidth="1"/>
    <col min="1032" max="1032" width="16.7109375" style="144" customWidth="1"/>
    <col min="1033" max="1033" width="11.42578125" style="144"/>
    <col min="1034" max="1034" width="16.28515625" style="144" bestFit="1" customWidth="1"/>
    <col min="1035" max="1035" width="21.7109375" style="144" bestFit="1" customWidth="1"/>
    <col min="1036" max="1280" width="11.42578125" style="144"/>
    <col min="1281" max="1282" width="4.28515625" style="144" customWidth="1"/>
    <col min="1283" max="1283" width="5.5703125" style="144" customWidth="1"/>
    <col min="1284" max="1284" width="5.28515625" style="144" customWidth="1"/>
    <col min="1285" max="1285" width="44.7109375" style="144" customWidth="1"/>
    <col min="1286" max="1286" width="15.85546875" style="144" bestFit="1" customWidth="1"/>
    <col min="1287" max="1287" width="17.28515625" style="144" customWidth="1"/>
    <col min="1288" max="1288" width="16.7109375" style="144" customWidth="1"/>
    <col min="1289" max="1289" width="11.42578125" style="144"/>
    <col min="1290" max="1290" width="16.28515625" style="144" bestFit="1" customWidth="1"/>
    <col min="1291" max="1291" width="21.7109375" style="144" bestFit="1" customWidth="1"/>
    <col min="1292" max="1536" width="11.42578125" style="144"/>
    <col min="1537" max="1538" width="4.28515625" style="144" customWidth="1"/>
    <col min="1539" max="1539" width="5.5703125" style="144" customWidth="1"/>
    <col min="1540" max="1540" width="5.28515625" style="144" customWidth="1"/>
    <col min="1541" max="1541" width="44.7109375" style="144" customWidth="1"/>
    <col min="1542" max="1542" width="15.85546875" style="144" bestFit="1" customWidth="1"/>
    <col min="1543" max="1543" width="17.28515625" style="144" customWidth="1"/>
    <col min="1544" max="1544" width="16.7109375" style="144" customWidth="1"/>
    <col min="1545" max="1545" width="11.42578125" style="144"/>
    <col min="1546" max="1546" width="16.28515625" style="144" bestFit="1" customWidth="1"/>
    <col min="1547" max="1547" width="21.7109375" style="144" bestFit="1" customWidth="1"/>
    <col min="1548" max="1792" width="11.42578125" style="144"/>
    <col min="1793" max="1794" width="4.28515625" style="144" customWidth="1"/>
    <col min="1795" max="1795" width="5.5703125" style="144" customWidth="1"/>
    <col min="1796" max="1796" width="5.28515625" style="144" customWidth="1"/>
    <col min="1797" max="1797" width="44.7109375" style="144" customWidth="1"/>
    <col min="1798" max="1798" width="15.85546875" style="144" bestFit="1" customWidth="1"/>
    <col min="1799" max="1799" width="17.28515625" style="144" customWidth="1"/>
    <col min="1800" max="1800" width="16.7109375" style="144" customWidth="1"/>
    <col min="1801" max="1801" width="11.42578125" style="144"/>
    <col min="1802" max="1802" width="16.28515625" style="144" bestFit="1" customWidth="1"/>
    <col min="1803" max="1803" width="21.7109375" style="144" bestFit="1" customWidth="1"/>
    <col min="1804" max="2048" width="11.42578125" style="144"/>
    <col min="2049" max="2050" width="4.28515625" style="144" customWidth="1"/>
    <col min="2051" max="2051" width="5.5703125" style="144" customWidth="1"/>
    <col min="2052" max="2052" width="5.28515625" style="144" customWidth="1"/>
    <col min="2053" max="2053" width="44.7109375" style="144" customWidth="1"/>
    <col min="2054" max="2054" width="15.85546875" style="144" bestFit="1" customWidth="1"/>
    <col min="2055" max="2055" width="17.28515625" style="144" customWidth="1"/>
    <col min="2056" max="2056" width="16.7109375" style="144" customWidth="1"/>
    <col min="2057" max="2057" width="11.42578125" style="144"/>
    <col min="2058" max="2058" width="16.28515625" style="144" bestFit="1" customWidth="1"/>
    <col min="2059" max="2059" width="21.7109375" style="144" bestFit="1" customWidth="1"/>
    <col min="2060" max="2304" width="11.42578125" style="144"/>
    <col min="2305" max="2306" width="4.28515625" style="144" customWidth="1"/>
    <col min="2307" max="2307" width="5.5703125" style="144" customWidth="1"/>
    <col min="2308" max="2308" width="5.28515625" style="144" customWidth="1"/>
    <col min="2309" max="2309" width="44.7109375" style="144" customWidth="1"/>
    <col min="2310" max="2310" width="15.85546875" style="144" bestFit="1" customWidth="1"/>
    <col min="2311" max="2311" width="17.28515625" style="144" customWidth="1"/>
    <col min="2312" max="2312" width="16.7109375" style="144" customWidth="1"/>
    <col min="2313" max="2313" width="11.42578125" style="144"/>
    <col min="2314" max="2314" width="16.28515625" style="144" bestFit="1" customWidth="1"/>
    <col min="2315" max="2315" width="21.7109375" style="144" bestFit="1" customWidth="1"/>
    <col min="2316" max="2560" width="11.42578125" style="144"/>
    <col min="2561" max="2562" width="4.28515625" style="144" customWidth="1"/>
    <col min="2563" max="2563" width="5.5703125" style="144" customWidth="1"/>
    <col min="2564" max="2564" width="5.28515625" style="144" customWidth="1"/>
    <col min="2565" max="2565" width="44.7109375" style="144" customWidth="1"/>
    <col min="2566" max="2566" width="15.85546875" style="144" bestFit="1" customWidth="1"/>
    <col min="2567" max="2567" width="17.28515625" style="144" customWidth="1"/>
    <col min="2568" max="2568" width="16.7109375" style="144" customWidth="1"/>
    <col min="2569" max="2569" width="11.42578125" style="144"/>
    <col min="2570" max="2570" width="16.28515625" style="144" bestFit="1" customWidth="1"/>
    <col min="2571" max="2571" width="21.7109375" style="144" bestFit="1" customWidth="1"/>
    <col min="2572" max="2816" width="11.42578125" style="144"/>
    <col min="2817" max="2818" width="4.28515625" style="144" customWidth="1"/>
    <col min="2819" max="2819" width="5.5703125" style="144" customWidth="1"/>
    <col min="2820" max="2820" width="5.28515625" style="144" customWidth="1"/>
    <col min="2821" max="2821" width="44.7109375" style="144" customWidth="1"/>
    <col min="2822" max="2822" width="15.85546875" style="144" bestFit="1" customWidth="1"/>
    <col min="2823" max="2823" width="17.28515625" style="144" customWidth="1"/>
    <col min="2824" max="2824" width="16.7109375" style="144" customWidth="1"/>
    <col min="2825" max="2825" width="11.42578125" style="144"/>
    <col min="2826" max="2826" width="16.28515625" style="144" bestFit="1" customWidth="1"/>
    <col min="2827" max="2827" width="21.7109375" style="144" bestFit="1" customWidth="1"/>
    <col min="2828" max="3072" width="11.42578125" style="144"/>
    <col min="3073" max="3074" width="4.28515625" style="144" customWidth="1"/>
    <col min="3075" max="3075" width="5.5703125" style="144" customWidth="1"/>
    <col min="3076" max="3076" width="5.28515625" style="144" customWidth="1"/>
    <col min="3077" max="3077" width="44.7109375" style="144" customWidth="1"/>
    <col min="3078" max="3078" width="15.85546875" style="144" bestFit="1" customWidth="1"/>
    <col min="3079" max="3079" width="17.28515625" style="144" customWidth="1"/>
    <col min="3080" max="3080" width="16.7109375" style="144" customWidth="1"/>
    <col min="3081" max="3081" width="11.42578125" style="144"/>
    <col min="3082" max="3082" width="16.28515625" style="144" bestFit="1" customWidth="1"/>
    <col min="3083" max="3083" width="21.7109375" style="144" bestFit="1" customWidth="1"/>
    <col min="3084" max="3328" width="11.42578125" style="144"/>
    <col min="3329" max="3330" width="4.28515625" style="144" customWidth="1"/>
    <col min="3331" max="3331" width="5.5703125" style="144" customWidth="1"/>
    <col min="3332" max="3332" width="5.28515625" style="144" customWidth="1"/>
    <col min="3333" max="3333" width="44.7109375" style="144" customWidth="1"/>
    <col min="3334" max="3334" width="15.85546875" style="144" bestFit="1" customWidth="1"/>
    <col min="3335" max="3335" width="17.28515625" style="144" customWidth="1"/>
    <col min="3336" max="3336" width="16.7109375" style="144" customWidth="1"/>
    <col min="3337" max="3337" width="11.42578125" style="144"/>
    <col min="3338" max="3338" width="16.28515625" style="144" bestFit="1" customWidth="1"/>
    <col min="3339" max="3339" width="21.7109375" style="144" bestFit="1" customWidth="1"/>
    <col min="3340" max="3584" width="11.42578125" style="144"/>
    <col min="3585" max="3586" width="4.28515625" style="144" customWidth="1"/>
    <col min="3587" max="3587" width="5.5703125" style="144" customWidth="1"/>
    <col min="3588" max="3588" width="5.28515625" style="144" customWidth="1"/>
    <col min="3589" max="3589" width="44.7109375" style="144" customWidth="1"/>
    <col min="3590" max="3590" width="15.85546875" style="144" bestFit="1" customWidth="1"/>
    <col min="3591" max="3591" width="17.28515625" style="144" customWidth="1"/>
    <col min="3592" max="3592" width="16.7109375" style="144" customWidth="1"/>
    <col min="3593" max="3593" width="11.42578125" style="144"/>
    <col min="3594" max="3594" width="16.28515625" style="144" bestFit="1" customWidth="1"/>
    <col min="3595" max="3595" width="21.7109375" style="144" bestFit="1" customWidth="1"/>
    <col min="3596" max="3840" width="11.42578125" style="144"/>
    <col min="3841" max="3842" width="4.28515625" style="144" customWidth="1"/>
    <col min="3843" max="3843" width="5.5703125" style="144" customWidth="1"/>
    <col min="3844" max="3844" width="5.28515625" style="144" customWidth="1"/>
    <col min="3845" max="3845" width="44.7109375" style="144" customWidth="1"/>
    <col min="3846" max="3846" width="15.85546875" style="144" bestFit="1" customWidth="1"/>
    <col min="3847" max="3847" width="17.28515625" style="144" customWidth="1"/>
    <col min="3848" max="3848" width="16.7109375" style="144" customWidth="1"/>
    <col min="3849" max="3849" width="11.42578125" style="144"/>
    <col min="3850" max="3850" width="16.28515625" style="144" bestFit="1" customWidth="1"/>
    <col min="3851" max="3851" width="21.7109375" style="144" bestFit="1" customWidth="1"/>
    <col min="3852" max="4096" width="11.42578125" style="144"/>
    <col min="4097" max="4098" width="4.28515625" style="144" customWidth="1"/>
    <col min="4099" max="4099" width="5.5703125" style="144" customWidth="1"/>
    <col min="4100" max="4100" width="5.28515625" style="144" customWidth="1"/>
    <col min="4101" max="4101" width="44.7109375" style="144" customWidth="1"/>
    <col min="4102" max="4102" width="15.85546875" style="144" bestFit="1" customWidth="1"/>
    <col min="4103" max="4103" width="17.28515625" style="144" customWidth="1"/>
    <col min="4104" max="4104" width="16.7109375" style="144" customWidth="1"/>
    <col min="4105" max="4105" width="11.42578125" style="144"/>
    <col min="4106" max="4106" width="16.28515625" style="144" bestFit="1" customWidth="1"/>
    <col min="4107" max="4107" width="21.7109375" style="144" bestFit="1" customWidth="1"/>
    <col min="4108" max="4352" width="11.42578125" style="144"/>
    <col min="4353" max="4354" width="4.28515625" style="144" customWidth="1"/>
    <col min="4355" max="4355" width="5.5703125" style="144" customWidth="1"/>
    <col min="4356" max="4356" width="5.28515625" style="144" customWidth="1"/>
    <col min="4357" max="4357" width="44.7109375" style="144" customWidth="1"/>
    <col min="4358" max="4358" width="15.85546875" style="144" bestFit="1" customWidth="1"/>
    <col min="4359" max="4359" width="17.28515625" style="144" customWidth="1"/>
    <col min="4360" max="4360" width="16.7109375" style="144" customWidth="1"/>
    <col min="4361" max="4361" width="11.42578125" style="144"/>
    <col min="4362" max="4362" width="16.28515625" style="144" bestFit="1" customWidth="1"/>
    <col min="4363" max="4363" width="21.7109375" style="144" bestFit="1" customWidth="1"/>
    <col min="4364" max="4608" width="11.42578125" style="144"/>
    <col min="4609" max="4610" width="4.28515625" style="144" customWidth="1"/>
    <col min="4611" max="4611" width="5.5703125" style="144" customWidth="1"/>
    <col min="4612" max="4612" width="5.28515625" style="144" customWidth="1"/>
    <col min="4613" max="4613" width="44.7109375" style="144" customWidth="1"/>
    <col min="4614" max="4614" width="15.85546875" style="144" bestFit="1" customWidth="1"/>
    <col min="4615" max="4615" width="17.28515625" style="144" customWidth="1"/>
    <col min="4616" max="4616" width="16.7109375" style="144" customWidth="1"/>
    <col min="4617" max="4617" width="11.42578125" style="144"/>
    <col min="4618" max="4618" width="16.28515625" style="144" bestFit="1" customWidth="1"/>
    <col min="4619" max="4619" width="21.7109375" style="144" bestFit="1" customWidth="1"/>
    <col min="4620" max="4864" width="11.42578125" style="144"/>
    <col min="4865" max="4866" width="4.28515625" style="144" customWidth="1"/>
    <col min="4867" max="4867" width="5.5703125" style="144" customWidth="1"/>
    <col min="4868" max="4868" width="5.28515625" style="144" customWidth="1"/>
    <col min="4869" max="4869" width="44.7109375" style="144" customWidth="1"/>
    <col min="4870" max="4870" width="15.85546875" style="144" bestFit="1" customWidth="1"/>
    <col min="4871" max="4871" width="17.28515625" style="144" customWidth="1"/>
    <col min="4872" max="4872" width="16.7109375" style="144" customWidth="1"/>
    <col min="4873" max="4873" width="11.42578125" style="144"/>
    <col min="4874" max="4874" width="16.28515625" style="144" bestFit="1" customWidth="1"/>
    <col min="4875" max="4875" width="21.7109375" style="144" bestFit="1" customWidth="1"/>
    <col min="4876" max="5120" width="11.42578125" style="144"/>
    <col min="5121" max="5122" width="4.28515625" style="144" customWidth="1"/>
    <col min="5123" max="5123" width="5.5703125" style="144" customWidth="1"/>
    <col min="5124" max="5124" width="5.28515625" style="144" customWidth="1"/>
    <col min="5125" max="5125" width="44.7109375" style="144" customWidth="1"/>
    <col min="5126" max="5126" width="15.85546875" style="144" bestFit="1" customWidth="1"/>
    <col min="5127" max="5127" width="17.28515625" style="144" customWidth="1"/>
    <col min="5128" max="5128" width="16.7109375" style="144" customWidth="1"/>
    <col min="5129" max="5129" width="11.42578125" style="144"/>
    <col min="5130" max="5130" width="16.28515625" style="144" bestFit="1" customWidth="1"/>
    <col min="5131" max="5131" width="21.7109375" style="144" bestFit="1" customWidth="1"/>
    <col min="5132" max="5376" width="11.42578125" style="144"/>
    <col min="5377" max="5378" width="4.28515625" style="144" customWidth="1"/>
    <col min="5379" max="5379" width="5.5703125" style="144" customWidth="1"/>
    <col min="5380" max="5380" width="5.28515625" style="144" customWidth="1"/>
    <col min="5381" max="5381" width="44.7109375" style="144" customWidth="1"/>
    <col min="5382" max="5382" width="15.85546875" style="144" bestFit="1" customWidth="1"/>
    <col min="5383" max="5383" width="17.28515625" style="144" customWidth="1"/>
    <col min="5384" max="5384" width="16.7109375" style="144" customWidth="1"/>
    <col min="5385" max="5385" width="11.42578125" style="144"/>
    <col min="5386" max="5386" width="16.28515625" style="144" bestFit="1" customWidth="1"/>
    <col min="5387" max="5387" width="21.7109375" style="144" bestFit="1" customWidth="1"/>
    <col min="5388" max="5632" width="11.42578125" style="144"/>
    <col min="5633" max="5634" width="4.28515625" style="144" customWidth="1"/>
    <col min="5635" max="5635" width="5.5703125" style="144" customWidth="1"/>
    <col min="5636" max="5636" width="5.28515625" style="144" customWidth="1"/>
    <col min="5637" max="5637" width="44.7109375" style="144" customWidth="1"/>
    <col min="5638" max="5638" width="15.85546875" style="144" bestFit="1" customWidth="1"/>
    <col min="5639" max="5639" width="17.28515625" style="144" customWidth="1"/>
    <col min="5640" max="5640" width="16.7109375" style="144" customWidth="1"/>
    <col min="5641" max="5641" width="11.42578125" style="144"/>
    <col min="5642" max="5642" width="16.28515625" style="144" bestFit="1" customWidth="1"/>
    <col min="5643" max="5643" width="21.7109375" style="144" bestFit="1" customWidth="1"/>
    <col min="5644" max="5888" width="11.42578125" style="144"/>
    <col min="5889" max="5890" width="4.28515625" style="144" customWidth="1"/>
    <col min="5891" max="5891" width="5.5703125" style="144" customWidth="1"/>
    <col min="5892" max="5892" width="5.28515625" style="144" customWidth="1"/>
    <col min="5893" max="5893" width="44.7109375" style="144" customWidth="1"/>
    <col min="5894" max="5894" width="15.85546875" style="144" bestFit="1" customWidth="1"/>
    <col min="5895" max="5895" width="17.28515625" style="144" customWidth="1"/>
    <col min="5896" max="5896" width="16.7109375" style="144" customWidth="1"/>
    <col min="5897" max="5897" width="11.42578125" style="144"/>
    <col min="5898" max="5898" width="16.28515625" style="144" bestFit="1" customWidth="1"/>
    <col min="5899" max="5899" width="21.7109375" style="144" bestFit="1" customWidth="1"/>
    <col min="5900" max="6144" width="11.42578125" style="144"/>
    <col min="6145" max="6146" width="4.28515625" style="144" customWidth="1"/>
    <col min="6147" max="6147" width="5.5703125" style="144" customWidth="1"/>
    <col min="6148" max="6148" width="5.28515625" style="144" customWidth="1"/>
    <col min="6149" max="6149" width="44.7109375" style="144" customWidth="1"/>
    <col min="6150" max="6150" width="15.85546875" style="144" bestFit="1" customWidth="1"/>
    <col min="6151" max="6151" width="17.28515625" style="144" customWidth="1"/>
    <col min="6152" max="6152" width="16.7109375" style="144" customWidth="1"/>
    <col min="6153" max="6153" width="11.42578125" style="144"/>
    <col min="6154" max="6154" width="16.28515625" style="144" bestFit="1" customWidth="1"/>
    <col min="6155" max="6155" width="21.7109375" style="144" bestFit="1" customWidth="1"/>
    <col min="6156" max="6400" width="11.42578125" style="144"/>
    <col min="6401" max="6402" width="4.28515625" style="144" customWidth="1"/>
    <col min="6403" max="6403" width="5.5703125" style="144" customWidth="1"/>
    <col min="6404" max="6404" width="5.28515625" style="144" customWidth="1"/>
    <col min="6405" max="6405" width="44.7109375" style="144" customWidth="1"/>
    <col min="6406" max="6406" width="15.85546875" style="144" bestFit="1" customWidth="1"/>
    <col min="6407" max="6407" width="17.28515625" style="144" customWidth="1"/>
    <col min="6408" max="6408" width="16.7109375" style="144" customWidth="1"/>
    <col min="6409" max="6409" width="11.42578125" style="144"/>
    <col min="6410" max="6410" width="16.28515625" style="144" bestFit="1" customWidth="1"/>
    <col min="6411" max="6411" width="21.7109375" style="144" bestFit="1" customWidth="1"/>
    <col min="6412" max="6656" width="11.42578125" style="144"/>
    <col min="6657" max="6658" width="4.28515625" style="144" customWidth="1"/>
    <col min="6659" max="6659" width="5.5703125" style="144" customWidth="1"/>
    <col min="6660" max="6660" width="5.28515625" style="144" customWidth="1"/>
    <col min="6661" max="6661" width="44.7109375" style="144" customWidth="1"/>
    <col min="6662" max="6662" width="15.85546875" style="144" bestFit="1" customWidth="1"/>
    <col min="6663" max="6663" width="17.28515625" style="144" customWidth="1"/>
    <col min="6664" max="6664" width="16.7109375" style="144" customWidth="1"/>
    <col min="6665" max="6665" width="11.42578125" style="144"/>
    <col min="6666" max="6666" width="16.28515625" style="144" bestFit="1" customWidth="1"/>
    <col min="6667" max="6667" width="21.7109375" style="144" bestFit="1" customWidth="1"/>
    <col min="6668" max="6912" width="11.42578125" style="144"/>
    <col min="6913" max="6914" width="4.28515625" style="144" customWidth="1"/>
    <col min="6915" max="6915" width="5.5703125" style="144" customWidth="1"/>
    <col min="6916" max="6916" width="5.28515625" style="144" customWidth="1"/>
    <col min="6917" max="6917" width="44.7109375" style="144" customWidth="1"/>
    <col min="6918" max="6918" width="15.85546875" style="144" bestFit="1" customWidth="1"/>
    <col min="6919" max="6919" width="17.28515625" style="144" customWidth="1"/>
    <col min="6920" max="6920" width="16.7109375" style="144" customWidth="1"/>
    <col min="6921" max="6921" width="11.42578125" style="144"/>
    <col min="6922" max="6922" width="16.28515625" style="144" bestFit="1" customWidth="1"/>
    <col min="6923" max="6923" width="21.7109375" style="144" bestFit="1" customWidth="1"/>
    <col min="6924" max="7168" width="11.42578125" style="144"/>
    <col min="7169" max="7170" width="4.28515625" style="144" customWidth="1"/>
    <col min="7171" max="7171" width="5.5703125" style="144" customWidth="1"/>
    <col min="7172" max="7172" width="5.28515625" style="144" customWidth="1"/>
    <col min="7173" max="7173" width="44.7109375" style="144" customWidth="1"/>
    <col min="7174" max="7174" width="15.85546875" style="144" bestFit="1" customWidth="1"/>
    <col min="7175" max="7175" width="17.28515625" style="144" customWidth="1"/>
    <col min="7176" max="7176" width="16.7109375" style="144" customWidth="1"/>
    <col min="7177" max="7177" width="11.42578125" style="144"/>
    <col min="7178" max="7178" width="16.28515625" style="144" bestFit="1" customWidth="1"/>
    <col min="7179" max="7179" width="21.7109375" style="144" bestFit="1" customWidth="1"/>
    <col min="7180" max="7424" width="11.42578125" style="144"/>
    <col min="7425" max="7426" width="4.28515625" style="144" customWidth="1"/>
    <col min="7427" max="7427" width="5.5703125" style="144" customWidth="1"/>
    <col min="7428" max="7428" width="5.28515625" style="144" customWidth="1"/>
    <col min="7429" max="7429" width="44.7109375" style="144" customWidth="1"/>
    <col min="7430" max="7430" width="15.85546875" style="144" bestFit="1" customWidth="1"/>
    <col min="7431" max="7431" width="17.28515625" style="144" customWidth="1"/>
    <col min="7432" max="7432" width="16.7109375" style="144" customWidth="1"/>
    <col min="7433" max="7433" width="11.42578125" style="144"/>
    <col min="7434" max="7434" width="16.28515625" style="144" bestFit="1" customWidth="1"/>
    <col min="7435" max="7435" width="21.7109375" style="144" bestFit="1" customWidth="1"/>
    <col min="7436" max="7680" width="11.42578125" style="144"/>
    <col min="7681" max="7682" width="4.28515625" style="144" customWidth="1"/>
    <col min="7683" max="7683" width="5.5703125" style="144" customWidth="1"/>
    <col min="7684" max="7684" width="5.28515625" style="144" customWidth="1"/>
    <col min="7685" max="7685" width="44.7109375" style="144" customWidth="1"/>
    <col min="7686" max="7686" width="15.85546875" style="144" bestFit="1" customWidth="1"/>
    <col min="7687" max="7687" width="17.28515625" style="144" customWidth="1"/>
    <col min="7688" max="7688" width="16.7109375" style="144" customWidth="1"/>
    <col min="7689" max="7689" width="11.42578125" style="144"/>
    <col min="7690" max="7690" width="16.28515625" style="144" bestFit="1" customWidth="1"/>
    <col min="7691" max="7691" width="21.7109375" style="144" bestFit="1" customWidth="1"/>
    <col min="7692" max="7936" width="11.42578125" style="144"/>
    <col min="7937" max="7938" width="4.28515625" style="144" customWidth="1"/>
    <col min="7939" max="7939" width="5.5703125" style="144" customWidth="1"/>
    <col min="7940" max="7940" width="5.28515625" style="144" customWidth="1"/>
    <col min="7941" max="7941" width="44.7109375" style="144" customWidth="1"/>
    <col min="7942" max="7942" width="15.85546875" style="144" bestFit="1" customWidth="1"/>
    <col min="7943" max="7943" width="17.28515625" style="144" customWidth="1"/>
    <col min="7944" max="7944" width="16.7109375" style="144" customWidth="1"/>
    <col min="7945" max="7945" width="11.42578125" style="144"/>
    <col min="7946" max="7946" width="16.28515625" style="144" bestFit="1" customWidth="1"/>
    <col min="7947" max="7947" width="21.7109375" style="144" bestFit="1" customWidth="1"/>
    <col min="7948" max="8192" width="11.42578125" style="144"/>
    <col min="8193" max="8194" width="4.28515625" style="144" customWidth="1"/>
    <col min="8195" max="8195" width="5.5703125" style="144" customWidth="1"/>
    <col min="8196" max="8196" width="5.28515625" style="144" customWidth="1"/>
    <col min="8197" max="8197" width="44.7109375" style="144" customWidth="1"/>
    <col min="8198" max="8198" width="15.85546875" style="144" bestFit="1" customWidth="1"/>
    <col min="8199" max="8199" width="17.28515625" style="144" customWidth="1"/>
    <col min="8200" max="8200" width="16.7109375" style="144" customWidth="1"/>
    <col min="8201" max="8201" width="11.42578125" style="144"/>
    <col min="8202" max="8202" width="16.28515625" style="144" bestFit="1" customWidth="1"/>
    <col min="8203" max="8203" width="21.7109375" style="144" bestFit="1" customWidth="1"/>
    <col min="8204" max="8448" width="11.42578125" style="144"/>
    <col min="8449" max="8450" width="4.28515625" style="144" customWidth="1"/>
    <col min="8451" max="8451" width="5.5703125" style="144" customWidth="1"/>
    <col min="8452" max="8452" width="5.28515625" style="144" customWidth="1"/>
    <col min="8453" max="8453" width="44.7109375" style="144" customWidth="1"/>
    <col min="8454" max="8454" width="15.85546875" style="144" bestFit="1" customWidth="1"/>
    <col min="8455" max="8455" width="17.28515625" style="144" customWidth="1"/>
    <col min="8456" max="8456" width="16.7109375" style="144" customWidth="1"/>
    <col min="8457" max="8457" width="11.42578125" style="144"/>
    <col min="8458" max="8458" width="16.28515625" style="144" bestFit="1" customWidth="1"/>
    <col min="8459" max="8459" width="21.7109375" style="144" bestFit="1" customWidth="1"/>
    <col min="8460" max="8704" width="11.42578125" style="144"/>
    <col min="8705" max="8706" width="4.28515625" style="144" customWidth="1"/>
    <col min="8707" max="8707" width="5.5703125" style="144" customWidth="1"/>
    <col min="8708" max="8708" width="5.28515625" style="144" customWidth="1"/>
    <col min="8709" max="8709" width="44.7109375" style="144" customWidth="1"/>
    <col min="8710" max="8710" width="15.85546875" style="144" bestFit="1" customWidth="1"/>
    <col min="8711" max="8711" width="17.28515625" style="144" customWidth="1"/>
    <col min="8712" max="8712" width="16.7109375" style="144" customWidth="1"/>
    <col min="8713" max="8713" width="11.42578125" style="144"/>
    <col min="8714" max="8714" width="16.28515625" style="144" bestFit="1" customWidth="1"/>
    <col min="8715" max="8715" width="21.7109375" style="144" bestFit="1" customWidth="1"/>
    <col min="8716" max="8960" width="11.42578125" style="144"/>
    <col min="8961" max="8962" width="4.28515625" style="144" customWidth="1"/>
    <col min="8963" max="8963" width="5.5703125" style="144" customWidth="1"/>
    <col min="8964" max="8964" width="5.28515625" style="144" customWidth="1"/>
    <col min="8965" max="8965" width="44.7109375" style="144" customWidth="1"/>
    <col min="8966" max="8966" width="15.85546875" style="144" bestFit="1" customWidth="1"/>
    <col min="8967" max="8967" width="17.28515625" style="144" customWidth="1"/>
    <col min="8968" max="8968" width="16.7109375" style="144" customWidth="1"/>
    <col min="8969" max="8969" width="11.42578125" style="144"/>
    <col min="8970" max="8970" width="16.28515625" style="144" bestFit="1" customWidth="1"/>
    <col min="8971" max="8971" width="21.7109375" style="144" bestFit="1" customWidth="1"/>
    <col min="8972" max="9216" width="11.42578125" style="144"/>
    <col min="9217" max="9218" width="4.28515625" style="144" customWidth="1"/>
    <col min="9219" max="9219" width="5.5703125" style="144" customWidth="1"/>
    <col min="9220" max="9220" width="5.28515625" style="144" customWidth="1"/>
    <col min="9221" max="9221" width="44.7109375" style="144" customWidth="1"/>
    <col min="9222" max="9222" width="15.85546875" style="144" bestFit="1" customWidth="1"/>
    <col min="9223" max="9223" width="17.28515625" style="144" customWidth="1"/>
    <col min="9224" max="9224" width="16.7109375" style="144" customWidth="1"/>
    <col min="9225" max="9225" width="11.42578125" style="144"/>
    <col min="9226" max="9226" width="16.28515625" style="144" bestFit="1" customWidth="1"/>
    <col min="9227" max="9227" width="21.7109375" style="144" bestFit="1" customWidth="1"/>
    <col min="9228" max="9472" width="11.42578125" style="144"/>
    <col min="9473" max="9474" width="4.28515625" style="144" customWidth="1"/>
    <col min="9475" max="9475" width="5.5703125" style="144" customWidth="1"/>
    <col min="9476" max="9476" width="5.28515625" style="144" customWidth="1"/>
    <col min="9477" max="9477" width="44.7109375" style="144" customWidth="1"/>
    <col min="9478" max="9478" width="15.85546875" style="144" bestFit="1" customWidth="1"/>
    <col min="9479" max="9479" width="17.28515625" style="144" customWidth="1"/>
    <col min="9480" max="9480" width="16.7109375" style="144" customWidth="1"/>
    <col min="9481" max="9481" width="11.42578125" style="144"/>
    <col min="9482" max="9482" width="16.28515625" style="144" bestFit="1" customWidth="1"/>
    <col min="9483" max="9483" width="21.7109375" style="144" bestFit="1" customWidth="1"/>
    <col min="9484" max="9728" width="11.42578125" style="144"/>
    <col min="9729" max="9730" width="4.28515625" style="144" customWidth="1"/>
    <col min="9731" max="9731" width="5.5703125" style="144" customWidth="1"/>
    <col min="9732" max="9732" width="5.28515625" style="144" customWidth="1"/>
    <col min="9733" max="9733" width="44.7109375" style="144" customWidth="1"/>
    <col min="9734" max="9734" width="15.85546875" style="144" bestFit="1" customWidth="1"/>
    <col min="9735" max="9735" width="17.28515625" style="144" customWidth="1"/>
    <col min="9736" max="9736" width="16.7109375" style="144" customWidth="1"/>
    <col min="9737" max="9737" width="11.42578125" style="144"/>
    <col min="9738" max="9738" width="16.28515625" style="144" bestFit="1" customWidth="1"/>
    <col min="9739" max="9739" width="21.7109375" style="144" bestFit="1" customWidth="1"/>
    <col min="9740" max="9984" width="11.42578125" style="144"/>
    <col min="9985" max="9986" width="4.28515625" style="144" customWidth="1"/>
    <col min="9987" max="9987" width="5.5703125" style="144" customWidth="1"/>
    <col min="9988" max="9988" width="5.28515625" style="144" customWidth="1"/>
    <col min="9989" max="9989" width="44.7109375" style="144" customWidth="1"/>
    <col min="9990" max="9990" width="15.85546875" style="144" bestFit="1" customWidth="1"/>
    <col min="9991" max="9991" width="17.28515625" style="144" customWidth="1"/>
    <col min="9992" max="9992" width="16.7109375" style="144" customWidth="1"/>
    <col min="9993" max="9993" width="11.42578125" style="144"/>
    <col min="9994" max="9994" width="16.28515625" style="144" bestFit="1" customWidth="1"/>
    <col min="9995" max="9995" width="21.7109375" style="144" bestFit="1" customWidth="1"/>
    <col min="9996" max="10240" width="11.42578125" style="144"/>
    <col min="10241" max="10242" width="4.28515625" style="144" customWidth="1"/>
    <col min="10243" max="10243" width="5.5703125" style="144" customWidth="1"/>
    <col min="10244" max="10244" width="5.28515625" style="144" customWidth="1"/>
    <col min="10245" max="10245" width="44.7109375" style="144" customWidth="1"/>
    <col min="10246" max="10246" width="15.85546875" style="144" bestFit="1" customWidth="1"/>
    <col min="10247" max="10247" width="17.28515625" style="144" customWidth="1"/>
    <col min="10248" max="10248" width="16.7109375" style="144" customWidth="1"/>
    <col min="10249" max="10249" width="11.42578125" style="144"/>
    <col min="10250" max="10250" width="16.28515625" style="144" bestFit="1" customWidth="1"/>
    <col min="10251" max="10251" width="21.7109375" style="144" bestFit="1" customWidth="1"/>
    <col min="10252" max="10496" width="11.42578125" style="144"/>
    <col min="10497" max="10498" width="4.28515625" style="144" customWidth="1"/>
    <col min="10499" max="10499" width="5.5703125" style="144" customWidth="1"/>
    <col min="10500" max="10500" width="5.28515625" style="144" customWidth="1"/>
    <col min="10501" max="10501" width="44.7109375" style="144" customWidth="1"/>
    <col min="10502" max="10502" width="15.85546875" style="144" bestFit="1" customWidth="1"/>
    <col min="10503" max="10503" width="17.28515625" style="144" customWidth="1"/>
    <col min="10504" max="10504" width="16.7109375" style="144" customWidth="1"/>
    <col min="10505" max="10505" width="11.42578125" style="144"/>
    <col min="10506" max="10506" width="16.28515625" style="144" bestFit="1" customWidth="1"/>
    <col min="10507" max="10507" width="21.7109375" style="144" bestFit="1" customWidth="1"/>
    <col min="10508" max="10752" width="11.42578125" style="144"/>
    <col min="10753" max="10754" width="4.28515625" style="144" customWidth="1"/>
    <col min="10755" max="10755" width="5.5703125" style="144" customWidth="1"/>
    <col min="10756" max="10756" width="5.28515625" style="144" customWidth="1"/>
    <col min="10757" max="10757" width="44.7109375" style="144" customWidth="1"/>
    <col min="10758" max="10758" width="15.85546875" style="144" bestFit="1" customWidth="1"/>
    <col min="10759" max="10759" width="17.28515625" style="144" customWidth="1"/>
    <col min="10760" max="10760" width="16.7109375" style="144" customWidth="1"/>
    <col min="10761" max="10761" width="11.42578125" style="144"/>
    <col min="10762" max="10762" width="16.28515625" style="144" bestFit="1" customWidth="1"/>
    <col min="10763" max="10763" width="21.7109375" style="144" bestFit="1" customWidth="1"/>
    <col min="10764" max="11008" width="11.42578125" style="144"/>
    <col min="11009" max="11010" width="4.28515625" style="144" customWidth="1"/>
    <col min="11011" max="11011" width="5.5703125" style="144" customWidth="1"/>
    <col min="11012" max="11012" width="5.28515625" style="144" customWidth="1"/>
    <col min="11013" max="11013" width="44.7109375" style="144" customWidth="1"/>
    <col min="11014" max="11014" width="15.85546875" style="144" bestFit="1" customWidth="1"/>
    <col min="11015" max="11015" width="17.28515625" style="144" customWidth="1"/>
    <col min="11016" max="11016" width="16.7109375" style="144" customWidth="1"/>
    <col min="11017" max="11017" width="11.42578125" style="144"/>
    <col min="11018" max="11018" width="16.28515625" style="144" bestFit="1" customWidth="1"/>
    <col min="11019" max="11019" width="21.7109375" style="144" bestFit="1" customWidth="1"/>
    <col min="11020" max="11264" width="11.42578125" style="144"/>
    <col min="11265" max="11266" width="4.28515625" style="144" customWidth="1"/>
    <col min="11267" max="11267" width="5.5703125" style="144" customWidth="1"/>
    <col min="11268" max="11268" width="5.28515625" style="144" customWidth="1"/>
    <col min="11269" max="11269" width="44.7109375" style="144" customWidth="1"/>
    <col min="11270" max="11270" width="15.85546875" style="144" bestFit="1" customWidth="1"/>
    <col min="11271" max="11271" width="17.28515625" style="144" customWidth="1"/>
    <col min="11272" max="11272" width="16.7109375" style="144" customWidth="1"/>
    <col min="11273" max="11273" width="11.42578125" style="144"/>
    <col min="11274" max="11274" width="16.28515625" style="144" bestFit="1" customWidth="1"/>
    <col min="11275" max="11275" width="21.7109375" style="144" bestFit="1" customWidth="1"/>
    <col min="11276" max="11520" width="11.42578125" style="144"/>
    <col min="11521" max="11522" width="4.28515625" style="144" customWidth="1"/>
    <col min="11523" max="11523" width="5.5703125" style="144" customWidth="1"/>
    <col min="11524" max="11524" width="5.28515625" style="144" customWidth="1"/>
    <col min="11525" max="11525" width="44.7109375" style="144" customWidth="1"/>
    <col min="11526" max="11526" width="15.85546875" style="144" bestFit="1" customWidth="1"/>
    <col min="11527" max="11527" width="17.28515625" style="144" customWidth="1"/>
    <col min="11528" max="11528" width="16.7109375" style="144" customWidth="1"/>
    <col min="11529" max="11529" width="11.42578125" style="144"/>
    <col min="11530" max="11530" width="16.28515625" style="144" bestFit="1" customWidth="1"/>
    <col min="11531" max="11531" width="21.7109375" style="144" bestFit="1" customWidth="1"/>
    <col min="11532" max="11776" width="11.42578125" style="144"/>
    <col min="11777" max="11778" width="4.28515625" style="144" customWidth="1"/>
    <col min="11779" max="11779" width="5.5703125" style="144" customWidth="1"/>
    <col min="11780" max="11780" width="5.28515625" style="144" customWidth="1"/>
    <col min="11781" max="11781" width="44.7109375" style="144" customWidth="1"/>
    <col min="11782" max="11782" width="15.85546875" style="144" bestFit="1" customWidth="1"/>
    <col min="11783" max="11783" width="17.28515625" style="144" customWidth="1"/>
    <col min="11784" max="11784" width="16.7109375" style="144" customWidth="1"/>
    <col min="11785" max="11785" width="11.42578125" style="144"/>
    <col min="11786" max="11786" width="16.28515625" style="144" bestFit="1" customWidth="1"/>
    <col min="11787" max="11787" width="21.7109375" style="144" bestFit="1" customWidth="1"/>
    <col min="11788" max="12032" width="11.42578125" style="144"/>
    <col min="12033" max="12034" width="4.28515625" style="144" customWidth="1"/>
    <col min="12035" max="12035" width="5.5703125" style="144" customWidth="1"/>
    <col min="12036" max="12036" width="5.28515625" style="144" customWidth="1"/>
    <col min="12037" max="12037" width="44.7109375" style="144" customWidth="1"/>
    <col min="12038" max="12038" width="15.85546875" style="144" bestFit="1" customWidth="1"/>
    <col min="12039" max="12039" width="17.28515625" style="144" customWidth="1"/>
    <col min="12040" max="12040" width="16.7109375" style="144" customWidth="1"/>
    <col min="12041" max="12041" width="11.42578125" style="144"/>
    <col min="12042" max="12042" width="16.28515625" style="144" bestFit="1" customWidth="1"/>
    <col min="12043" max="12043" width="21.7109375" style="144" bestFit="1" customWidth="1"/>
    <col min="12044" max="12288" width="11.42578125" style="144"/>
    <col min="12289" max="12290" width="4.28515625" style="144" customWidth="1"/>
    <col min="12291" max="12291" width="5.5703125" style="144" customWidth="1"/>
    <col min="12292" max="12292" width="5.28515625" style="144" customWidth="1"/>
    <col min="12293" max="12293" width="44.7109375" style="144" customWidth="1"/>
    <col min="12294" max="12294" width="15.85546875" style="144" bestFit="1" customWidth="1"/>
    <col min="12295" max="12295" width="17.28515625" style="144" customWidth="1"/>
    <col min="12296" max="12296" width="16.7109375" style="144" customWidth="1"/>
    <col min="12297" max="12297" width="11.42578125" style="144"/>
    <col min="12298" max="12298" width="16.28515625" style="144" bestFit="1" customWidth="1"/>
    <col min="12299" max="12299" width="21.7109375" style="144" bestFit="1" customWidth="1"/>
    <col min="12300" max="12544" width="11.42578125" style="144"/>
    <col min="12545" max="12546" width="4.28515625" style="144" customWidth="1"/>
    <col min="12547" max="12547" width="5.5703125" style="144" customWidth="1"/>
    <col min="12548" max="12548" width="5.28515625" style="144" customWidth="1"/>
    <col min="12549" max="12549" width="44.7109375" style="144" customWidth="1"/>
    <col min="12550" max="12550" width="15.85546875" style="144" bestFit="1" customWidth="1"/>
    <col min="12551" max="12551" width="17.28515625" style="144" customWidth="1"/>
    <col min="12552" max="12552" width="16.7109375" style="144" customWidth="1"/>
    <col min="12553" max="12553" width="11.42578125" style="144"/>
    <col min="12554" max="12554" width="16.28515625" style="144" bestFit="1" customWidth="1"/>
    <col min="12555" max="12555" width="21.7109375" style="144" bestFit="1" customWidth="1"/>
    <col min="12556" max="12800" width="11.42578125" style="144"/>
    <col min="12801" max="12802" width="4.28515625" style="144" customWidth="1"/>
    <col min="12803" max="12803" width="5.5703125" style="144" customWidth="1"/>
    <col min="12804" max="12804" width="5.28515625" style="144" customWidth="1"/>
    <col min="12805" max="12805" width="44.7109375" style="144" customWidth="1"/>
    <col min="12806" max="12806" width="15.85546875" style="144" bestFit="1" customWidth="1"/>
    <col min="12807" max="12807" width="17.28515625" style="144" customWidth="1"/>
    <col min="12808" max="12808" width="16.7109375" style="144" customWidth="1"/>
    <col min="12809" max="12809" width="11.42578125" style="144"/>
    <col min="12810" max="12810" width="16.28515625" style="144" bestFit="1" customWidth="1"/>
    <col min="12811" max="12811" width="21.7109375" style="144" bestFit="1" customWidth="1"/>
    <col min="12812" max="13056" width="11.42578125" style="144"/>
    <col min="13057" max="13058" width="4.28515625" style="144" customWidth="1"/>
    <col min="13059" max="13059" width="5.5703125" style="144" customWidth="1"/>
    <col min="13060" max="13060" width="5.28515625" style="144" customWidth="1"/>
    <col min="13061" max="13061" width="44.7109375" style="144" customWidth="1"/>
    <col min="13062" max="13062" width="15.85546875" style="144" bestFit="1" customWidth="1"/>
    <col min="13063" max="13063" width="17.28515625" style="144" customWidth="1"/>
    <col min="13064" max="13064" width="16.7109375" style="144" customWidth="1"/>
    <col min="13065" max="13065" width="11.42578125" style="144"/>
    <col min="13066" max="13066" width="16.28515625" style="144" bestFit="1" customWidth="1"/>
    <col min="13067" max="13067" width="21.7109375" style="144" bestFit="1" customWidth="1"/>
    <col min="13068" max="13312" width="11.42578125" style="144"/>
    <col min="13313" max="13314" width="4.28515625" style="144" customWidth="1"/>
    <col min="13315" max="13315" width="5.5703125" style="144" customWidth="1"/>
    <col min="13316" max="13316" width="5.28515625" style="144" customWidth="1"/>
    <col min="13317" max="13317" width="44.7109375" style="144" customWidth="1"/>
    <col min="13318" max="13318" width="15.85546875" style="144" bestFit="1" customWidth="1"/>
    <col min="13319" max="13319" width="17.28515625" style="144" customWidth="1"/>
    <col min="13320" max="13320" width="16.7109375" style="144" customWidth="1"/>
    <col min="13321" max="13321" width="11.42578125" style="144"/>
    <col min="13322" max="13322" width="16.28515625" style="144" bestFit="1" customWidth="1"/>
    <col min="13323" max="13323" width="21.7109375" style="144" bestFit="1" customWidth="1"/>
    <col min="13324" max="13568" width="11.42578125" style="144"/>
    <col min="13569" max="13570" width="4.28515625" style="144" customWidth="1"/>
    <col min="13571" max="13571" width="5.5703125" style="144" customWidth="1"/>
    <col min="13572" max="13572" width="5.28515625" style="144" customWidth="1"/>
    <col min="13573" max="13573" width="44.7109375" style="144" customWidth="1"/>
    <col min="13574" max="13574" width="15.85546875" style="144" bestFit="1" customWidth="1"/>
    <col min="13575" max="13575" width="17.28515625" style="144" customWidth="1"/>
    <col min="13576" max="13576" width="16.7109375" style="144" customWidth="1"/>
    <col min="13577" max="13577" width="11.42578125" style="144"/>
    <col min="13578" max="13578" width="16.28515625" style="144" bestFit="1" customWidth="1"/>
    <col min="13579" max="13579" width="21.7109375" style="144" bestFit="1" customWidth="1"/>
    <col min="13580" max="13824" width="11.42578125" style="144"/>
    <col min="13825" max="13826" width="4.28515625" style="144" customWidth="1"/>
    <col min="13827" max="13827" width="5.5703125" style="144" customWidth="1"/>
    <col min="13828" max="13828" width="5.28515625" style="144" customWidth="1"/>
    <col min="13829" max="13829" width="44.7109375" style="144" customWidth="1"/>
    <col min="13830" max="13830" width="15.85546875" style="144" bestFit="1" customWidth="1"/>
    <col min="13831" max="13831" width="17.28515625" style="144" customWidth="1"/>
    <col min="13832" max="13832" width="16.7109375" style="144" customWidth="1"/>
    <col min="13833" max="13833" width="11.42578125" style="144"/>
    <col min="13834" max="13834" width="16.28515625" style="144" bestFit="1" customWidth="1"/>
    <col min="13835" max="13835" width="21.7109375" style="144" bestFit="1" customWidth="1"/>
    <col min="13836" max="14080" width="11.42578125" style="144"/>
    <col min="14081" max="14082" width="4.28515625" style="144" customWidth="1"/>
    <col min="14083" max="14083" width="5.5703125" style="144" customWidth="1"/>
    <col min="14084" max="14084" width="5.28515625" style="144" customWidth="1"/>
    <col min="14085" max="14085" width="44.7109375" style="144" customWidth="1"/>
    <col min="14086" max="14086" width="15.85546875" style="144" bestFit="1" customWidth="1"/>
    <col min="14087" max="14087" width="17.28515625" style="144" customWidth="1"/>
    <col min="14088" max="14088" width="16.7109375" style="144" customWidth="1"/>
    <col min="14089" max="14089" width="11.42578125" style="144"/>
    <col min="14090" max="14090" width="16.28515625" style="144" bestFit="1" customWidth="1"/>
    <col min="14091" max="14091" width="21.7109375" style="144" bestFit="1" customWidth="1"/>
    <col min="14092" max="14336" width="11.42578125" style="144"/>
    <col min="14337" max="14338" width="4.28515625" style="144" customWidth="1"/>
    <col min="14339" max="14339" width="5.5703125" style="144" customWidth="1"/>
    <col min="14340" max="14340" width="5.28515625" style="144" customWidth="1"/>
    <col min="14341" max="14341" width="44.7109375" style="144" customWidth="1"/>
    <col min="14342" max="14342" width="15.85546875" style="144" bestFit="1" customWidth="1"/>
    <col min="14343" max="14343" width="17.28515625" style="144" customWidth="1"/>
    <col min="14344" max="14344" width="16.7109375" style="144" customWidth="1"/>
    <col min="14345" max="14345" width="11.42578125" style="144"/>
    <col min="14346" max="14346" width="16.28515625" style="144" bestFit="1" customWidth="1"/>
    <col min="14347" max="14347" width="21.7109375" style="144" bestFit="1" customWidth="1"/>
    <col min="14348" max="14592" width="11.42578125" style="144"/>
    <col min="14593" max="14594" width="4.28515625" style="144" customWidth="1"/>
    <col min="14595" max="14595" width="5.5703125" style="144" customWidth="1"/>
    <col min="14596" max="14596" width="5.28515625" style="144" customWidth="1"/>
    <col min="14597" max="14597" width="44.7109375" style="144" customWidth="1"/>
    <col min="14598" max="14598" width="15.85546875" style="144" bestFit="1" customWidth="1"/>
    <col min="14599" max="14599" width="17.28515625" style="144" customWidth="1"/>
    <col min="14600" max="14600" width="16.7109375" style="144" customWidth="1"/>
    <col min="14601" max="14601" width="11.42578125" style="144"/>
    <col min="14602" max="14602" width="16.28515625" style="144" bestFit="1" customWidth="1"/>
    <col min="14603" max="14603" width="21.7109375" style="144" bestFit="1" customWidth="1"/>
    <col min="14604" max="14848" width="11.42578125" style="144"/>
    <col min="14849" max="14850" width="4.28515625" style="144" customWidth="1"/>
    <col min="14851" max="14851" width="5.5703125" style="144" customWidth="1"/>
    <col min="14852" max="14852" width="5.28515625" style="144" customWidth="1"/>
    <col min="14853" max="14853" width="44.7109375" style="144" customWidth="1"/>
    <col min="14854" max="14854" width="15.85546875" style="144" bestFit="1" customWidth="1"/>
    <col min="14855" max="14855" width="17.28515625" style="144" customWidth="1"/>
    <col min="14856" max="14856" width="16.7109375" style="144" customWidth="1"/>
    <col min="14857" max="14857" width="11.42578125" style="144"/>
    <col min="14858" max="14858" width="16.28515625" style="144" bestFit="1" customWidth="1"/>
    <col min="14859" max="14859" width="21.7109375" style="144" bestFit="1" customWidth="1"/>
    <col min="14860" max="15104" width="11.42578125" style="144"/>
    <col min="15105" max="15106" width="4.28515625" style="144" customWidth="1"/>
    <col min="15107" max="15107" width="5.5703125" style="144" customWidth="1"/>
    <col min="15108" max="15108" width="5.28515625" style="144" customWidth="1"/>
    <col min="15109" max="15109" width="44.7109375" style="144" customWidth="1"/>
    <col min="15110" max="15110" width="15.85546875" style="144" bestFit="1" customWidth="1"/>
    <col min="15111" max="15111" width="17.28515625" style="144" customWidth="1"/>
    <col min="15112" max="15112" width="16.7109375" style="144" customWidth="1"/>
    <col min="15113" max="15113" width="11.42578125" style="144"/>
    <col min="15114" max="15114" width="16.28515625" style="144" bestFit="1" customWidth="1"/>
    <col min="15115" max="15115" width="21.7109375" style="144" bestFit="1" customWidth="1"/>
    <col min="15116" max="15360" width="11.42578125" style="144"/>
    <col min="15361" max="15362" width="4.28515625" style="144" customWidth="1"/>
    <col min="15363" max="15363" width="5.5703125" style="144" customWidth="1"/>
    <col min="15364" max="15364" width="5.28515625" style="144" customWidth="1"/>
    <col min="15365" max="15365" width="44.7109375" style="144" customWidth="1"/>
    <col min="15366" max="15366" width="15.85546875" style="144" bestFit="1" customWidth="1"/>
    <col min="15367" max="15367" width="17.28515625" style="144" customWidth="1"/>
    <col min="15368" max="15368" width="16.7109375" style="144" customWidth="1"/>
    <col min="15369" max="15369" width="11.42578125" style="144"/>
    <col min="15370" max="15370" width="16.28515625" style="144" bestFit="1" customWidth="1"/>
    <col min="15371" max="15371" width="21.7109375" style="144" bestFit="1" customWidth="1"/>
    <col min="15372" max="15616" width="11.42578125" style="144"/>
    <col min="15617" max="15618" width="4.28515625" style="144" customWidth="1"/>
    <col min="15619" max="15619" width="5.5703125" style="144" customWidth="1"/>
    <col min="15620" max="15620" width="5.28515625" style="144" customWidth="1"/>
    <col min="15621" max="15621" width="44.7109375" style="144" customWidth="1"/>
    <col min="15622" max="15622" width="15.85546875" style="144" bestFit="1" customWidth="1"/>
    <col min="15623" max="15623" width="17.28515625" style="144" customWidth="1"/>
    <col min="15624" max="15624" width="16.7109375" style="144" customWidth="1"/>
    <col min="15625" max="15625" width="11.42578125" style="144"/>
    <col min="15626" max="15626" width="16.28515625" style="144" bestFit="1" customWidth="1"/>
    <col min="15627" max="15627" width="21.7109375" style="144" bestFit="1" customWidth="1"/>
    <col min="15628" max="15872" width="11.42578125" style="144"/>
    <col min="15873" max="15874" width="4.28515625" style="144" customWidth="1"/>
    <col min="15875" max="15875" width="5.5703125" style="144" customWidth="1"/>
    <col min="15876" max="15876" width="5.28515625" style="144" customWidth="1"/>
    <col min="15877" max="15877" width="44.7109375" style="144" customWidth="1"/>
    <col min="15878" max="15878" width="15.85546875" style="144" bestFit="1" customWidth="1"/>
    <col min="15879" max="15879" width="17.28515625" style="144" customWidth="1"/>
    <col min="15880" max="15880" width="16.7109375" style="144" customWidth="1"/>
    <col min="15881" max="15881" width="11.42578125" style="144"/>
    <col min="15882" max="15882" width="16.28515625" style="144" bestFit="1" customWidth="1"/>
    <col min="15883" max="15883" width="21.7109375" style="144" bestFit="1" customWidth="1"/>
    <col min="15884" max="16128" width="11.42578125" style="144"/>
    <col min="16129" max="16130" width="4.28515625" style="144" customWidth="1"/>
    <col min="16131" max="16131" width="5.5703125" style="144" customWidth="1"/>
    <col min="16132" max="16132" width="5.28515625" style="144" customWidth="1"/>
    <col min="16133" max="16133" width="44.7109375" style="144" customWidth="1"/>
    <col min="16134" max="16134" width="15.85546875" style="144" bestFit="1" customWidth="1"/>
    <col min="16135" max="16135" width="17.28515625" style="144" customWidth="1"/>
    <col min="16136" max="16136" width="16.7109375" style="144" customWidth="1"/>
    <col min="16137" max="16137" width="11.42578125" style="144"/>
    <col min="16138" max="16138" width="16.28515625" style="144" bestFit="1" customWidth="1"/>
    <col min="16139" max="16139" width="21.7109375" style="144" bestFit="1" customWidth="1"/>
    <col min="16140" max="16384" width="11.42578125" style="144"/>
  </cols>
  <sheetData>
    <row r="2" spans="1:10" ht="15" x14ac:dyDescent="0.25">
      <c r="A2" s="195"/>
      <c r="B2" s="195"/>
      <c r="C2" s="195"/>
      <c r="D2" s="195"/>
      <c r="E2" s="195"/>
      <c r="F2" s="195"/>
      <c r="G2" s="195"/>
      <c r="H2" s="195"/>
    </row>
    <row r="3" spans="1:10" ht="48" customHeight="1" x14ac:dyDescent="0.2">
      <c r="A3" s="196" t="s">
        <v>182</v>
      </c>
      <c r="B3" s="196"/>
      <c r="C3" s="196"/>
      <c r="D3" s="196"/>
      <c r="E3" s="196"/>
      <c r="F3" s="196"/>
      <c r="G3" s="196"/>
      <c r="H3" s="196"/>
    </row>
    <row r="4" spans="1:10" s="145" customFormat="1" ht="26.25" customHeight="1" x14ac:dyDescent="0.2">
      <c r="A4" s="196" t="s">
        <v>82</v>
      </c>
      <c r="B4" s="196"/>
      <c r="C4" s="196"/>
      <c r="D4" s="196"/>
      <c r="E4" s="196"/>
      <c r="F4" s="196"/>
      <c r="G4" s="197"/>
      <c r="H4" s="197"/>
    </row>
    <row r="5" spans="1:10" ht="15.75" customHeight="1" thickBot="1" x14ac:dyDescent="0.3">
      <c r="A5" s="146"/>
      <c r="B5" s="147"/>
      <c r="C5" s="147"/>
      <c r="D5" s="147"/>
      <c r="E5" s="147"/>
    </row>
    <row r="6" spans="1:10" ht="27.75" customHeight="1" x14ac:dyDescent="0.25">
      <c r="A6" s="148"/>
      <c r="B6" s="149"/>
      <c r="C6" s="149"/>
      <c r="D6" s="150"/>
      <c r="E6" s="151"/>
      <c r="F6" s="3" t="s">
        <v>155</v>
      </c>
      <c r="G6" s="4" t="s">
        <v>154</v>
      </c>
      <c r="H6" s="5" t="s">
        <v>5</v>
      </c>
      <c r="I6" s="152"/>
    </row>
    <row r="7" spans="1:10" ht="27.75" customHeight="1" x14ac:dyDescent="0.25">
      <c r="A7" s="198" t="s">
        <v>168</v>
      </c>
      <c r="B7" s="190"/>
      <c r="C7" s="190"/>
      <c r="D7" s="190"/>
      <c r="E7" s="199"/>
      <c r="F7" s="153">
        <f>+F8+F9</f>
        <v>13264238</v>
      </c>
      <c r="G7" s="153">
        <f>G8+G9</f>
        <v>12598156.66</v>
      </c>
      <c r="H7" s="153">
        <f>G7/F7</f>
        <v>0.94978367095041571</v>
      </c>
      <c r="I7" s="154"/>
    </row>
    <row r="8" spans="1:10" ht="22.5" customHeight="1" x14ac:dyDescent="0.25">
      <c r="A8" s="187" t="s">
        <v>92</v>
      </c>
      <c r="B8" s="188"/>
      <c r="C8" s="188"/>
      <c r="D8" s="188"/>
      <c r="E8" s="200"/>
      <c r="F8" s="155">
        <v>13263650</v>
      </c>
      <c r="G8" s="155">
        <v>12596779.859999999</v>
      </c>
      <c r="H8" s="181">
        <f t="shared" ref="H8:H13" si="0">G8/F8</f>
        <v>0.94972197396644209</v>
      </c>
    </row>
    <row r="9" spans="1:10" ht="22.5" customHeight="1" x14ac:dyDescent="0.25">
      <c r="A9" s="201" t="s">
        <v>98</v>
      </c>
      <c r="B9" s="200"/>
      <c r="C9" s="200"/>
      <c r="D9" s="200"/>
      <c r="E9" s="200"/>
      <c r="F9" s="155">
        <v>588</v>
      </c>
      <c r="G9" s="155">
        <v>1376.8</v>
      </c>
      <c r="H9" s="181">
        <f t="shared" si="0"/>
        <v>2.3414965986394556</v>
      </c>
    </row>
    <row r="10" spans="1:10" ht="22.5" customHeight="1" x14ac:dyDescent="0.25">
      <c r="A10" s="156" t="s">
        <v>169</v>
      </c>
      <c r="B10" s="157"/>
      <c r="C10" s="157"/>
      <c r="D10" s="157"/>
      <c r="E10" s="157"/>
      <c r="F10" s="153">
        <f>+F11+F12</f>
        <v>13593149</v>
      </c>
      <c r="G10" s="153">
        <f>+G11+G12</f>
        <v>12832264.099999998</v>
      </c>
      <c r="H10" s="153">
        <f t="shared" si="0"/>
        <v>0.94402438316537229</v>
      </c>
    </row>
    <row r="11" spans="1:10" ht="22.5" customHeight="1" x14ac:dyDescent="0.25">
      <c r="A11" s="191" t="s">
        <v>170</v>
      </c>
      <c r="B11" s="188"/>
      <c r="C11" s="188"/>
      <c r="D11" s="188"/>
      <c r="E11" s="202"/>
      <c r="F11" s="155">
        <v>13283000</v>
      </c>
      <c r="G11" s="155">
        <v>12589649.179999998</v>
      </c>
      <c r="H11" s="181">
        <f t="shared" si="0"/>
        <v>0.94780163968982889</v>
      </c>
      <c r="I11" s="158"/>
      <c r="J11" s="158"/>
    </row>
    <row r="12" spans="1:10" ht="22.5" customHeight="1" x14ac:dyDescent="0.25">
      <c r="A12" s="203" t="s">
        <v>171</v>
      </c>
      <c r="B12" s="200"/>
      <c r="C12" s="200"/>
      <c r="D12" s="200"/>
      <c r="E12" s="200"/>
      <c r="F12" s="159">
        <v>310149</v>
      </c>
      <c r="G12" s="159">
        <v>242614.91999999998</v>
      </c>
      <c r="H12" s="181">
        <f t="shared" si="0"/>
        <v>0.78225278817600563</v>
      </c>
      <c r="I12" s="158"/>
      <c r="J12" s="158"/>
    </row>
    <row r="13" spans="1:10" ht="22.5" customHeight="1" x14ac:dyDescent="0.25">
      <c r="A13" s="189" t="s">
        <v>172</v>
      </c>
      <c r="B13" s="190"/>
      <c r="C13" s="190"/>
      <c r="D13" s="190"/>
      <c r="E13" s="190"/>
      <c r="F13" s="160">
        <f>+F7-F10</f>
        <v>-328911</v>
      </c>
      <c r="G13" s="160">
        <f>+G7-G10</f>
        <v>-234107.43999999762</v>
      </c>
      <c r="H13" s="153">
        <f t="shared" si="0"/>
        <v>0.71176531037270752</v>
      </c>
      <c r="J13" s="158"/>
    </row>
    <row r="14" spans="1:10" ht="25.5" customHeight="1" x14ac:dyDescent="0.2">
      <c r="A14" s="204"/>
      <c r="B14" s="185"/>
      <c r="C14" s="185"/>
      <c r="D14" s="185"/>
      <c r="E14" s="185"/>
      <c r="F14" s="186"/>
      <c r="G14" s="186"/>
      <c r="H14" s="186"/>
    </row>
    <row r="15" spans="1:10" ht="27.75" customHeight="1" x14ac:dyDescent="0.25">
      <c r="A15" s="161"/>
      <c r="B15" s="162"/>
      <c r="C15" s="162"/>
      <c r="D15" s="163"/>
      <c r="E15" s="164"/>
      <c r="F15" s="165"/>
      <c r="G15" s="165"/>
      <c r="H15" s="166"/>
      <c r="J15" s="158"/>
    </row>
    <row r="16" spans="1:10" ht="30.75" customHeight="1" x14ac:dyDescent="0.25">
      <c r="A16" s="205" t="s">
        <v>173</v>
      </c>
      <c r="B16" s="206"/>
      <c r="C16" s="206"/>
      <c r="D16" s="206"/>
      <c r="E16" s="207"/>
      <c r="F16" s="167">
        <v>328911</v>
      </c>
      <c r="G16" s="167">
        <v>190402.06</v>
      </c>
      <c r="H16" s="168">
        <f>G16/F16</f>
        <v>0.57888626406535504</v>
      </c>
      <c r="J16" s="158"/>
    </row>
    <row r="17" spans="1:11" ht="34.5" customHeight="1" x14ac:dyDescent="0.25">
      <c r="A17" s="192" t="s">
        <v>174</v>
      </c>
      <c r="B17" s="193"/>
      <c r="C17" s="193"/>
      <c r="D17" s="193"/>
      <c r="E17" s="194"/>
      <c r="F17" s="169">
        <v>328911</v>
      </c>
      <c r="G17" s="169">
        <v>190402.06</v>
      </c>
      <c r="H17" s="168">
        <f>G17/F17</f>
        <v>0.57888626406535504</v>
      </c>
      <c r="J17" s="158"/>
    </row>
    <row r="18" spans="1:11" s="170" customFormat="1" ht="25.5" customHeight="1" x14ac:dyDescent="0.25">
      <c r="A18" s="184"/>
      <c r="B18" s="185"/>
      <c r="C18" s="185"/>
      <c r="D18" s="185"/>
      <c r="E18" s="185"/>
      <c r="F18" s="186"/>
      <c r="G18" s="186"/>
      <c r="H18" s="186"/>
      <c r="J18" s="171"/>
    </row>
    <row r="19" spans="1:11" s="170" customFormat="1" ht="27.75" customHeight="1" x14ac:dyDescent="0.25">
      <c r="A19" s="161"/>
      <c r="B19" s="162"/>
      <c r="C19" s="162"/>
      <c r="D19" s="163"/>
      <c r="E19" s="164"/>
      <c r="F19" s="165"/>
      <c r="G19" s="165"/>
      <c r="H19" s="166"/>
      <c r="J19" s="171"/>
      <c r="K19" s="171"/>
    </row>
    <row r="20" spans="1:11" s="170" customFormat="1" ht="22.5" customHeight="1" x14ac:dyDescent="0.25">
      <c r="A20" s="187" t="s">
        <v>175</v>
      </c>
      <c r="B20" s="188"/>
      <c r="C20" s="188"/>
      <c r="D20" s="188"/>
      <c r="E20" s="188"/>
      <c r="F20" s="159"/>
      <c r="G20" s="159"/>
      <c r="H20" s="159"/>
      <c r="J20" s="171"/>
    </row>
    <row r="21" spans="1:11" s="170" customFormat="1" ht="33.75" customHeight="1" x14ac:dyDescent="0.25">
      <c r="A21" s="187" t="s">
        <v>176</v>
      </c>
      <c r="B21" s="188"/>
      <c r="C21" s="188"/>
      <c r="D21" s="188"/>
      <c r="E21" s="188"/>
      <c r="F21" s="159"/>
      <c r="G21" s="159"/>
      <c r="H21" s="159"/>
    </row>
    <row r="22" spans="1:11" s="170" customFormat="1" ht="22.5" customHeight="1" x14ac:dyDescent="0.25">
      <c r="A22" s="189" t="s">
        <v>177</v>
      </c>
      <c r="B22" s="190"/>
      <c r="C22" s="190"/>
      <c r="D22" s="190"/>
      <c r="E22" s="190"/>
      <c r="F22" s="153">
        <f>F20-F21</f>
        <v>0</v>
      </c>
      <c r="G22" s="153">
        <f>G20-G21</f>
        <v>0</v>
      </c>
      <c r="H22" s="153">
        <f>H20-H21</f>
        <v>0</v>
      </c>
      <c r="J22" s="172"/>
      <c r="K22" s="171"/>
    </row>
    <row r="23" spans="1:11" s="170" customFormat="1" ht="25.5" customHeight="1" x14ac:dyDescent="0.25">
      <c r="A23" s="184"/>
      <c r="B23" s="185"/>
      <c r="C23" s="185"/>
      <c r="D23" s="185"/>
      <c r="E23" s="185"/>
      <c r="F23" s="186"/>
      <c r="G23" s="186"/>
      <c r="H23" s="186"/>
    </row>
    <row r="24" spans="1:11" s="170" customFormat="1" ht="22.5" customHeight="1" x14ac:dyDescent="0.25">
      <c r="A24" s="191" t="s">
        <v>178</v>
      </c>
      <c r="B24" s="188"/>
      <c r="C24" s="188"/>
      <c r="D24" s="188"/>
      <c r="E24" s="188"/>
      <c r="F24" s="159">
        <f>F13+F17</f>
        <v>0</v>
      </c>
      <c r="G24" s="159">
        <f>G13+G17</f>
        <v>-43705.379999997618</v>
      </c>
      <c r="H24" s="159"/>
    </row>
    <row r="25" spans="1:11" s="170" customFormat="1" ht="18" customHeight="1" x14ac:dyDescent="0.25">
      <c r="A25" s="173"/>
      <c r="B25" s="174"/>
      <c r="C25" s="174"/>
      <c r="D25" s="174"/>
      <c r="E25" s="174"/>
      <c r="F25" s="175"/>
      <c r="G25" s="175"/>
      <c r="H25" s="175"/>
    </row>
    <row r="26" spans="1:11" ht="42" customHeight="1" x14ac:dyDescent="0.25">
      <c r="A26" s="182" t="s">
        <v>179</v>
      </c>
      <c r="B26" s="183"/>
      <c r="C26" s="183"/>
      <c r="D26" s="183"/>
      <c r="E26" s="183"/>
      <c r="F26" s="183"/>
      <c r="G26" s="183"/>
      <c r="H26" s="183"/>
    </row>
    <row r="27" spans="1:11" ht="21" customHeight="1" x14ac:dyDescent="0.25">
      <c r="A27" s="179"/>
      <c r="B27" s="180"/>
      <c r="C27" s="180"/>
      <c r="D27" s="180"/>
      <c r="E27" s="180"/>
      <c r="F27" s="180"/>
      <c r="G27" s="180"/>
      <c r="H27" s="180"/>
    </row>
    <row r="28" spans="1:11" ht="15" x14ac:dyDescent="0.25">
      <c r="A28" s="315" t="s">
        <v>185</v>
      </c>
      <c r="B28" s="315"/>
      <c r="C28" s="315"/>
      <c r="D28" s="316"/>
      <c r="E28" s="314"/>
      <c r="F28" s="315"/>
      <c r="G28" s="315" t="s">
        <v>180</v>
      </c>
    </row>
    <row r="29" spans="1:11" ht="15" x14ac:dyDescent="0.25">
      <c r="A29" s="315" t="s">
        <v>183</v>
      </c>
      <c r="B29" s="315"/>
      <c r="C29" s="315"/>
      <c r="D29" s="316"/>
      <c r="E29" s="315"/>
      <c r="F29" s="315"/>
      <c r="G29" s="315" t="s">
        <v>181</v>
      </c>
    </row>
    <row r="30" spans="1:11" ht="15" x14ac:dyDescent="0.25">
      <c r="A30" s="315" t="s">
        <v>184</v>
      </c>
      <c r="B30" s="315"/>
      <c r="C30" s="315"/>
      <c r="D30" s="316"/>
      <c r="E30" s="315"/>
      <c r="F30" s="315"/>
      <c r="G30" s="315"/>
    </row>
    <row r="32" spans="1:11" x14ac:dyDescent="0.2">
      <c r="F32" s="158"/>
      <c r="G32" s="158"/>
      <c r="H32" s="158"/>
    </row>
    <row r="33" spans="5:8" x14ac:dyDescent="0.2">
      <c r="F33" s="158"/>
      <c r="G33" s="158"/>
      <c r="H33" s="158"/>
    </row>
    <row r="34" spans="5:8" x14ac:dyDescent="0.2">
      <c r="E34" s="177"/>
      <c r="F34" s="178"/>
      <c r="G34" s="178"/>
      <c r="H34" s="178"/>
    </row>
    <row r="35" spans="5:8" x14ac:dyDescent="0.2">
      <c r="E35" s="177"/>
      <c r="F35" s="158"/>
      <c r="G35" s="158"/>
      <c r="H35" s="158"/>
    </row>
    <row r="36" spans="5:8" x14ac:dyDescent="0.2">
      <c r="E36" s="177"/>
      <c r="F36" s="158"/>
      <c r="G36" s="158"/>
      <c r="H36" s="158"/>
    </row>
    <row r="37" spans="5:8" x14ac:dyDescent="0.2">
      <c r="E37" s="177"/>
      <c r="F37" s="158"/>
      <c r="G37" s="158"/>
      <c r="H37" s="158"/>
    </row>
    <row r="38" spans="5:8" x14ac:dyDescent="0.2">
      <c r="E38" s="177"/>
      <c r="F38" s="158"/>
      <c r="G38" s="158"/>
      <c r="H38" s="158"/>
    </row>
    <row r="39" spans="5:8" x14ac:dyDescent="0.2">
      <c r="E39" s="177"/>
    </row>
    <row r="44" spans="5:8" x14ac:dyDescent="0.2">
      <c r="F44" s="158"/>
    </row>
    <row r="45" spans="5:8" x14ac:dyDescent="0.2">
      <c r="F45" s="158"/>
    </row>
    <row r="46" spans="5:8" x14ac:dyDescent="0.2">
      <c r="F46" s="158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2466F-5029-4BE1-BB8A-D8001F65FA59}">
  <sheetPr>
    <pageSetUpPr fitToPage="1"/>
  </sheetPr>
  <dimension ref="A1:P110"/>
  <sheetViews>
    <sheetView view="pageBreakPreview" zoomScale="60" zoomScaleNormal="100" workbookViewId="0">
      <selection activeCell="F39" sqref="F39"/>
    </sheetView>
  </sheetViews>
  <sheetFormatPr defaultRowHeight="15.75" x14ac:dyDescent="0.25"/>
  <cols>
    <col min="1" max="1" width="25.42578125" style="1" customWidth="1"/>
    <col min="2" max="2" width="9.140625" style="1"/>
    <col min="3" max="3" width="41.85546875" style="1" customWidth="1"/>
    <col min="4" max="4" width="16.140625" style="86" customWidth="1"/>
    <col min="5" max="5" width="21.140625" style="86" customWidth="1"/>
    <col min="6" max="6" width="15.7109375" style="86" customWidth="1"/>
    <col min="7" max="7" width="11.42578125" style="1" customWidth="1"/>
    <col min="8" max="8" width="12.42578125" style="1" customWidth="1"/>
    <col min="9" max="16384" width="9.140625" style="1"/>
  </cols>
  <sheetData>
    <row r="1" spans="1:13" x14ac:dyDescent="0.25">
      <c r="A1" s="84"/>
      <c r="B1" s="84"/>
      <c r="C1" s="84"/>
      <c r="D1" s="85"/>
      <c r="E1" s="85"/>
      <c r="F1" s="85"/>
      <c r="G1" s="84"/>
    </row>
    <row r="2" spans="1:13" x14ac:dyDescent="0.25">
      <c r="A2" s="209" t="s">
        <v>82</v>
      </c>
      <c r="B2" s="209"/>
      <c r="C2" s="209"/>
      <c r="D2" s="209"/>
      <c r="E2" s="209"/>
      <c r="F2" s="209"/>
      <c r="G2" s="209"/>
    </row>
    <row r="3" spans="1:13" x14ac:dyDescent="0.25">
      <c r="A3" s="209" t="s">
        <v>153</v>
      </c>
      <c r="B3" s="209"/>
      <c r="C3" s="209"/>
      <c r="D3" s="209"/>
      <c r="E3" s="209"/>
      <c r="F3" s="209"/>
      <c r="G3" s="209"/>
    </row>
    <row r="4" spans="1:13" x14ac:dyDescent="0.25">
      <c r="A4" s="209" t="s">
        <v>83</v>
      </c>
      <c r="B4" s="209"/>
      <c r="C4" s="209"/>
      <c r="D4" s="209"/>
      <c r="E4" s="209"/>
      <c r="F4" s="209"/>
      <c r="G4" s="209"/>
    </row>
    <row r="5" spans="1:13" x14ac:dyDescent="0.25">
      <c r="A5" s="84"/>
      <c r="B5" s="84"/>
      <c r="C5" s="84"/>
      <c r="D5" s="85"/>
      <c r="E5" s="85"/>
      <c r="F5" s="85"/>
      <c r="G5" s="84"/>
    </row>
    <row r="6" spans="1:13" x14ac:dyDescent="0.25">
      <c r="A6" s="84"/>
      <c r="B6" s="84"/>
      <c r="C6" s="84"/>
      <c r="D6" s="85"/>
      <c r="E6" s="85"/>
      <c r="F6" s="85"/>
      <c r="G6" s="84"/>
    </row>
    <row r="7" spans="1:13" x14ac:dyDescent="0.25">
      <c r="A7" s="84"/>
      <c r="B7" s="84"/>
      <c r="C7" s="84"/>
      <c r="D7" s="85"/>
      <c r="E7" s="85"/>
      <c r="F7" s="85"/>
      <c r="G7" s="84"/>
    </row>
    <row r="8" spans="1:13" x14ac:dyDescent="0.25">
      <c r="A8" s="210" t="s">
        <v>22</v>
      </c>
      <c r="B8" s="210"/>
      <c r="C8" s="210"/>
      <c r="D8" s="210"/>
      <c r="E8" s="210"/>
      <c r="F8" s="210"/>
      <c r="G8" s="210"/>
    </row>
    <row r="9" spans="1:13" x14ac:dyDescent="0.25">
      <c r="A9" s="84"/>
      <c r="B9" s="84"/>
      <c r="C9" s="84"/>
      <c r="D9" s="85"/>
      <c r="E9" s="85"/>
      <c r="F9" s="85"/>
      <c r="G9" s="84"/>
    </row>
    <row r="10" spans="1:13" ht="16.5" thickBot="1" x14ac:dyDescent="0.3"/>
    <row r="11" spans="1:13" ht="47.25" x14ac:dyDescent="0.25">
      <c r="A11" s="141" t="s">
        <v>84</v>
      </c>
      <c r="B11" s="211" t="s">
        <v>85</v>
      </c>
      <c r="C11" s="211"/>
      <c r="D11" s="142" t="s">
        <v>164</v>
      </c>
      <c r="E11" s="142" t="s">
        <v>165</v>
      </c>
      <c r="F11" s="142" t="s">
        <v>166</v>
      </c>
      <c r="G11" s="143" t="s">
        <v>89</v>
      </c>
      <c r="H11" s="143" t="s">
        <v>89</v>
      </c>
      <c r="I11" s="88"/>
      <c r="J11" s="88"/>
      <c r="K11" s="88"/>
      <c r="L11" s="88"/>
      <c r="M11" s="88"/>
    </row>
    <row r="12" spans="1:13" ht="16.5" thickBot="1" x14ac:dyDescent="0.3">
      <c r="A12" s="89"/>
      <c r="B12" s="208">
        <v>1</v>
      </c>
      <c r="C12" s="208"/>
      <c r="D12" s="90">
        <v>2</v>
      </c>
      <c r="E12" s="90">
        <v>3</v>
      </c>
      <c r="F12" s="90">
        <v>4</v>
      </c>
      <c r="G12" s="91" t="s">
        <v>90</v>
      </c>
      <c r="H12" s="91" t="s">
        <v>91</v>
      </c>
    </row>
    <row r="13" spans="1:13" ht="30" customHeight="1" x14ac:dyDescent="0.25">
      <c r="A13" s="92">
        <v>6</v>
      </c>
      <c r="B13" s="213" t="s">
        <v>92</v>
      </c>
      <c r="C13" s="213"/>
      <c r="D13" s="39">
        <f>D14+D22+D25+D18+D20</f>
        <v>12710541.92</v>
      </c>
      <c r="E13" s="39">
        <f t="shared" ref="E13" si="0">E14+E22+E25+E18+E20</f>
        <v>13263650</v>
      </c>
      <c r="F13" s="39">
        <f>F14+F22+F25+F18+F20+F27</f>
        <v>12596779.859999999</v>
      </c>
      <c r="G13" s="93">
        <f>F13/E13*100</f>
        <v>94.972197396644205</v>
      </c>
      <c r="H13" s="94">
        <f>F13/D13*100</f>
        <v>99.104978680562823</v>
      </c>
    </row>
    <row r="14" spans="1:13" ht="30" customHeight="1" x14ac:dyDescent="0.25">
      <c r="A14" s="95">
        <v>63</v>
      </c>
      <c r="B14" s="212" t="s">
        <v>93</v>
      </c>
      <c r="C14" s="212"/>
      <c r="D14" s="42">
        <f>D16+D15</f>
        <v>11174057.550000001</v>
      </c>
      <c r="E14" s="42">
        <f t="shared" ref="E14" si="1">E16+E15</f>
        <v>11821100</v>
      </c>
      <c r="F14" s="42">
        <f>F16+F15+F17</f>
        <v>11228636.66</v>
      </c>
      <c r="G14" s="96">
        <f t="shared" ref="G14:G37" si="2">F14/E14*100</f>
        <v>94.988086218710606</v>
      </c>
      <c r="H14" s="83">
        <f t="shared" ref="H14:H37" si="3">F14/D14*100</f>
        <v>100.48844486217989</v>
      </c>
    </row>
    <row r="15" spans="1:13" ht="30" customHeight="1" x14ac:dyDescent="0.25">
      <c r="A15" s="97">
        <v>634</v>
      </c>
      <c r="B15" s="214" t="s">
        <v>94</v>
      </c>
      <c r="C15" s="214"/>
      <c r="D15" s="98">
        <v>87353.31</v>
      </c>
      <c r="E15" s="98">
        <v>0</v>
      </c>
      <c r="F15" s="98">
        <v>0</v>
      </c>
      <c r="G15" s="96"/>
      <c r="H15" s="83"/>
    </row>
    <row r="16" spans="1:13" ht="46.5" customHeight="1" x14ac:dyDescent="0.25">
      <c r="A16" s="97">
        <v>636</v>
      </c>
      <c r="B16" s="214" t="s">
        <v>43</v>
      </c>
      <c r="C16" s="214"/>
      <c r="D16" s="98">
        <v>11086704.24</v>
      </c>
      <c r="E16" s="98">
        <v>11821100</v>
      </c>
      <c r="F16" s="98">
        <v>11184130.189999999</v>
      </c>
      <c r="G16" s="96">
        <f t="shared" si="2"/>
        <v>94.611585977616301</v>
      </c>
      <c r="H16" s="83">
        <f t="shared" si="3"/>
        <v>100.87876385886163</v>
      </c>
    </row>
    <row r="17" spans="1:8" ht="46.5" customHeight="1" x14ac:dyDescent="0.25">
      <c r="A17" s="97">
        <v>638</v>
      </c>
      <c r="B17" s="214" t="s">
        <v>43</v>
      </c>
      <c r="C17" s="214"/>
      <c r="D17" s="98">
        <v>0</v>
      </c>
      <c r="E17" s="98">
        <v>0</v>
      </c>
      <c r="F17" s="98">
        <v>44506.47</v>
      </c>
      <c r="G17" s="96"/>
      <c r="H17" s="83"/>
    </row>
    <row r="18" spans="1:8" ht="30" customHeight="1" x14ac:dyDescent="0.25">
      <c r="A18" s="95">
        <v>64</v>
      </c>
      <c r="B18" s="212" t="s">
        <v>26</v>
      </c>
      <c r="C18" s="212"/>
      <c r="D18" s="42">
        <f>D19</f>
        <v>5.47</v>
      </c>
      <c r="E18" s="42">
        <f t="shared" ref="E18:F18" si="4">E19</f>
        <v>0</v>
      </c>
      <c r="F18" s="42">
        <f t="shared" si="4"/>
        <v>61.55</v>
      </c>
      <c r="G18" s="96"/>
      <c r="H18" s="83">
        <f t="shared" si="3"/>
        <v>1125.2285191956125</v>
      </c>
    </row>
    <row r="19" spans="1:8" ht="30" customHeight="1" x14ac:dyDescent="0.25">
      <c r="A19" s="97">
        <v>641</v>
      </c>
      <c r="B19" s="214" t="s">
        <v>27</v>
      </c>
      <c r="C19" s="214"/>
      <c r="D19" s="98">
        <v>5.47</v>
      </c>
      <c r="E19" s="98">
        <v>0</v>
      </c>
      <c r="F19" s="98">
        <v>61.55</v>
      </c>
      <c r="G19" s="96"/>
      <c r="H19" s="83">
        <f t="shared" si="3"/>
        <v>1125.2285191956125</v>
      </c>
    </row>
    <row r="20" spans="1:8" ht="30" customHeight="1" x14ac:dyDescent="0.25">
      <c r="A20" s="95">
        <v>65</v>
      </c>
      <c r="B20" s="215" t="s">
        <v>38</v>
      </c>
      <c r="C20" s="215"/>
      <c r="D20" s="42">
        <f t="shared" ref="D20" si="5">D21</f>
        <v>0</v>
      </c>
      <c r="E20" s="42">
        <v>0</v>
      </c>
      <c r="F20" s="42">
        <f>F21</f>
        <v>436</v>
      </c>
      <c r="G20" s="96"/>
      <c r="H20" s="83"/>
    </row>
    <row r="21" spans="1:8" ht="30" customHeight="1" x14ac:dyDescent="0.25">
      <c r="A21" s="97">
        <v>652</v>
      </c>
      <c r="B21" s="216" t="s">
        <v>39</v>
      </c>
      <c r="C21" s="216"/>
      <c r="D21" s="98">
        <v>0</v>
      </c>
      <c r="E21" s="98">
        <v>0</v>
      </c>
      <c r="F21" s="98">
        <v>436</v>
      </c>
      <c r="G21" s="96"/>
      <c r="H21" s="83"/>
    </row>
    <row r="22" spans="1:8" ht="30" customHeight="1" x14ac:dyDescent="0.25">
      <c r="A22" s="95">
        <v>66</v>
      </c>
      <c r="B22" s="215" t="s">
        <v>95</v>
      </c>
      <c r="C22" s="215"/>
      <c r="D22" s="42">
        <f t="shared" ref="D22" si="6">D23</f>
        <v>63848.27</v>
      </c>
      <c r="E22" s="42">
        <f t="shared" ref="E22:F22" si="7">SUM(E23:E24)</f>
        <v>64000</v>
      </c>
      <c r="F22" s="42">
        <f t="shared" si="7"/>
        <v>105185.61</v>
      </c>
      <c r="G22" s="96">
        <f t="shared" si="2"/>
        <v>164.352515625</v>
      </c>
      <c r="H22" s="83">
        <f t="shared" si="3"/>
        <v>164.74308544303551</v>
      </c>
    </row>
    <row r="23" spans="1:8" ht="30" customHeight="1" x14ac:dyDescent="0.25">
      <c r="A23" s="97">
        <v>661</v>
      </c>
      <c r="B23" s="216" t="s">
        <v>35</v>
      </c>
      <c r="C23" s="216"/>
      <c r="D23" s="98">
        <v>63848.27</v>
      </c>
      <c r="E23" s="98">
        <v>60000</v>
      </c>
      <c r="F23" s="98">
        <v>82650.61</v>
      </c>
      <c r="G23" s="96">
        <f t="shared" si="2"/>
        <v>137.75101666666666</v>
      </c>
      <c r="H23" s="83">
        <f t="shared" si="3"/>
        <v>129.4484721355802</v>
      </c>
    </row>
    <row r="24" spans="1:8" ht="30" customHeight="1" x14ac:dyDescent="0.25">
      <c r="A24" s="97">
        <v>663</v>
      </c>
      <c r="B24" s="216" t="s">
        <v>96</v>
      </c>
      <c r="C24" s="216"/>
      <c r="D24" s="98">
        <v>8680</v>
      </c>
      <c r="E24" s="98">
        <v>4000</v>
      </c>
      <c r="F24" s="98">
        <v>22535</v>
      </c>
      <c r="G24" s="96">
        <f t="shared" si="2"/>
        <v>563.375</v>
      </c>
      <c r="H24" s="83">
        <f t="shared" si="3"/>
        <v>259.61981566820276</v>
      </c>
    </row>
    <row r="25" spans="1:8" x14ac:dyDescent="0.25">
      <c r="A25" s="95">
        <v>67</v>
      </c>
      <c r="B25" s="212" t="s">
        <v>28</v>
      </c>
      <c r="C25" s="212"/>
      <c r="D25" s="42">
        <f>D26</f>
        <v>1472630.63</v>
      </c>
      <c r="E25" s="42">
        <f t="shared" ref="E25:F25" si="8">E26</f>
        <v>1378550</v>
      </c>
      <c r="F25" s="42">
        <f t="shared" si="8"/>
        <v>1262251.28</v>
      </c>
      <c r="G25" s="96">
        <f t="shared" si="2"/>
        <v>91.563692285372312</v>
      </c>
      <c r="H25" s="83">
        <f t="shared" si="3"/>
        <v>85.714044940108309</v>
      </c>
    </row>
    <row r="26" spans="1:8" ht="36.75" customHeight="1" x14ac:dyDescent="0.25">
      <c r="A26" s="53">
        <v>671</v>
      </c>
      <c r="B26" s="218" t="s">
        <v>97</v>
      </c>
      <c r="C26" s="218"/>
      <c r="D26" s="55">
        <v>1472630.63</v>
      </c>
      <c r="E26" s="55">
        <v>1378550</v>
      </c>
      <c r="F26" s="55">
        <v>1262251.28</v>
      </c>
      <c r="G26" s="96">
        <f t="shared" si="2"/>
        <v>91.563692285372312</v>
      </c>
      <c r="H26" s="83">
        <f t="shared" si="3"/>
        <v>85.714044940108309</v>
      </c>
    </row>
    <row r="27" spans="1:8" x14ac:dyDescent="0.25">
      <c r="A27" s="95">
        <v>68</v>
      </c>
      <c r="B27" s="212" t="s">
        <v>30</v>
      </c>
      <c r="C27" s="212"/>
      <c r="D27" s="42">
        <f>D28</f>
        <v>0</v>
      </c>
      <c r="E27" s="42">
        <f t="shared" ref="E27:F27" si="9">E28</f>
        <v>0</v>
      </c>
      <c r="F27" s="42">
        <f t="shared" si="9"/>
        <v>208.76</v>
      </c>
      <c r="G27" s="96"/>
      <c r="H27" s="83"/>
    </row>
    <row r="28" spans="1:8" x14ac:dyDescent="0.25">
      <c r="A28" s="53">
        <v>683</v>
      </c>
      <c r="B28" s="218" t="s">
        <v>31</v>
      </c>
      <c r="C28" s="218"/>
      <c r="D28" s="55"/>
      <c r="E28" s="55"/>
      <c r="F28" s="55">
        <v>208.76</v>
      </c>
      <c r="G28" s="96"/>
      <c r="H28" s="83"/>
    </row>
    <row r="29" spans="1:8" ht="31.5" customHeight="1" x14ac:dyDescent="0.25">
      <c r="A29" s="95">
        <v>7</v>
      </c>
      <c r="B29" s="212" t="s">
        <v>98</v>
      </c>
      <c r="C29" s="212"/>
      <c r="D29" s="42">
        <f>D30</f>
        <v>698</v>
      </c>
      <c r="E29" s="42">
        <f t="shared" ref="E29:F29" si="10">E30</f>
        <v>588</v>
      </c>
      <c r="F29" s="42">
        <f t="shared" si="10"/>
        <v>1376.8</v>
      </c>
      <c r="G29" s="96">
        <f t="shared" si="2"/>
        <v>234.14965986394554</v>
      </c>
      <c r="H29" s="83">
        <f t="shared" si="3"/>
        <v>197.24928366762177</v>
      </c>
    </row>
    <row r="30" spans="1:8" x14ac:dyDescent="0.25">
      <c r="A30" s="99">
        <v>72</v>
      </c>
      <c r="B30" s="219" t="s">
        <v>50</v>
      </c>
      <c r="C30" s="219"/>
      <c r="D30" s="100">
        <f>D31+D32</f>
        <v>698</v>
      </c>
      <c r="E30" s="100">
        <f t="shared" ref="E30:F30" si="11">E31+E32</f>
        <v>588</v>
      </c>
      <c r="F30" s="100">
        <f t="shared" si="11"/>
        <v>1376.8</v>
      </c>
      <c r="G30" s="96">
        <f t="shared" si="2"/>
        <v>234.14965986394554</v>
      </c>
      <c r="H30" s="83">
        <f t="shared" si="3"/>
        <v>197.24928366762177</v>
      </c>
    </row>
    <row r="31" spans="1:8" x14ac:dyDescent="0.25">
      <c r="A31" s="53">
        <v>721</v>
      </c>
      <c r="B31" s="220" t="s">
        <v>51</v>
      </c>
      <c r="C31" s="220"/>
      <c r="D31" s="55">
        <v>588</v>
      </c>
      <c r="E31" s="55">
        <v>588</v>
      </c>
      <c r="F31" s="55">
        <v>716.8</v>
      </c>
      <c r="G31" s="96">
        <f t="shared" si="2"/>
        <v>121.9047619047619</v>
      </c>
      <c r="H31" s="83">
        <f t="shared" si="3"/>
        <v>121.9047619047619</v>
      </c>
    </row>
    <row r="32" spans="1:8" x14ac:dyDescent="0.25">
      <c r="A32" s="53">
        <v>722</v>
      </c>
      <c r="B32" s="54" t="s">
        <v>157</v>
      </c>
      <c r="C32" s="54"/>
      <c r="D32" s="55">
        <v>110</v>
      </c>
      <c r="E32" s="55"/>
      <c r="F32" s="55">
        <v>660</v>
      </c>
      <c r="G32" s="96"/>
      <c r="H32" s="83"/>
    </row>
    <row r="33" spans="1:16" x14ac:dyDescent="0.25">
      <c r="A33" s="95">
        <v>9</v>
      </c>
      <c r="B33" s="221" t="s">
        <v>99</v>
      </c>
      <c r="C33" s="221"/>
      <c r="D33" s="42">
        <f>D34</f>
        <v>0</v>
      </c>
      <c r="E33" s="42">
        <f t="shared" ref="E33:F34" si="12">E34</f>
        <v>328911</v>
      </c>
      <c r="F33" s="42">
        <f t="shared" si="12"/>
        <v>190402.06</v>
      </c>
      <c r="G33" s="96">
        <f t="shared" si="2"/>
        <v>57.888626406535501</v>
      </c>
      <c r="H33" s="83"/>
    </row>
    <row r="34" spans="1:16" x14ac:dyDescent="0.25">
      <c r="A34" s="99">
        <v>92</v>
      </c>
      <c r="B34" s="219" t="s">
        <v>100</v>
      </c>
      <c r="C34" s="219"/>
      <c r="D34" s="100">
        <f>D35</f>
        <v>0</v>
      </c>
      <c r="E34" s="100">
        <f t="shared" si="12"/>
        <v>328911</v>
      </c>
      <c r="F34" s="100">
        <f t="shared" si="12"/>
        <v>190402.06</v>
      </c>
      <c r="G34" s="96">
        <f t="shared" si="2"/>
        <v>57.888626406535501</v>
      </c>
      <c r="H34" s="83"/>
    </row>
    <row r="35" spans="1:16" x14ac:dyDescent="0.25">
      <c r="A35" s="53">
        <v>922</v>
      </c>
      <c r="B35" s="220" t="s">
        <v>101</v>
      </c>
      <c r="C35" s="220"/>
      <c r="D35" s="55">
        <v>0</v>
      </c>
      <c r="E35" s="55">
        <v>328911</v>
      </c>
      <c r="F35" s="55">
        <v>190402.06</v>
      </c>
      <c r="G35" s="96">
        <f t="shared" si="2"/>
        <v>57.888626406535501</v>
      </c>
      <c r="H35" s="83"/>
    </row>
    <row r="36" spans="1:16" ht="24.95" customHeight="1" x14ac:dyDescent="0.25">
      <c r="A36" s="101"/>
      <c r="B36" s="222" t="s">
        <v>102</v>
      </c>
      <c r="C36" s="222"/>
      <c r="D36" s="102">
        <f>D13+D29+D35</f>
        <v>12711239.92</v>
      </c>
      <c r="E36" s="102">
        <f>E13+E29</f>
        <v>13264238</v>
      </c>
      <c r="F36" s="102">
        <f>F13+F29</f>
        <v>12598156.66</v>
      </c>
      <c r="G36" s="96">
        <f t="shared" si="2"/>
        <v>94.978367095041577</v>
      </c>
      <c r="H36" s="83">
        <f t="shared" si="3"/>
        <v>99.11036798367661</v>
      </c>
    </row>
    <row r="37" spans="1:16" ht="33.75" customHeight="1" thickBot="1" x14ac:dyDescent="0.3">
      <c r="A37" s="29"/>
      <c r="B37" s="223" t="s">
        <v>103</v>
      </c>
      <c r="C37" s="223"/>
      <c r="D37" s="59">
        <f>D36+D33</f>
        <v>12711239.92</v>
      </c>
      <c r="E37" s="59">
        <f t="shared" ref="E37:F37" si="13">E36+E33</f>
        <v>13593149</v>
      </c>
      <c r="F37" s="59">
        <f t="shared" si="13"/>
        <v>12788558.720000001</v>
      </c>
      <c r="G37" s="96">
        <f t="shared" si="2"/>
        <v>94.080913260054757</v>
      </c>
      <c r="H37" s="83">
        <f t="shared" si="3"/>
        <v>100.60827110877159</v>
      </c>
      <c r="N37" s="37"/>
      <c r="O37" s="217"/>
      <c r="P37" s="217"/>
    </row>
    <row r="38" spans="1:16" ht="24.95" customHeight="1" x14ac:dyDescent="0.25">
      <c r="N38" s="37"/>
      <c r="O38" s="217"/>
      <c r="P38" s="217"/>
    </row>
    <row r="39" spans="1:16" ht="24.95" customHeight="1" x14ac:dyDescent="0.25">
      <c r="N39" s="37"/>
      <c r="O39" s="37"/>
      <c r="P39" s="37"/>
    </row>
    <row r="40" spans="1:16" ht="24.95" customHeight="1" x14ac:dyDescent="0.25">
      <c r="N40" s="37"/>
      <c r="O40" s="37"/>
      <c r="P40" s="37"/>
    </row>
    <row r="41" spans="1:16" ht="24.95" customHeight="1" x14ac:dyDescent="0.25">
      <c r="A41" s="210" t="s">
        <v>60</v>
      </c>
      <c r="B41" s="210"/>
      <c r="C41" s="210"/>
      <c r="D41" s="210"/>
      <c r="E41" s="210"/>
      <c r="F41" s="210"/>
      <c r="G41" s="210"/>
    </row>
    <row r="42" spans="1:16" ht="24.95" customHeight="1" x14ac:dyDescent="0.25"/>
    <row r="43" spans="1:16" ht="24.95" customHeight="1" thickBot="1" x14ac:dyDescent="0.3"/>
    <row r="44" spans="1:16" ht="24.95" customHeight="1" thickBot="1" x14ac:dyDescent="0.3">
      <c r="A44" s="103" t="s">
        <v>104</v>
      </c>
      <c r="B44" s="225" t="s">
        <v>85</v>
      </c>
      <c r="C44" s="225"/>
      <c r="D44" s="87" t="s">
        <v>86</v>
      </c>
      <c r="E44" s="87" t="s">
        <v>87</v>
      </c>
      <c r="F44" s="87" t="s">
        <v>88</v>
      </c>
      <c r="G44" s="104" t="s">
        <v>89</v>
      </c>
      <c r="H44" s="104" t="s">
        <v>89</v>
      </c>
    </row>
    <row r="45" spans="1:16" ht="24.95" customHeight="1" thickBot="1" x14ac:dyDescent="0.3">
      <c r="A45" s="105"/>
      <c r="B45" s="226">
        <v>1</v>
      </c>
      <c r="C45" s="226"/>
      <c r="D45" s="106">
        <v>2</v>
      </c>
      <c r="E45" s="106">
        <v>3</v>
      </c>
      <c r="F45" s="106">
        <v>4</v>
      </c>
      <c r="G45" s="107" t="s">
        <v>90</v>
      </c>
      <c r="H45" s="107" t="s">
        <v>91</v>
      </c>
    </row>
    <row r="46" spans="1:16" ht="24.95" customHeight="1" thickBot="1" x14ac:dyDescent="0.3">
      <c r="A46" s="108">
        <v>3</v>
      </c>
      <c r="B46" s="227" t="s">
        <v>105</v>
      </c>
      <c r="C46" s="228"/>
      <c r="D46" s="109">
        <f>D47+D56+D87+D92</f>
        <v>12829761.239999996</v>
      </c>
      <c r="E46" s="109">
        <f t="shared" ref="E46:F46" si="14">E47+E56+E87+E92</f>
        <v>13283000</v>
      </c>
      <c r="F46" s="109">
        <f t="shared" si="14"/>
        <v>12589649.179999998</v>
      </c>
      <c r="G46" s="110">
        <f>F46/E46</f>
        <v>0.94780163968982889</v>
      </c>
      <c r="H46" s="110">
        <f>F46/D46</f>
        <v>0.98128476005840315</v>
      </c>
    </row>
    <row r="47" spans="1:16" ht="24.95" customHeight="1" thickBot="1" x14ac:dyDescent="0.3">
      <c r="A47" s="111">
        <v>31</v>
      </c>
      <c r="B47" s="229" t="s">
        <v>106</v>
      </c>
      <c r="C47" s="229"/>
      <c r="D47" s="39">
        <f>D48+D51+D53</f>
        <v>11050198.489999998</v>
      </c>
      <c r="E47" s="39">
        <f t="shared" ref="E47:F47" si="15">E48+E51+E53</f>
        <v>11659700</v>
      </c>
      <c r="F47" s="39">
        <f t="shared" si="15"/>
        <v>10980606.169999998</v>
      </c>
      <c r="G47" s="110">
        <f t="shared" ref="G47:G93" si="16">F47/E47</f>
        <v>0.94175717814351978</v>
      </c>
      <c r="H47" s="110">
        <f t="shared" ref="H47:H95" si="17">F47/D47</f>
        <v>0.99370216561603142</v>
      </c>
    </row>
    <row r="48" spans="1:16" ht="24.95" customHeight="1" thickBot="1" x14ac:dyDescent="0.3">
      <c r="A48" s="112">
        <v>311</v>
      </c>
      <c r="B48" s="224" t="s">
        <v>107</v>
      </c>
      <c r="C48" s="224"/>
      <c r="D48" s="100">
        <f>SUM(D49:D50)</f>
        <v>9099363.8699999992</v>
      </c>
      <c r="E48" s="100">
        <v>9695000</v>
      </c>
      <c r="F48" s="100">
        <f>SUM(F49:F50)</f>
        <v>9036248.1399999987</v>
      </c>
      <c r="G48" s="110">
        <f t="shared" si="16"/>
        <v>0.932052412583806</v>
      </c>
      <c r="H48" s="110">
        <f t="shared" si="17"/>
        <v>0.99306372061808756</v>
      </c>
    </row>
    <row r="49" spans="1:8" ht="24.95" customHeight="1" thickBot="1" x14ac:dyDescent="0.3">
      <c r="A49" s="113">
        <v>3111</v>
      </c>
      <c r="B49" s="230" t="s">
        <v>108</v>
      </c>
      <c r="C49" s="230"/>
      <c r="D49" s="114">
        <v>9023936.7599999998</v>
      </c>
      <c r="E49" s="114"/>
      <c r="F49" s="114">
        <v>8915505.6099999994</v>
      </c>
      <c r="G49" s="110"/>
      <c r="H49" s="110">
        <f t="shared" si="17"/>
        <v>0.98798405253894972</v>
      </c>
    </row>
    <row r="50" spans="1:8" ht="24.95" customHeight="1" thickBot="1" x14ac:dyDescent="0.3">
      <c r="A50" s="113">
        <v>3113</v>
      </c>
      <c r="B50" s="230" t="s">
        <v>109</v>
      </c>
      <c r="C50" s="230"/>
      <c r="D50" s="114">
        <v>75427.11</v>
      </c>
      <c r="E50" s="114"/>
      <c r="F50" s="114">
        <v>120742.53</v>
      </c>
      <c r="G50" s="110"/>
      <c r="H50" s="110">
        <f t="shared" si="17"/>
        <v>1.6007842538312815</v>
      </c>
    </row>
    <row r="51" spans="1:8" ht="24.95" customHeight="1" thickBot="1" x14ac:dyDescent="0.3">
      <c r="A51" s="112">
        <v>312</v>
      </c>
      <c r="B51" s="224" t="s">
        <v>65</v>
      </c>
      <c r="C51" s="224"/>
      <c r="D51" s="100">
        <f>D52</f>
        <v>469330.04</v>
      </c>
      <c r="E51" s="100">
        <v>432000</v>
      </c>
      <c r="F51" s="100">
        <f t="shared" ref="F51" si="18">F52</f>
        <v>454476.62</v>
      </c>
      <c r="G51" s="110">
        <f t="shared" si="16"/>
        <v>1.0520292129629629</v>
      </c>
      <c r="H51" s="110">
        <f t="shared" si="17"/>
        <v>0.96835186599178702</v>
      </c>
    </row>
    <row r="52" spans="1:8" ht="24.95" customHeight="1" thickBot="1" x14ac:dyDescent="0.3">
      <c r="A52" s="115">
        <v>3121</v>
      </c>
      <c r="B52" s="231" t="s">
        <v>65</v>
      </c>
      <c r="C52" s="231"/>
      <c r="D52" s="114">
        <v>469330.04</v>
      </c>
      <c r="E52" s="114"/>
      <c r="F52" s="114">
        <v>454476.62</v>
      </c>
      <c r="G52" s="110"/>
      <c r="H52" s="110">
        <f t="shared" si="17"/>
        <v>0.96835186599178702</v>
      </c>
    </row>
    <row r="53" spans="1:8" ht="24.95" customHeight="1" thickBot="1" x14ac:dyDescent="0.3">
      <c r="A53" s="112">
        <v>313</v>
      </c>
      <c r="B53" s="224" t="s">
        <v>66</v>
      </c>
      <c r="C53" s="224"/>
      <c r="D53" s="100">
        <f>D54+D55</f>
        <v>1481504.58</v>
      </c>
      <c r="E53" s="100">
        <v>1532700</v>
      </c>
      <c r="F53" s="100">
        <f>F54+F55</f>
        <v>1489881.41</v>
      </c>
      <c r="G53" s="110">
        <f t="shared" si="16"/>
        <v>0.97206329353428589</v>
      </c>
      <c r="H53" s="110">
        <f t="shared" si="17"/>
        <v>1.0056542720914166</v>
      </c>
    </row>
    <row r="54" spans="1:8" ht="24.95" customHeight="1" thickBot="1" x14ac:dyDescent="0.3">
      <c r="A54" s="113">
        <v>3232</v>
      </c>
      <c r="B54" s="230" t="s">
        <v>110</v>
      </c>
      <c r="C54" s="230"/>
      <c r="D54" s="114">
        <v>1475852.57</v>
      </c>
      <c r="E54" s="114"/>
      <c r="F54" s="114">
        <v>1489186.64</v>
      </c>
      <c r="G54" s="110"/>
      <c r="H54" s="110">
        <f t="shared" si="17"/>
        <v>1.0090348252061518</v>
      </c>
    </row>
    <row r="55" spans="1:8" ht="24.95" customHeight="1" thickBot="1" x14ac:dyDescent="0.3">
      <c r="A55" s="113">
        <v>3233</v>
      </c>
      <c r="B55" s="230" t="s">
        <v>111</v>
      </c>
      <c r="C55" s="230"/>
      <c r="D55" s="114">
        <v>5652.01</v>
      </c>
      <c r="E55" s="114"/>
      <c r="F55" s="114">
        <v>694.77</v>
      </c>
      <c r="G55" s="110"/>
      <c r="H55" s="110">
        <f t="shared" si="17"/>
        <v>0.12292441096176404</v>
      </c>
    </row>
    <row r="56" spans="1:8" ht="24.95" customHeight="1" thickBot="1" x14ac:dyDescent="0.3">
      <c r="A56" s="116">
        <v>32</v>
      </c>
      <c r="B56" s="233" t="s">
        <v>67</v>
      </c>
      <c r="C56" s="233"/>
      <c r="D56" s="42">
        <f>D57+D62+D69+D79+D81</f>
        <v>1622208.6800000002</v>
      </c>
      <c r="E56" s="42">
        <f t="shared" ref="E56:F56" si="19">E57+E62+E69+E79+E81</f>
        <v>1518300</v>
      </c>
      <c r="F56" s="42">
        <f t="shared" si="19"/>
        <v>1542545.08</v>
      </c>
      <c r="G56" s="110">
        <f t="shared" si="16"/>
        <v>1.0159685701113088</v>
      </c>
      <c r="H56" s="110">
        <f t="shared" si="17"/>
        <v>0.95089189141806341</v>
      </c>
    </row>
    <row r="57" spans="1:8" ht="24.95" customHeight="1" thickBot="1" x14ac:dyDescent="0.3">
      <c r="A57" s="112">
        <v>321</v>
      </c>
      <c r="B57" s="234" t="s">
        <v>68</v>
      </c>
      <c r="C57" s="234"/>
      <c r="D57" s="100">
        <f>SUM(D58:D61)</f>
        <v>326638.03999999998</v>
      </c>
      <c r="E57" s="100">
        <v>374000</v>
      </c>
      <c r="F57" s="100">
        <f t="shared" ref="F57" si="20">SUM(F58:F61)</f>
        <v>485209.80000000005</v>
      </c>
      <c r="G57" s="110">
        <f t="shared" si="16"/>
        <v>1.2973524064171125</v>
      </c>
      <c r="H57" s="110">
        <f t="shared" si="17"/>
        <v>1.4854662978016893</v>
      </c>
    </row>
    <row r="58" spans="1:8" ht="24.95" customHeight="1" thickBot="1" x14ac:dyDescent="0.3">
      <c r="A58" s="113">
        <v>3211</v>
      </c>
      <c r="B58" s="232" t="s">
        <v>112</v>
      </c>
      <c r="C58" s="232"/>
      <c r="D58" s="55">
        <v>59835.65</v>
      </c>
      <c r="E58" s="55"/>
      <c r="F58" s="55">
        <v>81579.28</v>
      </c>
      <c r="G58" s="110"/>
      <c r="H58" s="110">
        <f t="shared" si="17"/>
        <v>1.3633892169634656</v>
      </c>
    </row>
    <row r="59" spans="1:8" ht="24.95" customHeight="1" thickBot="1" x14ac:dyDescent="0.3">
      <c r="A59" s="113">
        <v>3212</v>
      </c>
      <c r="B59" s="232" t="s">
        <v>113</v>
      </c>
      <c r="C59" s="232"/>
      <c r="D59" s="55">
        <v>261105.27</v>
      </c>
      <c r="E59" s="55"/>
      <c r="F59" s="55">
        <v>358176.38</v>
      </c>
      <c r="G59" s="110"/>
      <c r="H59" s="110">
        <f t="shared" si="17"/>
        <v>1.3717700144466636</v>
      </c>
    </row>
    <row r="60" spans="1:8" ht="24.95" customHeight="1" thickBot="1" x14ac:dyDescent="0.3">
      <c r="A60" s="113">
        <v>3213</v>
      </c>
      <c r="B60" s="232" t="s">
        <v>114</v>
      </c>
      <c r="C60" s="232"/>
      <c r="D60" s="55">
        <v>3810</v>
      </c>
      <c r="E60" s="55"/>
      <c r="F60" s="55">
        <v>43873.82</v>
      </c>
      <c r="G60" s="110"/>
      <c r="H60" s="110">
        <f t="shared" si="17"/>
        <v>11.515438320209974</v>
      </c>
    </row>
    <row r="61" spans="1:8" ht="24.95" customHeight="1" thickBot="1" x14ac:dyDescent="0.3">
      <c r="A61" s="113">
        <v>3214</v>
      </c>
      <c r="B61" s="232" t="s">
        <v>115</v>
      </c>
      <c r="C61" s="232"/>
      <c r="D61" s="55">
        <v>1887.12</v>
      </c>
      <c r="E61" s="55"/>
      <c r="F61" s="55">
        <v>1580.32</v>
      </c>
      <c r="G61" s="110"/>
      <c r="H61" s="110">
        <f t="shared" si="17"/>
        <v>0.83742422315486031</v>
      </c>
    </row>
    <row r="62" spans="1:8" ht="24.95" customHeight="1" thickBot="1" x14ac:dyDescent="0.3">
      <c r="A62" s="112">
        <v>322</v>
      </c>
      <c r="B62" s="234" t="s">
        <v>116</v>
      </c>
      <c r="C62" s="234"/>
      <c r="D62" s="100">
        <f>SUM(D63:D68)</f>
        <v>506807.73999999993</v>
      </c>
      <c r="E62" s="100">
        <v>519000</v>
      </c>
      <c r="F62" s="100">
        <f t="shared" ref="F62" si="21">SUM(F63:F68)</f>
        <v>536631.99</v>
      </c>
      <c r="G62" s="110">
        <f t="shared" si="16"/>
        <v>1.0339730057803469</v>
      </c>
      <c r="H62" s="110">
        <f t="shared" si="17"/>
        <v>1.058847266223677</v>
      </c>
    </row>
    <row r="63" spans="1:8" ht="24.95" customHeight="1" thickBot="1" x14ac:dyDescent="0.3">
      <c r="A63" s="113">
        <v>3221</v>
      </c>
      <c r="B63" s="232" t="s">
        <v>117</v>
      </c>
      <c r="C63" s="232"/>
      <c r="D63" s="55">
        <v>78090.509999999995</v>
      </c>
      <c r="E63" s="55"/>
      <c r="F63" s="55">
        <v>88761.01</v>
      </c>
      <c r="G63" s="110"/>
      <c r="H63" s="110">
        <f t="shared" si="17"/>
        <v>1.1366427239366217</v>
      </c>
    </row>
    <row r="64" spans="1:8" ht="24.95" customHeight="1" thickBot="1" x14ac:dyDescent="0.3">
      <c r="A64" s="113">
        <v>3222</v>
      </c>
      <c r="B64" s="232" t="s">
        <v>118</v>
      </c>
      <c r="C64" s="232"/>
      <c r="D64" s="55">
        <v>33030.160000000003</v>
      </c>
      <c r="E64" s="55"/>
      <c r="F64" s="55">
        <v>32139.01</v>
      </c>
      <c r="G64" s="110"/>
      <c r="H64" s="110">
        <f t="shared" si="17"/>
        <v>0.97302011252745957</v>
      </c>
    </row>
    <row r="65" spans="1:8" ht="24.95" customHeight="1" thickBot="1" x14ac:dyDescent="0.3">
      <c r="A65" s="113">
        <v>3223</v>
      </c>
      <c r="B65" s="232" t="s">
        <v>119</v>
      </c>
      <c r="C65" s="232"/>
      <c r="D65" s="55">
        <v>360383.41</v>
      </c>
      <c r="E65" s="55"/>
      <c r="F65" s="55">
        <v>389362.91</v>
      </c>
      <c r="G65" s="110"/>
      <c r="H65" s="110">
        <f t="shared" si="17"/>
        <v>1.080412969065363</v>
      </c>
    </row>
    <row r="66" spans="1:8" ht="36.75" customHeight="1" thickBot="1" x14ac:dyDescent="0.3">
      <c r="A66" s="113">
        <v>3224</v>
      </c>
      <c r="B66" s="232" t="s">
        <v>120</v>
      </c>
      <c r="C66" s="232"/>
      <c r="D66" s="55">
        <v>17494.97</v>
      </c>
      <c r="E66" s="55"/>
      <c r="F66" s="55">
        <v>19623.419999999998</v>
      </c>
      <c r="G66" s="110"/>
      <c r="H66" s="110">
        <f t="shared" si="17"/>
        <v>1.1216606830420399</v>
      </c>
    </row>
    <row r="67" spans="1:8" ht="24.95" customHeight="1" thickBot="1" x14ac:dyDescent="0.3">
      <c r="A67" s="113">
        <v>3225</v>
      </c>
      <c r="B67" s="232" t="s">
        <v>121</v>
      </c>
      <c r="C67" s="232"/>
      <c r="D67" s="55">
        <v>13450.23</v>
      </c>
      <c r="E67" s="55"/>
      <c r="F67" s="55">
        <v>5225.74</v>
      </c>
      <c r="G67" s="110"/>
      <c r="H67" s="110">
        <f t="shared" si="17"/>
        <v>0.38852421111014457</v>
      </c>
    </row>
    <row r="68" spans="1:8" ht="24.95" customHeight="1" thickBot="1" x14ac:dyDescent="0.3">
      <c r="A68" s="113">
        <v>3227</v>
      </c>
      <c r="B68" s="230" t="s">
        <v>122</v>
      </c>
      <c r="C68" s="230"/>
      <c r="D68" s="55">
        <v>4358.46</v>
      </c>
      <c r="E68" s="55"/>
      <c r="F68" s="55">
        <v>1519.9</v>
      </c>
      <c r="G68" s="110"/>
      <c r="H68" s="110">
        <f t="shared" si="17"/>
        <v>0.34872409061916365</v>
      </c>
    </row>
    <row r="69" spans="1:8" ht="24.95" customHeight="1" thickBot="1" x14ac:dyDescent="0.3">
      <c r="A69" s="112">
        <v>323</v>
      </c>
      <c r="B69" s="224" t="s">
        <v>123</v>
      </c>
      <c r="C69" s="224"/>
      <c r="D69" s="100">
        <f>SUM(D70:D78)</f>
        <v>471798.92</v>
      </c>
      <c r="E69" s="100">
        <v>520000</v>
      </c>
      <c r="F69" s="100">
        <f>SUM(F70:F78)</f>
        <v>387166.24999999994</v>
      </c>
      <c r="G69" s="110">
        <f t="shared" si="16"/>
        <v>0.74455048076923069</v>
      </c>
      <c r="H69" s="110">
        <f t="shared" si="17"/>
        <v>0.8206170755965273</v>
      </c>
    </row>
    <row r="70" spans="1:8" ht="24.95" customHeight="1" thickBot="1" x14ac:dyDescent="0.3">
      <c r="A70" s="113">
        <v>3231</v>
      </c>
      <c r="B70" s="230" t="s">
        <v>124</v>
      </c>
      <c r="C70" s="230"/>
      <c r="D70" s="55">
        <v>137187.12</v>
      </c>
      <c r="E70" s="55"/>
      <c r="F70" s="55">
        <v>98019.68</v>
      </c>
      <c r="G70" s="110"/>
      <c r="H70" s="110">
        <f t="shared" si="17"/>
        <v>0.71449622967520565</v>
      </c>
    </row>
    <row r="71" spans="1:8" ht="24.95" customHeight="1" thickBot="1" x14ac:dyDescent="0.3">
      <c r="A71" s="113">
        <v>3232</v>
      </c>
      <c r="B71" s="230" t="s">
        <v>125</v>
      </c>
      <c r="C71" s="230"/>
      <c r="D71" s="55">
        <v>134439.35</v>
      </c>
      <c r="E71" s="55"/>
      <c r="F71" s="55">
        <v>98003.839999999997</v>
      </c>
      <c r="G71" s="110"/>
      <c r="H71" s="110">
        <f t="shared" si="17"/>
        <v>0.72898180480640518</v>
      </c>
    </row>
    <row r="72" spans="1:8" ht="24.95" customHeight="1" thickBot="1" x14ac:dyDescent="0.3">
      <c r="A72" s="113">
        <v>3233</v>
      </c>
      <c r="B72" s="230" t="s">
        <v>126</v>
      </c>
      <c r="C72" s="230"/>
      <c r="D72" s="55">
        <v>9504</v>
      </c>
      <c r="E72" s="55"/>
      <c r="F72" s="55"/>
      <c r="G72" s="110"/>
      <c r="H72" s="110">
        <f t="shared" si="17"/>
        <v>0</v>
      </c>
    </row>
    <row r="73" spans="1:8" ht="24.95" customHeight="1" thickBot="1" x14ac:dyDescent="0.3">
      <c r="A73" s="113">
        <v>3234</v>
      </c>
      <c r="B73" s="230" t="s">
        <v>127</v>
      </c>
      <c r="C73" s="230"/>
      <c r="D73" s="55">
        <v>118382.04</v>
      </c>
      <c r="E73" s="55"/>
      <c r="F73" s="55">
        <v>125664.76</v>
      </c>
      <c r="G73" s="110"/>
      <c r="H73" s="110">
        <f t="shared" si="17"/>
        <v>1.0615187911950157</v>
      </c>
    </row>
    <row r="74" spans="1:8" ht="24.95" customHeight="1" thickBot="1" x14ac:dyDescent="0.3">
      <c r="A74" s="113">
        <v>3235</v>
      </c>
      <c r="B74" s="230" t="s">
        <v>128</v>
      </c>
      <c r="C74" s="230"/>
      <c r="D74" s="55">
        <v>0</v>
      </c>
      <c r="E74" s="55"/>
      <c r="F74" s="55">
        <v>6412.8</v>
      </c>
      <c r="G74" s="110"/>
      <c r="H74" s="110"/>
    </row>
    <row r="75" spans="1:8" ht="24.95" customHeight="1" thickBot="1" x14ac:dyDescent="0.3">
      <c r="A75" s="113">
        <v>3236</v>
      </c>
      <c r="B75" s="230" t="s">
        <v>129</v>
      </c>
      <c r="C75" s="230"/>
      <c r="D75" s="55">
        <v>21829.88</v>
      </c>
      <c r="E75" s="55"/>
      <c r="F75" s="55">
        <v>23271.040000000001</v>
      </c>
      <c r="G75" s="110"/>
      <c r="H75" s="110">
        <f t="shared" si="17"/>
        <v>1.0660177701389104</v>
      </c>
    </row>
    <row r="76" spans="1:8" ht="24.95" customHeight="1" thickBot="1" x14ac:dyDescent="0.3">
      <c r="A76" s="113">
        <v>3237</v>
      </c>
      <c r="B76" s="230" t="s">
        <v>130</v>
      </c>
      <c r="C76" s="230"/>
      <c r="D76" s="55">
        <v>22590.9</v>
      </c>
      <c r="E76" s="55"/>
      <c r="F76" s="55">
        <v>24288.799999999999</v>
      </c>
      <c r="G76" s="110"/>
      <c r="H76" s="110">
        <f t="shared" si="17"/>
        <v>1.0751585815527489</v>
      </c>
    </row>
    <row r="77" spans="1:8" ht="24.95" customHeight="1" thickBot="1" x14ac:dyDescent="0.3">
      <c r="A77" s="113">
        <v>3238</v>
      </c>
      <c r="B77" s="230" t="s">
        <v>131</v>
      </c>
      <c r="C77" s="230"/>
      <c r="D77" s="55">
        <v>12250.63</v>
      </c>
      <c r="E77" s="55"/>
      <c r="F77" s="55">
        <v>11255.33</v>
      </c>
      <c r="G77" s="110"/>
      <c r="H77" s="110">
        <f t="shared" si="17"/>
        <v>0.91875519871222955</v>
      </c>
    </row>
    <row r="78" spans="1:8" ht="24.95" customHeight="1" thickBot="1" x14ac:dyDescent="0.3">
      <c r="A78" s="113">
        <v>3239</v>
      </c>
      <c r="B78" s="230" t="s">
        <v>132</v>
      </c>
      <c r="C78" s="230"/>
      <c r="D78" s="55">
        <v>15615</v>
      </c>
      <c r="E78" s="55"/>
      <c r="F78" s="55">
        <v>250</v>
      </c>
      <c r="G78" s="110"/>
      <c r="H78" s="110">
        <f t="shared" si="17"/>
        <v>1.6010246557796991E-2</v>
      </c>
    </row>
    <row r="79" spans="1:8" ht="24.95" customHeight="1" thickBot="1" x14ac:dyDescent="0.3">
      <c r="A79" s="112">
        <v>324</v>
      </c>
      <c r="B79" s="224" t="s">
        <v>78</v>
      </c>
      <c r="C79" s="224"/>
      <c r="D79" s="100">
        <f>D80</f>
        <v>52063.61</v>
      </c>
      <c r="E79" s="100">
        <v>57000</v>
      </c>
      <c r="F79" s="100">
        <f t="shared" ref="F79" si="22">F80</f>
        <v>57615.12</v>
      </c>
      <c r="G79" s="110">
        <f t="shared" si="16"/>
        <v>1.0107915789473685</v>
      </c>
      <c r="H79" s="110">
        <f t="shared" si="17"/>
        <v>1.106629371263345</v>
      </c>
    </row>
    <row r="80" spans="1:8" ht="24.95" customHeight="1" thickBot="1" x14ac:dyDescent="0.3">
      <c r="A80" s="113">
        <v>3241</v>
      </c>
      <c r="B80" s="230" t="s">
        <v>78</v>
      </c>
      <c r="C80" s="230"/>
      <c r="D80" s="55">
        <v>52063.61</v>
      </c>
      <c r="E80" s="55"/>
      <c r="F80" s="55">
        <v>57615.12</v>
      </c>
      <c r="G80" s="110"/>
      <c r="H80" s="110">
        <f t="shared" si="17"/>
        <v>1.106629371263345</v>
      </c>
    </row>
    <row r="81" spans="1:8" ht="24.95" customHeight="1" thickBot="1" x14ac:dyDescent="0.3">
      <c r="A81" s="112">
        <v>329</v>
      </c>
      <c r="B81" s="234" t="s">
        <v>72</v>
      </c>
      <c r="C81" s="234"/>
      <c r="D81" s="100">
        <f>SUM(D82:D86)</f>
        <v>264900.37000000005</v>
      </c>
      <c r="E81" s="100">
        <v>48300</v>
      </c>
      <c r="F81" s="100">
        <f>SUM(F82:F86)</f>
        <v>75921.919999999998</v>
      </c>
      <c r="G81" s="110">
        <f t="shared" si="16"/>
        <v>1.5718824016563147</v>
      </c>
      <c r="H81" s="110">
        <f t="shared" si="17"/>
        <v>0.28660556419758865</v>
      </c>
    </row>
    <row r="82" spans="1:8" ht="24.95" customHeight="1" thickBot="1" x14ac:dyDescent="0.3">
      <c r="A82" s="113">
        <v>3292</v>
      </c>
      <c r="B82" s="232" t="s">
        <v>133</v>
      </c>
      <c r="C82" s="232"/>
      <c r="D82" s="55">
        <v>9879.5300000000007</v>
      </c>
      <c r="E82" s="55"/>
      <c r="F82" s="55">
        <v>12210.11</v>
      </c>
      <c r="G82" s="110"/>
      <c r="H82" s="110">
        <f t="shared" si="17"/>
        <v>1.2358998859257475</v>
      </c>
    </row>
    <row r="83" spans="1:8" ht="33" customHeight="1" thickBot="1" x14ac:dyDescent="0.3">
      <c r="A83" s="113">
        <v>3293</v>
      </c>
      <c r="B83" s="232" t="s">
        <v>134</v>
      </c>
      <c r="C83" s="232"/>
      <c r="D83" s="55">
        <v>10738.58</v>
      </c>
      <c r="E83" s="55"/>
      <c r="F83" s="55">
        <v>3547.76</v>
      </c>
      <c r="G83" s="110"/>
      <c r="H83" s="110">
        <f t="shared" si="17"/>
        <v>0.33037515202196194</v>
      </c>
    </row>
    <row r="84" spans="1:8" ht="24.95" customHeight="1" thickBot="1" x14ac:dyDescent="0.3">
      <c r="A84" s="113">
        <v>3295</v>
      </c>
      <c r="B84" s="235" t="s">
        <v>135</v>
      </c>
      <c r="C84" s="235"/>
      <c r="D84" s="55">
        <v>54174.68</v>
      </c>
      <c r="E84" s="55"/>
      <c r="F84" s="55">
        <v>25387.5</v>
      </c>
      <c r="G84" s="110"/>
      <c r="H84" s="110">
        <f t="shared" si="17"/>
        <v>0.46862298032955618</v>
      </c>
    </row>
    <row r="85" spans="1:8" ht="24.95" customHeight="1" thickBot="1" x14ac:dyDescent="0.3">
      <c r="A85" s="113">
        <v>3296</v>
      </c>
      <c r="B85" s="235" t="s">
        <v>136</v>
      </c>
      <c r="C85" s="235"/>
      <c r="D85" s="55">
        <v>187578.12</v>
      </c>
      <c r="E85" s="55"/>
      <c r="F85" s="55">
        <v>30468.75</v>
      </c>
      <c r="G85" s="110"/>
      <c r="H85" s="110">
        <f t="shared" si="17"/>
        <v>0.16243232419644679</v>
      </c>
    </row>
    <row r="86" spans="1:8" ht="24.95" customHeight="1" thickBot="1" x14ac:dyDescent="0.3">
      <c r="A86" s="113">
        <v>3299</v>
      </c>
      <c r="B86" s="232" t="s">
        <v>72</v>
      </c>
      <c r="C86" s="232"/>
      <c r="D86" s="55">
        <v>2529.46</v>
      </c>
      <c r="E86" s="55"/>
      <c r="F86" s="55">
        <v>4307.8</v>
      </c>
      <c r="G86" s="110"/>
      <c r="H86" s="110">
        <f t="shared" si="17"/>
        <v>1.7030512441390653</v>
      </c>
    </row>
    <row r="87" spans="1:8" ht="24.95" customHeight="1" thickBot="1" x14ac:dyDescent="0.3">
      <c r="A87" s="116">
        <v>34</v>
      </c>
      <c r="B87" s="233" t="s">
        <v>73</v>
      </c>
      <c r="C87" s="233"/>
      <c r="D87" s="42">
        <f>D88</f>
        <v>107190.37000000001</v>
      </c>
      <c r="E87" s="42">
        <f t="shared" ref="E87:F87" si="23">E88</f>
        <v>25000</v>
      </c>
      <c r="F87" s="42">
        <f t="shared" si="23"/>
        <v>19392.77</v>
      </c>
      <c r="G87" s="110">
        <f t="shared" si="16"/>
        <v>0.77571080000000003</v>
      </c>
      <c r="H87" s="110">
        <f t="shared" si="17"/>
        <v>0.18091895755187709</v>
      </c>
    </row>
    <row r="88" spans="1:8" ht="24.95" customHeight="1" thickBot="1" x14ac:dyDescent="0.3">
      <c r="A88" s="112">
        <v>343</v>
      </c>
      <c r="B88" s="224" t="s">
        <v>137</v>
      </c>
      <c r="C88" s="224"/>
      <c r="D88" s="100">
        <f>SUM(D89:D91)</f>
        <v>107190.37000000001</v>
      </c>
      <c r="E88" s="100">
        <v>25000</v>
      </c>
      <c r="F88" s="100">
        <f>SUM(F89:F91)</f>
        <v>19392.77</v>
      </c>
      <c r="G88" s="110">
        <f t="shared" si="16"/>
        <v>0.77571080000000003</v>
      </c>
      <c r="H88" s="110">
        <f t="shared" si="17"/>
        <v>0.18091895755187709</v>
      </c>
    </row>
    <row r="89" spans="1:8" ht="24.95" customHeight="1" thickBot="1" x14ac:dyDescent="0.3">
      <c r="A89" s="113">
        <v>3431</v>
      </c>
      <c r="B89" s="230" t="s">
        <v>138</v>
      </c>
      <c r="C89" s="230"/>
      <c r="D89" s="55">
        <v>4563.5</v>
      </c>
      <c r="E89" s="55"/>
      <c r="F89" s="55">
        <v>5183.82</v>
      </c>
      <c r="G89" s="110"/>
      <c r="H89" s="110">
        <f t="shared" si="17"/>
        <v>1.1359307549030349</v>
      </c>
    </row>
    <row r="90" spans="1:8" ht="24.95" customHeight="1" thickBot="1" x14ac:dyDescent="0.3">
      <c r="A90" s="113">
        <v>3432</v>
      </c>
      <c r="B90" s="230" t="s">
        <v>139</v>
      </c>
      <c r="C90" s="230"/>
      <c r="D90" s="55">
        <v>29.1</v>
      </c>
      <c r="E90" s="55"/>
      <c r="F90" s="55">
        <v>0</v>
      </c>
      <c r="G90" s="110"/>
      <c r="H90" s="110">
        <f t="shared" si="17"/>
        <v>0</v>
      </c>
    </row>
    <row r="91" spans="1:8" ht="24.95" customHeight="1" thickBot="1" x14ac:dyDescent="0.3">
      <c r="A91" s="113">
        <v>3433</v>
      </c>
      <c r="B91" s="230" t="s">
        <v>140</v>
      </c>
      <c r="C91" s="230"/>
      <c r="D91" s="55">
        <v>102597.77</v>
      </c>
      <c r="E91" s="55"/>
      <c r="F91" s="55">
        <v>14208.95</v>
      </c>
      <c r="G91" s="110"/>
      <c r="H91" s="110">
        <f t="shared" si="17"/>
        <v>0.1384918015274601</v>
      </c>
    </row>
    <row r="92" spans="1:8" ht="24.95" customHeight="1" thickBot="1" x14ac:dyDescent="0.3">
      <c r="A92" s="116">
        <v>37</v>
      </c>
      <c r="B92" s="233" t="s">
        <v>79</v>
      </c>
      <c r="C92" s="233"/>
      <c r="D92" s="43">
        <f>D93</f>
        <v>50163.700000000004</v>
      </c>
      <c r="E92" s="43">
        <f t="shared" ref="E92:F92" si="24">E93</f>
        <v>80000</v>
      </c>
      <c r="F92" s="43">
        <f t="shared" si="24"/>
        <v>47105.16</v>
      </c>
      <c r="G92" s="110">
        <f t="shared" si="16"/>
        <v>0.58881450000000002</v>
      </c>
      <c r="H92" s="110">
        <f t="shared" si="17"/>
        <v>0.93902881964448393</v>
      </c>
    </row>
    <row r="93" spans="1:8" ht="24.95" customHeight="1" thickBot="1" x14ac:dyDescent="0.3">
      <c r="A93" s="112">
        <v>372</v>
      </c>
      <c r="B93" s="224" t="s">
        <v>141</v>
      </c>
      <c r="C93" s="224"/>
      <c r="D93" s="117">
        <f>D94+D95</f>
        <v>50163.700000000004</v>
      </c>
      <c r="E93" s="117">
        <v>80000</v>
      </c>
      <c r="F93" s="117">
        <v>47105.16</v>
      </c>
      <c r="G93" s="110">
        <f t="shared" si="16"/>
        <v>0.58881450000000002</v>
      </c>
      <c r="H93" s="110">
        <f t="shared" si="17"/>
        <v>0.93902881964448393</v>
      </c>
    </row>
    <row r="94" spans="1:8" ht="24.95" customHeight="1" thickBot="1" x14ac:dyDescent="0.3">
      <c r="A94" s="118">
        <v>3721</v>
      </c>
      <c r="B94" s="237" t="s">
        <v>142</v>
      </c>
      <c r="C94" s="237"/>
      <c r="D94" s="55">
        <v>47027.94</v>
      </c>
      <c r="E94" s="55"/>
      <c r="F94" s="55">
        <v>47105.16</v>
      </c>
      <c r="G94" s="110"/>
      <c r="H94" s="110">
        <f t="shared" si="17"/>
        <v>1.0016420026052597</v>
      </c>
    </row>
    <row r="95" spans="1:8" ht="24.95" customHeight="1" thickBot="1" x14ac:dyDescent="0.3">
      <c r="A95" s="119">
        <v>3722</v>
      </c>
      <c r="B95" s="238" t="s">
        <v>143</v>
      </c>
      <c r="C95" s="238"/>
      <c r="D95" s="31">
        <v>3135.76</v>
      </c>
      <c r="E95" s="31"/>
      <c r="F95" s="31">
        <v>0</v>
      </c>
      <c r="G95" s="110"/>
      <c r="H95" s="110">
        <f t="shared" si="17"/>
        <v>0</v>
      </c>
    </row>
    <row r="96" spans="1:8" ht="24.95" customHeight="1" thickBot="1" x14ac:dyDescent="0.3">
      <c r="A96" s="239"/>
      <c r="B96" s="240"/>
      <c r="C96" s="240"/>
      <c r="D96" s="240"/>
      <c r="E96" s="240"/>
      <c r="F96" s="240"/>
      <c r="G96" s="241"/>
    </row>
    <row r="97" spans="1:8" ht="34.5" customHeight="1" thickBot="1" x14ac:dyDescent="0.3">
      <c r="A97" s="116">
        <v>42</v>
      </c>
      <c r="B97" s="242" t="s">
        <v>144</v>
      </c>
      <c r="C97" s="242"/>
      <c r="D97" s="42">
        <f>D98+D104</f>
        <v>44810.509999999995</v>
      </c>
      <c r="E97" s="42">
        <f t="shared" ref="E97:F97" si="25">E98+E104</f>
        <v>310149</v>
      </c>
      <c r="F97" s="42">
        <f t="shared" si="25"/>
        <v>242614.91999999998</v>
      </c>
      <c r="G97" s="94">
        <f>F97/E97</f>
        <v>0.78225278817600563</v>
      </c>
      <c r="H97" s="94">
        <f>F97/D97</f>
        <v>5.4142414357703137</v>
      </c>
    </row>
    <row r="98" spans="1:8" ht="24.95" customHeight="1" thickBot="1" x14ac:dyDescent="0.3">
      <c r="A98" s="112">
        <v>422</v>
      </c>
      <c r="B98" s="243" t="s">
        <v>145</v>
      </c>
      <c r="C98" s="243"/>
      <c r="D98" s="100">
        <f>SUM(D99:D103)</f>
        <v>42895.17</v>
      </c>
      <c r="E98" s="100">
        <v>290149</v>
      </c>
      <c r="F98" s="100">
        <f t="shared" ref="F98" si="26">SUM(F99:F103)</f>
        <v>232248.02999999997</v>
      </c>
      <c r="G98" s="94">
        <f t="shared" ref="G98:G106" si="27">F98/E98</f>
        <v>0.80044401324836534</v>
      </c>
      <c r="H98" s="94">
        <f t="shared" ref="H98:H106" si="28">F98/D98</f>
        <v>5.4143165769013146</v>
      </c>
    </row>
    <row r="99" spans="1:8" ht="32.25" customHeight="1" thickBot="1" x14ac:dyDescent="0.3">
      <c r="A99" s="113">
        <v>4221</v>
      </c>
      <c r="B99" s="236" t="s">
        <v>146</v>
      </c>
      <c r="C99" s="236"/>
      <c r="D99" s="55">
        <v>6345.9</v>
      </c>
      <c r="E99" s="55"/>
      <c r="F99" s="55">
        <v>223437.23</v>
      </c>
      <c r="G99" s="94"/>
      <c r="H99" s="94">
        <f t="shared" si="28"/>
        <v>35.209699175845827</v>
      </c>
    </row>
    <row r="100" spans="1:8" ht="16.5" thickBot="1" x14ac:dyDescent="0.3">
      <c r="A100" s="113">
        <v>4222</v>
      </c>
      <c r="B100" s="236" t="s">
        <v>147</v>
      </c>
      <c r="C100" s="236"/>
      <c r="D100" s="55">
        <v>256.5</v>
      </c>
      <c r="E100" s="55"/>
      <c r="F100" s="55">
        <v>75.05</v>
      </c>
      <c r="G100" s="94"/>
      <c r="H100" s="94">
        <f t="shared" si="28"/>
        <v>0.29259259259259257</v>
      </c>
    </row>
    <row r="101" spans="1:8" ht="16.5" thickBot="1" x14ac:dyDescent="0.3">
      <c r="A101" s="113">
        <v>4224</v>
      </c>
      <c r="B101" s="236" t="s">
        <v>167</v>
      </c>
      <c r="C101" s="236"/>
      <c r="D101" s="55"/>
      <c r="E101" s="55"/>
      <c r="F101" s="55">
        <v>253.9</v>
      </c>
      <c r="G101" s="94"/>
      <c r="H101" s="94"/>
    </row>
    <row r="102" spans="1:8" ht="16.5" thickBot="1" x14ac:dyDescent="0.3">
      <c r="A102" s="113">
        <v>4226</v>
      </c>
      <c r="B102" s="236" t="s">
        <v>148</v>
      </c>
      <c r="C102" s="236"/>
      <c r="D102" s="55">
        <v>5123.1000000000004</v>
      </c>
      <c r="E102" s="55"/>
      <c r="F102" s="55">
        <v>5347.8</v>
      </c>
      <c r="G102" s="94"/>
      <c r="H102" s="94">
        <f t="shared" si="28"/>
        <v>1.0438601627920594</v>
      </c>
    </row>
    <row r="103" spans="1:8" ht="16.5" thickBot="1" x14ac:dyDescent="0.3">
      <c r="A103" s="113">
        <v>4227</v>
      </c>
      <c r="B103" s="236" t="s">
        <v>149</v>
      </c>
      <c r="C103" s="236"/>
      <c r="D103" s="55">
        <v>31169.67</v>
      </c>
      <c r="E103" s="55"/>
      <c r="F103" s="55">
        <v>3134.05</v>
      </c>
      <c r="G103" s="94"/>
      <c r="H103" s="94">
        <f t="shared" si="28"/>
        <v>0.10054806483353851</v>
      </c>
    </row>
    <row r="104" spans="1:8" ht="16.5" thickBot="1" x14ac:dyDescent="0.3">
      <c r="A104" s="112">
        <v>424</v>
      </c>
      <c r="B104" s="243" t="s">
        <v>150</v>
      </c>
      <c r="C104" s="243"/>
      <c r="D104" s="100">
        <f>SUM(D105:D105)</f>
        <v>1915.34</v>
      </c>
      <c r="E104" s="100">
        <v>20000</v>
      </c>
      <c r="F104" s="100">
        <f>SUM(F105:F105)</f>
        <v>10366.89</v>
      </c>
      <c r="G104" s="94">
        <f t="shared" si="27"/>
        <v>0.51834449999999999</v>
      </c>
      <c r="H104" s="94">
        <f t="shared" si="28"/>
        <v>5.4125586057827855</v>
      </c>
    </row>
    <row r="105" spans="1:8" ht="16.5" thickBot="1" x14ac:dyDescent="0.3">
      <c r="A105" s="113">
        <v>4241</v>
      </c>
      <c r="B105" s="236" t="s">
        <v>151</v>
      </c>
      <c r="C105" s="236"/>
      <c r="D105" s="55">
        <v>1915.34</v>
      </c>
      <c r="E105" s="55"/>
      <c r="F105" s="55">
        <v>10366.89</v>
      </c>
      <c r="G105" s="94"/>
      <c r="H105" s="94">
        <f t="shared" si="28"/>
        <v>5.4125586057827855</v>
      </c>
    </row>
    <row r="106" spans="1:8" ht="16.5" thickBot="1" x14ac:dyDescent="0.3">
      <c r="A106" s="120"/>
      <c r="B106" s="244" t="s">
        <v>152</v>
      </c>
      <c r="C106" s="245"/>
      <c r="D106" s="121">
        <f>D97+D46</f>
        <v>12874571.749999996</v>
      </c>
      <c r="E106" s="121">
        <f t="shared" ref="E106:F106" si="29">E97+E46</f>
        <v>13593149</v>
      </c>
      <c r="F106" s="121">
        <f t="shared" si="29"/>
        <v>12832264.099999998</v>
      </c>
      <c r="G106" s="94">
        <f t="shared" si="27"/>
        <v>0.94402438316537229</v>
      </c>
      <c r="H106" s="94">
        <f t="shared" si="28"/>
        <v>0.99671385962799119</v>
      </c>
    </row>
    <row r="108" spans="1:8" x14ac:dyDescent="0.25">
      <c r="A108" s="1" t="s">
        <v>185</v>
      </c>
      <c r="G108" s="1" t="s">
        <v>180</v>
      </c>
    </row>
    <row r="109" spans="1:8" x14ac:dyDescent="0.25">
      <c r="A109" s="1" t="s">
        <v>183</v>
      </c>
      <c r="G109" s="1" t="s">
        <v>181</v>
      </c>
    </row>
    <row r="110" spans="1:8" x14ac:dyDescent="0.25">
      <c r="A110" s="1" t="s">
        <v>184</v>
      </c>
    </row>
  </sheetData>
  <mergeCells count="96">
    <mergeCell ref="B102:C102"/>
    <mergeCell ref="B103:C103"/>
    <mergeCell ref="B104:C104"/>
    <mergeCell ref="B105:C105"/>
    <mergeCell ref="B106:C106"/>
    <mergeCell ref="B101:C101"/>
    <mergeCell ref="B90:C90"/>
    <mergeCell ref="B91:C91"/>
    <mergeCell ref="B92:C92"/>
    <mergeCell ref="B93:C93"/>
    <mergeCell ref="B94:C94"/>
    <mergeCell ref="B95:C95"/>
    <mergeCell ref="A96:G96"/>
    <mergeCell ref="B97:C97"/>
    <mergeCell ref="B98:C98"/>
    <mergeCell ref="B99:C99"/>
    <mergeCell ref="B100:C100"/>
    <mergeCell ref="B89:C89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77:C77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O38:P38"/>
    <mergeCell ref="A41:G4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O37:P37"/>
    <mergeCell ref="B26:C26"/>
    <mergeCell ref="B27:C27"/>
    <mergeCell ref="B28:C28"/>
    <mergeCell ref="B29:C29"/>
    <mergeCell ref="B30:C30"/>
    <mergeCell ref="B31:C31"/>
    <mergeCell ref="B33:C33"/>
    <mergeCell ref="B34:C34"/>
    <mergeCell ref="B35:C35"/>
    <mergeCell ref="B36:C36"/>
    <mergeCell ref="B37:C37"/>
    <mergeCell ref="B25:C25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24:C24"/>
    <mergeCell ref="B17:C17"/>
    <mergeCell ref="B12:C12"/>
    <mergeCell ref="A2:G2"/>
    <mergeCell ref="A3:G3"/>
    <mergeCell ref="A4:G4"/>
    <mergeCell ref="A8:G8"/>
    <mergeCell ref="B11:C11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headerFooter>
    <oddFooter>&amp;C&amp;P</oddFooter>
  </headerFooter>
  <rowBreaks count="2" manualBreakCount="2">
    <brk id="40" max="7" man="1"/>
    <brk id="8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B74BA-D817-4D66-9D69-0FCF41A65D3B}">
  <sheetPr>
    <pageSetUpPr fitToPage="1"/>
  </sheetPr>
  <dimension ref="A3:P78"/>
  <sheetViews>
    <sheetView view="pageBreakPreview" topLeftCell="A22" zoomScale="60" zoomScaleNormal="100" workbookViewId="0">
      <selection activeCell="F71" sqref="F71"/>
    </sheetView>
  </sheetViews>
  <sheetFormatPr defaultRowHeight="20.100000000000001" customHeight="1" x14ac:dyDescent="0.25"/>
  <cols>
    <col min="1" max="1" width="7.140625" style="1" customWidth="1"/>
    <col min="2" max="2" width="9.140625" style="1"/>
    <col min="3" max="3" width="31.7109375" style="1" customWidth="1"/>
    <col min="4" max="4" width="19.7109375" style="1" customWidth="1"/>
    <col min="5" max="5" width="18.7109375" style="1" customWidth="1"/>
    <col min="6" max="6" width="16.42578125" style="1" customWidth="1"/>
    <col min="7" max="7" width="7.42578125" style="1" customWidth="1"/>
    <col min="8" max="8" width="0.85546875" style="1" hidden="1" customWidth="1"/>
    <col min="9" max="9" width="14.7109375" style="1" customWidth="1"/>
    <col min="10" max="10" width="14" style="1" customWidth="1"/>
    <col min="11" max="11" width="12.140625" style="1" customWidth="1"/>
    <col min="12" max="15" width="9.140625" style="1"/>
    <col min="16" max="16" width="11" style="1" bestFit="1" customWidth="1"/>
    <col min="17" max="16384" width="9.140625" style="1"/>
  </cols>
  <sheetData>
    <row r="3" spans="2:11" ht="20.100000000000001" customHeight="1" x14ac:dyDescent="0.25">
      <c r="B3" s="210" t="s">
        <v>0</v>
      </c>
      <c r="C3" s="210"/>
      <c r="D3" s="210"/>
      <c r="E3" s="210"/>
      <c r="F3" s="210"/>
      <c r="G3" s="210"/>
      <c r="H3" s="210"/>
      <c r="I3" s="210"/>
      <c r="J3" s="210"/>
      <c r="K3" s="210"/>
    </row>
    <row r="4" spans="2:11" ht="20.100000000000001" customHeight="1" x14ac:dyDescent="0.25"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2:11" ht="20.100000000000001" customHeight="1" x14ac:dyDescent="0.25"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7" spans="2:11" ht="20.100000000000001" customHeight="1" thickBot="1" x14ac:dyDescent="0.3"/>
    <row r="8" spans="2:11" ht="45" customHeight="1" x14ac:dyDescent="0.25">
      <c r="B8" s="2" t="s">
        <v>1</v>
      </c>
      <c r="C8" s="250" t="s">
        <v>2</v>
      </c>
      <c r="D8" s="250"/>
      <c r="E8" s="250"/>
      <c r="F8" s="250"/>
      <c r="G8" s="250"/>
      <c r="H8" s="250"/>
      <c r="I8" s="3" t="s">
        <v>3</v>
      </c>
      <c r="J8" s="4" t="s">
        <v>4</v>
      </c>
      <c r="K8" s="5" t="s">
        <v>5</v>
      </c>
    </row>
    <row r="9" spans="2:11" ht="20.100000000000001" customHeight="1" x14ac:dyDescent="0.25">
      <c r="B9" s="6"/>
      <c r="C9" s="251">
        <v>1</v>
      </c>
      <c r="D9" s="252"/>
      <c r="E9" s="252"/>
      <c r="F9" s="252"/>
      <c r="G9" s="252"/>
      <c r="H9" s="7"/>
      <c r="I9" s="8">
        <v>2</v>
      </c>
      <c r="J9" s="9">
        <v>3</v>
      </c>
      <c r="K9" s="10" t="s">
        <v>6</v>
      </c>
    </row>
    <row r="10" spans="2:11" ht="20.100000000000001" customHeight="1" x14ac:dyDescent="0.25">
      <c r="B10" s="11">
        <v>1</v>
      </c>
      <c r="C10" s="253" t="s">
        <v>7</v>
      </c>
      <c r="D10" s="254"/>
      <c r="E10" s="254"/>
      <c r="F10" s="254"/>
      <c r="G10" s="254"/>
      <c r="H10" s="255"/>
      <c r="I10" s="12"/>
      <c r="J10" s="13"/>
      <c r="K10" s="14"/>
    </row>
    <row r="11" spans="2:11" ht="20.100000000000001" customHeight="1" x14ac:dyDescent="0.25">
      <c r="B11" s="15"/>
      <c r="C11" s="256" t="s">
        <v>8</v>
      </c>
      <c r="D11" s="257"/>
      <c r="E11" s="257"/>
      <c r="F11" s="257"/>
      <c r="G11" s="257"/>
      <c r="H11" s="258"/>
      <c r="I11" s="16">
        <f>'[1]POSEBNI DIO PO IZVORIMA-UKUPNO '!I16</f>
        <v>1378550</v>
      </c>
      <c r="J11" s="17">
        <v>1262521.5900000001</v>
      </c>
      <c r="K11" s="14">
        <f>J11/I11*100</f>
        <v>91.583300569438904</v>
      </c>
    </row>
    <row r="12" spans="2:11" ht="20.100000000000001" customHeight="1" thickBot="1" x14ac:dyDescent="0.3">
      <c r="B12" s="18"/>
      <c r="C12" s="246" t="s">
        <v>9</v>
      </c>
      <c r="D12" s="247"/>
      <c r="E12" s="247"/>
      <c r="F12" s="247"/>
      <c r="G12" s="247"/>
      <c r="H12" s="248"/>
      <c r="I12" s="19">
        <v>1378550</v>
      </c>
      <c r="J12" s="19">
        <v>1262521.5900000001</v>
      </c>
      <c r="K12" s="137">
        <f>J12/I12*100</f>
        <v>91.583300569438904</v>
      </c>
    </row>
    <row r="13" spans="2:11" ht="20.100000000000001" customHeight="1" x14ac:dyDescent="0.25">
      <c r="B13" s="20"/>
      <c r="C13" s="21"/>
      <c r="D13" s="21"/>
      <c r="E13" s="21"/>
      <c r="F13" s="21"/>
      <c r="G13" s="21"/>
      <c r="H13" s="21"/>
      <c r="I13" s="22"/>
      <c r="J13" s="22"/>
      <c r="K13" s="23"/>
    </row>
    <row r="14" spans="2:11" ht="20.100000000000001" customHeight="1" thickBot="1" x14ac:dyDescent="0.3">
      <c r="B14" s="20"/>
      <c r="C14" s="21"/>
      <c r="D14" s="21"/>
      <c r="E14" s="21"/>
      <c r="F14" s="21"/>
      <c r="G14" s="21"/>
      <c r="H14" s="21"/>
      <c r="I14" s="22"/>
      <c r="J14" s="22"/>
      <c r="K14" s="23"/>
    </row>
    <row r="15" spans="2:11" ht="34.5" customHeight="1" x14ac:dyDescent="0.25">
      <c r="B15" s="2" t="s">
        <v>1</v>
      </c>
      <c r="C15" s="250" t="s">
        <v>2</v>
      </c>
      <c r="D15" s="250"/>
      <c r="E15" s="250"/>
      <c r="F15" s="250"/>
      <c r="G15" s="250"/>
      <c r="H15" s="250"/>
      <c r="I15" s="3" t="s">
        <v>10</v>
      </c>
      <c r="J15" s="3" t="s">
        <v>4</v>
      </c>
      <c r="K15" s="5" t="s">
        <v>5</v>
      </c>
    </row>
    <row r="16" spans="2:11" ht="20.100000000000001" customHeight="1" x14ac:dyDescent="0.25">
      <c r="B16" s="6"/>
      <c r="C16" s="251">
        <v>1</v>
      </c>
      <c r="D16" s="252"/>
      <c r="E16" s="252"/>
      <c r="F16" s="252"/>
      <c r="G16" s="252"/>
      <c r="H16" s="7"/>
      <c r="I16" s="8">
        <v>2</v>
      </c>
      <c r="J16" s="9">
        <v>3</v>
      </c>
      <c r="K16" s="10" t="s">
        <v>6</v>
      </c>
    </row>
    <row r="17" spans="2:11" ht="20.100000000000001" customHeight="1" x14ac:dyDescent="0.25">
      <c r="B17" s="24">
        <v>3</v>
      </c>
      <c r="C17" s="260" t="s">
        <v>11</v>
      </c>
      <c r="D17" s="260"/>
      <c r="E17" s="260"/>
      <c r="F17" s="260"/>
      <c r="G17" s="260"/>
      <c r="H17" s="260"/>
      <c r="I17" s="25"/>
      <c r="J17" s="25"/>
      <c r="K17" s="26"/>
    </row>
    <row r="18" spans="2:11" ht="20.100000000000001" customHeight="1" x14ac:dyDescent="0.25">
      <c r="B18" s="27"/>
      <c r="C18" s="249" t="s">
        <v>8</v>
      </c>
      <c r="D18" s="249"/>
      <c r="E18" s="249"/>
      <c r="F18" s="249"/>
      <c r="G18" s="249"/>
      <c r="H18" s="249"/>
      <c r="I18" s="28">
        <v>60000</v>
      </c>
      <c r="J18" s="17">
        <v>82650.61</v>
      </c>
      <c r="K18" s="14">
        <f t="shared" ref="K18:K19" si="0">J18/I18*100</f>
        <v>137.75101666666666</v>
      </c>
    </row>
    <row r="19" spans="2:11" ht="20.100000000000001" customHeight="1" x14ac:dyDescent="0.25">
      <c r="B19" s="27"/>
      <c r="C19" s="249" t="s">
        <v>9</v>
      </c>
      <c r="D19" s="249"/>
      <c r="E19" s="249"/>
      <c r="F19" s="249"/>
      <c r="G19" s="249"/>
      <c r="H19" s="249"/>
      <c r="I19" s="28">
        <v>324511</v>
      </c>
      <c r="J19" s="28">
        <v>425422.88</v>
      </c>
      <c r="K19" s="14">
        <f t="shared" si="0"/>
        <v>131.09659765000262</v>
      </c>
    </row>
    <row r="20" spans="2:11" ht="20.100000000000001" customHeight="1" x14ac:dyDescent="0.25">
      <c r="B20" s="139"/>
      <c r="C20" s="249" t="s">
        <v>161</v>
      </c>
      <c r="D20" s="249"/>
      <c r="E20" s="249"/>
      <c r="F20" s="249"/>
      <c r="G20" s="249"/>
      <c r="H20" s="249"/>
      <c r="I20" s="140">
        <f>I18-I19</f>
        <v>-264511</v>
      </c>
      <c r="J20" s="140">
        <f>J18-J19</f>
        <v>-342772.27</v>
      </c>
      <c r="K20" s="138"/>
    </row>
    <row r="21" spans="2:11" ht="20.100000000000001" customHeight="1" x14ac:dyDescent="0.25">
      <c r="B21" s="139"/>
      <c r="C21" s="249" t="s">
        <v>162</v>
      </c>
      <c r="D21" s="249"/>
      <c r="E21" s="249"/>
      <c r="F21" s="249"/>
      <c r="G21" s="249"/>
      <c r="H21" s="249"/>
      <c r="I21" s="140">
        <v>264511</v>
      </c>
      <c r="J21" s="28">
        <v>334244.45</v>
      </c>
      <c r="K21" s="26"/>
    </row>
    <row r="22" spans="2:11" ht="20.100000000000001" customHeight="1" thickBot="1" x14ac:dyDescent="0.3">
      <c r="B22" s="29"/>
      <c r="C22" s="261" t="s">
        <v>163</v>
      </c>
      <c r="D22" s="262"/>
      <c r="E22" s="262"/>
      <c r="F22" s="262"/>
      <c r="G22" s="263"/>
      <c r="H22" s="30"/>
      <c r="I22" s="31">
        <f>SUM(I20:I21)</f>
        <v>0</v>
      </c>
      <c r="J22" s="31">
        <f>SUM(J20:J21)</f>
        <v>-8527.820000000007</v>
      </c>
      <c r="K22" s="137"/>
    </row>
    <row r="24" spans="2:11" ht="20.100000000000001" customHeight="1" thickBot="1" x14ac:dyDescent="0.3"/>
    <row r="25" spans="2:11" ht="27.75" customHeight="1" x14ac:dyDescent="0.25">
      <c r="B25" s="32" t="s">
        <v>1</v>
      </c>
      <c r="C25" s="259" t="s">
        <v>2</v>
      </c>
      <c r="D25" s="259"/>
      <c r="E25" s="259"/>
      <c r="F25" s="259"/>
      <c r="G25" s="259"/>
      <c r="H25" s="259"/>
      <c r="I25" s="3" t="s">
        <v>3</v>
      </c>
      <c r="J25" s="4" t="s">
        <v>4</v>
      </c>
      <c r="K25" s="33" t="s">
        <v>5</v>
      </c>
    </row>
    <row r="26" spans="2:11" ht="20.100000000000001" customHeight="1" x14ac:dyDescent="0.25">
      <c r="B26" s="6"/>
      <c r="C26" s="251">
        <v>1</v>
      </c>
      <c r="D26" s="252"/>
      <c r="E26" s="252"/>
      <c r="F26" s="252"/>
      <c r="G26" s="252"/>
      <c r="H26" s="7"/>
      <c r="I26" s="8">
        <v>2</v>
      </c>
      <c r="J26" s="9">
        <v>3</v>
      </c>
      <c r="K26" s="10" t="s">
        <v>6</v>
      </c>
    </row>
    <row r="27" spans="2:11" ht="45" customHeight="1" x14ac:dyDescent="0.25">
      <c r="B27" s="34">
        <v>4</v>
      </c>
      <c r="C27" s="256" t="s">
        <v>12</v>
      </c>
      <c r="D27" s="257"/>
      <c r="E27" s="257"/>
      <c r="F27" s="257"/>
      <c r="G27" s="257"/>
      <c r="H27" s="258"/>
      <c r="I27" s="12"/>
      <c r="J27" s="13"/>
      <c r="K27" s="14"/>
    </row>
    <row r="28" spans="2:11" ht="20.100000000000001" customHeight="1" x14ac:dyDescent="0.25">
      <c r="B28" s="15"/>
      <c r="C28" s="256" t="s">
        <v>8</v>
      </c>
      <c r="D28" s="257"/>
      <c r="E28" s="257"/>
      <c r="F28" s="257"/>
      <c r="G28" s="257"/>
      <c r="H28" s="258"/>
      <c r="I28" s="12">
        <v>0</v>
      </c>
      <c r="J28" s="17">
        <v>436</v>
      </c>
      <c r="K28" s="14"/>
    </row>
    <row r="29" spans="2:11" ht="20.100000000000001" customHeight="1" thickBot="1" x14ac:dyDescent="0.3">
      <c r="B29" s="18"/>
      <c r="C29" s="246" t="s">
        <v>9</v>
      </c>
      <c r="D29" s="247"/>
      <c r="E29" s="247"/>
      <c r="F29" s="247"/>
      <c r="G29" s="247"/>
      <c r="H29" s="248"/>
      <c r="I29" s="35">
        <v>0</v>
      </c>
      <c r="J29" s="19">
        <v>436</v>
      </c>
      <c r="K29" s="137"/>
    </row>
    <row r="30" spans="2:11" ht="20.100000000000001" customHeight="1" x14ac:dyDescent="0.25"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2:11" ht="20.100000000000001" customHeight="1" thickBot="1" x14ac:dyDescent="0.3"/>
    <row r="32" spans="2:11" ht="31.5" x14ac:dyDescent="0.25">
      <c r="B32" s="32" t="s">
        <v>1</v>
      </c>
      <c r="C32" s="259" t="s">
        <v>2</v>
      </c>
      <c r="D32" s="259"/>
      <c r="E32" s="259"/>
      <c r="F32" s="259"/>
      <c r="G32" s="259"/>
      <c r="H32" s="259"/>
      <c r="I32" s="3" t="s">
        <v>3</v>
      </c>
      <c r="J32" s="4" t="s">
        <v>4</v>
      </c>
      <c r="K32" s="33" t="s">
        <v>5</v>
      </c>
    </row>
    <row r="33" spans="2:11" ht="20.100000000000001" customHeight="1" x14ac:dyDescent="0.25">
      <c r="B33" s="6"/>
      <c r="C33" s="251">
        <v>1</v>
      </c>
      <c r="D33" s="252"/>
      <c r="E33" s="252"/>
      <c r="F33" s="252"/>
      <c r="G33" s="252"/>
      <c r="H33" s="7"/>
      <c r="I33" s="8">
        <v>2</v>
      </c>
      <c r="J33" s="9">
        <v>3</v>
      </c>
      <c r="K33" s="10" t="s">
        <v>6</v>
      </c>
    </row>
    <row r="34" spans="2:11" ht="45" customHeight="1" x14ac:dyDescent="0.25">
      <c r="B34" s="34">
        <v>5</v>
      </c>
      <c r="C34" s="256" t="s">
        <v>13</v>
      </c>
      <c r="D34" s="257"/>
      <c r="E34" s="257"/>
      <c r="F34" s="257"/>
      <c r="G34" s="257"/>
      <c r="H34" s="258"/>
      <c r="I34" s="12"/>
      <c r="J34" s="13"/>
      <c r="K34" s="14"/>
    </row>
    <row r="35" spans="2:11" ht="20.100000000000001" customHeight="1" x14ac:dyDescent="0.25">
      <c r="B35" s="15"/>
      <c r="C35" s="256" t="s">
        <v>8</v>
      </c>
      <c r="D35" s="257"/>
      <c r="E35" s="257"/>
      <c r="F35" s="257"/>
      <c r="G35" s="257"/>
      <c r="H35" s="258"/>
      <c r="I35" s="25">
        <v>11821100</v>
      </c>
      <c r="J35" s="28">
        <v>11228636.66</v>
      </c>
      <c r="K35" s="14">
        <f t="shared" ref="K35:K36" si="1">J35/I35*100</f>
        <v>94.988086218710606</v>
      </c>
    </row>
    <row r="36" spans="2:11" ht="20.100000000000001" customHeight="1" x14ac:dyDescent="0.25">
      <c r="B36" s="128"/>
      <c r="C36" s="129" t="s">
        <v>9</v>
      </c>
      <c r="D36" s="130"/>
      <c r="E36" s="130"/>
      <c r="F36" s="130"/>
      <c r="G36" s="130"/>
      <c r="H36" s="131"/>
      <c r="I36" s="25">
        <v>11885500</v>
      </c>
      <c r="J36" s="28">
        <v>11116600.27</v>
      </c>
      <c r="K36" s="14">
        <f t="shared" si="1"/>
        <v>93.530775062050395</v>
      </c>
    </row>
    <row r="37" spans="2:11" ht="20.100000000000001" customHeight="1" x14ac:dyDescent="0.25">
      <c r="B37" s="128"/>
      <c r="C37" s="129" t="s">
        <v>161</v>
      </c>
      <c r="D37" s="130"/>
      <c r="E37" s="130"/>
      <c r="F37" s="130"/>
      <c r="G37" s="130"/>
      <c r="H37" s="131"/>
      <c r="I37" s="25">
        <f>I35-I36</f>
        <v>-64400</v>
      </c>
      <c r="J37" s="28">
        <f>J35-J36</f>
        <v>112036.3900000006</v>
      </c>
      <c r="K37" s="138"/>
    </row>
    <row r="38" spans="2:11" ht="20.100000000000001" customHeight="1" x14ac:dyDescent="0.25">
      <c r="B38" s="128"/>
      <c r="C38" s="129" t="s">
        <v>162</v>
      </c>
      <c r="D38" s="130"/>
      <c r="E38" s="130"/>
      <c r="F38" s="130"/>
      <c r="G38" s="130"/>
      <c r="H38" s="131"/>
      <c r="I38" s="25">
        <v>64400</v>
      </c>
      <c r="J38" s="28">
        <v>-145042.48000000001</v>
      </c>
      <c r="K38" s="26"/>
    </row>
    <row r="39" spans="2:11" ht="20.100000000000001" customHeight="1" thickBot="1" x14ac:dyDescent="0.3">
      <c r="B39" s="18"/>
      <c r="C39" s="264" t="s">
        <v>163</v>
      </c>
      <c r="D39" s="265"/>
      <c r="E39" s="265"/>
      <c r="F39" s="265"/>
      <c r="G39" s="265"/>
      <c r="H39" s="266"/>
      <c r="I39" s="134">
        <f>I35-I36</f>
        <v>-64400</v>
      </c>
      <c r="J39" s="31">
        <f>SUM(J37:J38)</f>
        <v>-33006.089999999414</v>
      </c>
      <c r="K39" s="137"/>
    </row>
    <row r="41" spans="2:11" ht="20.100000000000001" customHeight="1" thickBot="1" x14ac:dyDescent="0.3"/>
    <row r="42" spans="2:11" ht="31.5" x14ac:dyDescent="0.25">
      <c r="B42" s="2" t="s">
        <v>1</v>
      </c>
      <c r="C42" s="250" t="s">
        <v>2</v>
      </c>
      <c r="D42" s="250"/>
      <c r="E42" s="250"/>
      <c r="F42" s="250"/>
      <c r="G42" s="250"/>
      <c r="H42" s="250"/>
      <c r="I42" s="3" t="s">
        <v>3</v>
      </c>
      <c r="J42" s="4" t="s">
        <v>4</v>
      </c>
      <c r="K42" s="5" t="s">
        <v>5</v>
      </c>
    </row>
    <row r="43" spans="2:11" ht="20.100000000000001" customHeight="1" x14ac:dyDescent="0.25">
      <c r="B43" s="6"/>
      <c r="C43" s="251">
        <v>1</v>
      </c>
      <c r="D43" s="252"/>
      <c r="E43" s="252"/>
      <c r="F43" s="252"/>
      <c r="G43" s="252"/>
      <c r="H43" s="7"/>
      <c r="I43" s="8">
        <v>2</v>
      </c>
      <c r="J43" s="9">
        <v>3</v>
      </c>
      <c r="K43" s="10" t="s">
        <v>6</v>
      </c>
    </row>
    <row r="44" spans="2:11" ht="20.100000000000001" customHeight="1" x14ac:dyDescent="0.25">
      <c r="B44" s="11">
        <v>6</v>
      </c>
      <c r="C44" s="253" t="s">
        <v>14</v>
      </c>
      <c r="D44" s="254"/>
      <c r="E44" s="254"/>
      <c r="F44" s="254"/>
      <c r="G44" s="254"/>
      <c r="H44" s="255"/>
      <c r="I44" s="12"/>
      <c r="J44" s="13"/>
      <c r="K44" s="14"/>
    </row>
    <row r="45" spans="2:11" ht="20.100000000000001" customHeight="1" x14ac:dyDescent="0.25">
      <c r="B45" s="15"/>
      <c r="C45" s="256" t="s">
        <v>8</v>
      </c>
      <c r="D45" s="257"/>
      <c r="E45" s="257"/>
      <c r="F45" s="257"/>
      <c r="G45" s="257"/>
      <c r="H45" s="258"/>
      <c r="I45" s="12">
        <f>'[1]POSEBNI DIO PO IZVORIMA-UKUPNO '!I48</f>
        <v>4000</v>
      </c>
      <c r="J45" s="17">
        <v>22535</v>
      </c>
      <c r="K45" s="14">
        <f t="shared" ref="K45:K46" si="2">J45/I45*100</f>
        <v>563.375</v>
      </c>
    </row>
    <row r="46" spans="2:11" ht="20.100000000000001" customHeight="1" x14ac:dyDescent="0.25">
      <c r="B46" s="128"/>
      <c r="C46" s="129" t="s">
        <v>9</v>
      </c>
      <c r="D46" s="130"/>
      <c r="E46" s="130"/>
      <c r="F46" s="130"/>
      <c r="G46" s="130"/>
      <c r="H46" s="131"/>
      <c r="I46" s="132">
        <v>4000</v>
      </c>
      <c r="J46" s="133">
        <v>25906.560000000001</v>
      </c>
      <c r="K46" s="14">
        <f t="shared" si="2"/>
        <v>647.6640000000001</v>
      </c>
    </row>
    <row r="47" spans="2:11" ht="20.100000000000001" customHeight="1" x14ac:dyDescent="0.25">
      <c r="B47" s="128"/>
      <c r="C47" s="129" t="s">
        <v>161</v>
      </c>
      <c r="D47" s="130"/>
      <c r="E47" s="130"/>
      <c r="F47" s="130"/>
      <c r="G47" s="130"/>
      <c r="H47" s="131"/>
      <c r="I47" s="25">
        <f>I45-I46</f>
        <v>0</v>
      </c>
      <c r="J47" s="28">
        <f t="shared" ref="J47:K47" si="3">J45-J46</f>
        <v>-3371.5600000000013</v>
      </c>
      <c r="K47" s="26">
        <f t="shared" si="3"/>
        <v>-84.289000000000101</v>
      </c>
    </row>
    <row r="48" spans="2:11" ht="20.100000000000001" customHeight="1" x14ac:dyDescent="0.25">
      <c r="B48" s="128"/>
      <c r="C48" s="129" t="s">
        <v>162</v>
      </c>
      <c r="D48" s="130"/>
      <c r="E48" s="130"/>
      <c r="F48" s="130"/>
      <c r="G48" s="130"/>
      <c r="H48" s="131"/>
      <c r="I48" s="25">
        <v>0</v>
      </c>
      <c r="J48" s="28">
        <v>1200.0899999999999</v>
      </c>
      <c r="K48" s="138"/>
    </row>
    <row r="49" spans="1:16" ht="20.100000000000001" customHeight="1" thickBot="1" x14ac:dyDescent="0.3">
      <c r="B49" s="18"/>
      <c r="C49" s="264" t="s">
        <v>163</v>
      </c>
      <c r="D49" s="265"/>
      <c r="E49" s="265"/>
      <c r="F49" s="265"/>
      <c r="G49" s="265"/>
      <c r="H49" s="266"/>
      <c r="I49" s="135">
        <v>0</v>
      </c>
      <c r="J49" s="136">
        <f>SUM(J47:J48)</f>
        <v>-2171.4700000000012</v>
      </c>
      <c r="K49" s="137"/>
    </row>
    <row r="50" spans="1:16" ht="20.100000000000001" customHeight="1" thickBot="1" x14ac:dyDescent="0.3"/>
    <row r="51" spans="1:16" ht="31.5" x14ac:dyDescent="0.25">
      <c r="B51" s="2" t="s">
        <v>1</v>
      </c>
      <c r="C51" s="250" t="s">
        <v>2</v>
      </c>
      <c r="D51" s="250"/>
      <c r="E51" s="250"/>
      <c r="F51" s="250"/>
      <c r="G51" s="250"/>
      <c r="H51" s="250"/>
      <c r="I51" s="3" t="s">
        <v>3</v>
      </c>
      <c r="J51" s="4" t="s">
        <v>4</v>
      </c>
      <c r="K51" s="5" t="s">
        <v>5</v>
      </c>
      <c r="P51" s="86"/>
    </row>
    <row r="52" spans="1:16" ht="20.100000000000001" customHeight="1" x14ac:dyDescent="0.25">
      <c r="B52" s="6"/>
      <c r="C52" s="251">
        <v>1</v>
      </c>
      <c r="D52" s="252"/>
      <c r="E52" s="252"/>
      <c r="F52" s="252"/>
      <c r="G52" s="252"/>
      <c r="H52" s="7"/>
      <c r="I52" s="8">
        <v>2</v>
      </c>
      <c r="J52" s="9">
        <v>3</v>
      </c>
      <c r="K52" s="10" t="s">
        <v>6</v>
      </c>
    </row>
    <row r="53" spans="1:16" ht="20.100000000000001" customHeight="1" x14ac:dyDescent="0.25">
      <c r="A53" s="37"/>
      <c r="B53" s="11">
        <v>7</v>
      </c>
      <c r="C53" s="253" t="s">
        <v>15</v>
      </c>
      <c r="D53" s="254"/>
      <c r="E53" s="254"/>
      <c r="F53" s="254"/>
      <c r="G53" s="254"/>
      <c r="H53" s="255"/>
      <c r="I53" s="12"/>
      <c r="J53" s="13"/>
      <c r="K53" s="14"/>
    </row>
    <row r="54" spans="1:16" ht="20.100000000000001" customHeight="1" x14ac:dyDescent="0.25">
      <c r="A54" s="38"/>
      <c r="B54" s="15"/>
      <c r="C54" s="256" t="s">
        <v>8</v>
      </c>
      <c r="D54" s="257"/>
      <c r="E54" s="257"/>
      <c r="F54" s="257"/>
      <c r="G54" s="257"/>
      <c r="H54" s="258"/>
      <c r="I54" s="12">
        <f>'[1]POSEBNI DIO PO IZVORIMA-UKUPNO '!I54</f>
        <v>588</v>
      </c>
      <c r="J54" s="17">
        <v>1376.8</v>
      </c>
      <c r="K54" s="14">
        <f t="shared" ref="K54:K55" si="4">J54/I54*100</f>
        <v>234.14965986394554</v>
      </c>
    </row>
    <row r="55" spans="1:16" ht="20.100000000000001" customHeight="1" thickBot="1" x14ac:dyDescent="0.3">
      <c r="A55" s="37"/>
      <c r="B55" s="18"/>
      <c r="C55" s="246" t="s">
        <v>9</v>
      </c>
      <c r="D55" s="247"/>
      <c r="E55" s="247"/>
      <c r="F55" s="247"/>
      <c r="G55" s="247"/>
      <c r="H55" s="248"/>
      <c r="I55" s="35">
        <v>588</v>
      </c>
      <c r="J55" s="19">
        <v>1376.8</v>
      </c>
      <c r="K55" s="137">
        <f t="shared" si="4"/>
        <v>234.14965986394554</v>
      </c>
    </row>
    <row r="56" spans="1:16" ht="20.100000000000001" customHeight="1" thickBot="1" x14ac:dyDescent="0.3">
      <c r="A56" s="37"/>
    </row>
    <row r="57" spans="1:16" ht="20.100000000000001" customHeight="1" thickBot="1" x14ac:dyDescent="0.3">
      <c r="A57" s="37"/>
      <c r="B57" s="268" t="s">
        <v>16</v>
      </c>
      <c r="C57" s="269"/>
      <c r="D57" s="269"/>
      <c r="E57" s="269"/>
      <c r="F57" s="269"/>
      <c r="G57" s="269"/>
      <c r="H57" s="269"/>
      <c r="I57" s="39">
        <f>SUM(I11+I18+I35+I45+I54)</f>
        <v>13264238</v>
      </c>
      <c r="J57" s="39">
        <f>SUM(J11+J18+J35+J45+J54+J28)</f>
        <v>12598156.66</v>
      </c>
      <c r="K57" s="14">
        <f t="shared" ref="K57:K61" si="5">J57/I57*100</f>
        <v>94.978367095041577</v>
      </c>
    </row>
    <row r="58" spans="1:16" ht="20.100000000000001" customHeight="1" x14ac:dyDescent="0.25">
      <c r="A58" s="37"/>
      <c r="B58" s="270" t="s">
        <v>17</v>
      </c>
      <c r="C58" s="271"/>
      <c r="D58" s="271"/>
      <c r="E58" s="271"/>
      <c r="F58" s="271"/>
      <c r="G58" s="271"/>
      <c r="H58" s="40"/>
      <c r="I58" s="39">
        <f>SUM(I12+I19+I36+I46+I55)</f>
        <v>13593149</v>
      </c>
      <c r="J58" s="39">
        <f>SUM(J12+J19+J36+J46+J55+J29)</f>
        <v>12832264.100000001</v>
      </c>
      <c r="K58" s="14">
        <f t="shared" si="5"/>
        <v>94.402438316537257</v>
      </c>
    </row>
    <row r="59" spans="1:16" ht="20.100000000000001" customHeight="1" thickBot="1" x14ac:dyDescent="0.3">
      <c r="A59" s="37"/>
      <c r="B59" s="270" t="s">
        <v>18</v>
      </c>
      <c r="C59" s="271"/>
      <c r="D59" s="271"/>
      <c r="E59" s="271"/>
      <c r="F59" s="271"/>
      <c r="G59" s="271"/>
      <c r="H59" s="41"/>
      <c r="I59" s="42">
        <v>328911</v>
      </c>
      <c r="J59" s="42">
        <v>190402.06</v>
      </c>
      <c r="K59" s="14">
        <f t="shared" si="5"/>
        <v>57.888626406535501</v>
      </c>
    </row>
    <row r="60" spans="1:16" ht="20.100000000000001" customHeight="1" x14ac:dyDescent="0.25">
      <c r="A60" s="37"/>
      <c r="B60" s="270" t="s">
        <v>16</v>
      </c>
      <c r="C60" s="271"/>
      <c r="D60" s="271"/>
      <c r="E60" s="271"/>
      <c r="F60" s="271"/>
      <c r="G60" s="271"/>
      <c r="H60" s="41"/>
      <c r="I60" s="39">
        <f>I57+I59</f>
        <v>13593149</v>
      </c>
      <c r="J60" s="39">
        <f>J57+J59</f>
        <v>12788558.720000001</v>
      </c>
      <c r="K60" s="14">
        <f t="shared" si="5"/>
        <v>94.080913260054757</v>
      </c>
    </row>
    <row r="61" spans="1:16" ht="20.100000000000001" customHeight="1" x14ac:dyDescent="0.25">
      <c r="A61" s="38"/>
      <c r="B61" s="270" t="s">
        <v>17</v>
      </c>
      <c r="C61" s="271"/>
      <c r="D61" s="271"/>
      <c r="E61" s="271"/>
      <c r="F61" s="271"/>
      <c r="G61" s="271"/>
      <c r="H61" s="271"/>
      <c r="I61" s="43">
        <f>I58</f>
        <v>13593149</v>
      </c>
      <c r="J61" s="43">
        <f>J58</f>
        <v>12832264.100000001</v>
      </c>
      <c r="K61" s="14">
        <f t="shared" si="5"/>
        <v>94.402438316537257</v>
      </c>
    </row>
    <row r="62" spans="1:16" ht="20.100000000000001" customHeight="1" thickBot="1" x14ac:dyDescent="0.3">
      <c r="A62" s="38"/>
      <c r="B62" s="272" t="s">
        <v>19</v>
      </c>
      <c r="C62" s="273"/>
      <c r="D62" s="273"/>
      <c r="E62" s="273"/>
      <c r="F62" s="273"/>
      <c r="G62" s="273"/>
      <c r="H62" s="273"/>
      <c r="I62" s="44">
        <v>0</v>
      </c>
      <c r="J62" s="44">
        <f>J60-J61</f>
        <v>-43705.38000000082</v>
      </c>
      <c r="K62" s="14"/>
    </row>
    <row r="63" spans="1:16" ht="20.100000000000001" customHeight="1" x14ac:dyDescent="0.25">
      <c r="A63" s="37"/>
      <c r="B63" s="217"/>
      <c r="C63" s="217"/>
      <c r="D63" s="45"/>
      <c r="E63" s="45"/>
      <c r="F63" s="45"/>
      <c r="G63" s="46"/>
    </row>
    <row r="64" spans="1:16" ht="20.100000000000001" customHeight="1" x14ac:dyDescent="0.25">
      <c r="A64" s="36"/>
      <c r="B64" s="274"/>
      <c r="C64" s="274"/>
      <c r="D64" s="47"/>
      <c r="E64" s="47"/>
      <c r="F64" s="47"/>
      <c r="G64" s="46"/>
    </row>
    <row r="65" spans="1:9" ht="20.100000000000001" customHeight="1" x14ac:dyDescent="0.25">
      <c r="A65" s="36"/>
      <c r="B65" s="1" t="s">
        <v>185</v>
      </c>
      <c r="E65" s="86"/>
      <c r="F65" s="86"/>
      <c r="G65" s="86"/>
      <c r="H65" s="1" t="s">
        <v>180</v>
      </c>
      <c r="I65" s="1" t="s">
        <v>160</v>
      </c>
    </row>
    <row r="66" spans="1:9" ht="20.100000000000001" customHeight="1" x14ac:dyDescent="0.25">
      <c r="A66" s="36"/>
      <c r="B66" s="1" t="s">
        <v>183</v>
      </c>
      <c r="E66" s="86"/>
      <c r="F66" s="86"/>
      <c r="G66" s="86"/>
      <c r="H66" s="1" t="s">
        <v>181</v>
      </c>
    </row>
    <row r="67" spans="1:9" ht="20.100000000000001" customHeight="1" x14ac:dyDescent="0.25">
      <c r="A67" s="36"/>
      <c r="B67" s="1" t="s">
        <v>184</v>
      </c>
      <c r="E67" s="86"/>
      <c r="F67" s="86"/>
      <c r="G67" s="86"/>
    </row>
    <row r="68" spans="1:9" ht="20.100000000000001" customHeight="1" x14ac:dyDescent="0.25">
      <c r="A68" s="36"/>
      <c r="B68" s="275"/>
      <c r="C68" s="275"/>
      <c r="D68" s="45"/>
      <c r="E68" s="45"/>
      <c r="F68" s="45"/>
      <c r="G68" s="46"/>
    </row>
    <row r="69" spans="1:9" ht="20.100000000000001" customHeight="1" x14ac:dyDescent="0.25">
      <c r="B69" s="275"/>
      <c r="C69" s="275"/>
      <c r="D69" s="45"/>
      <c r="E69" s="45"/>
      <c r="F69" s="45"/>
      <c r="G69" s="46"/>
    </row>
    <row r="70" spans="1:9" ht="20.100000000000001" customHeight="1" x14ac:dyDescent="0.25">
      <c r="B70" s="267"/>
      <c r="C70" s="267"/>
      <c r="D70" s="45"/>
      <c r="E70" s="45"/>
      <c r="F70" s="45"/>
      <c r="G70" s="46"/>
    </row>
    <row r="71" spans="1:9" ht="20.100000000000001" customHeight="1" x14ac:dyDescent="0.25">
      <c r="B71" s="276"/>
      <c r="C71" s="276"/>
      <c r="D71" s="47"/>
      <c r="E71" s="47"/>
      <c r="F71" s="47"/>
      <c r="G71" s="46"/>
    </row>
    <row r="72" spans="1:9" ht="20.100000000000001" customHeight="1" x14ac:dyDescent="0.25">
      <c r="B72" s="276"/>
      <c r="C72" s="276"/>
      <c r="D72" s="47"/>
      <c r="E72" s="47"/>
      <c r="F72" s="47"/>
      <c r="G72" s="46"/>
    </row>
    <row r="73" spans="1:9" ht="20.100000000000001" customHeight="1" x14ac:dyDescent="0.25">
      <c r="B73" s="217"/>
      <c r="C73" s="217"/>
      <c r="D73" s="45"/>
      <c r="E73" s="45"/>
      <c r="F73" s="45"/>
      <c r="G73" s="46"/>
    </row>
    <row r="74" spans="1:9" ht="20.100000000000001" customHeight="1" x14ac:dyDescent="0.25">
      <c r="B74" s="36"/>
      <c r="C74" s="36"/>
      <c r="D74" s="36"/>
      <c r="E74" s="36"/>
      <c r="F74" s="36"/>
      <c r="G74" s="36"/>
    </row>
    <row r="75" spans="1:9" ht="20.100000000000001" customHeight="1" x14ac:dyDescent="0.25">
      <c r="B75" s="36"/>
      <c r="C75" s="36"/>
      <c r="D75" s="36"/>
      <c r="E75" s="36"/>
      <c r="F75" s="36"/>
      <c r="G75" s="36"/>
    </row>
    <row r="76" spans="1:9" ht="20.100000000000001" customHeight="1" x14ac:dyDescent="0.25">
      <c r="B76" s="36"/>
      <c r="C76" s="36"/>
      <c r="D76" s="36"/>
      <c r="E76" s="36"/>
      <c r="F76" s="36"/>
      <c r="G76" s="36"/>
    </row>
    <row r="77" spans="1:9" ht="20.100000000000001" customHeight="1" x14ac:dyDescent="0.25">
      <c r="B77" s="36"/>
      <c r="C77" s="36"/>
      <c r="D77" s="36"/>
      <c r="E77" s="36"/>
      <c r="F77" s="36"/>
      <c r="G77" s="36"/>
    </row>
    <row r="78" spans="1:9" ht="20.100000000000001" customHeight="1" x14ac:dyDescent="0.25">
      <c r="B78" s="36"/>
      <c r="C78" s="36"/>
      <c r="D78" s="36"/>
      <c r="E78" s="36"/>
      <c r="F78" s="36"/>
      <c r="G78" s="36"/>
    </row>
  </sheetData>
  <mergeCells count="48">
    <mergeCell ref="B73:C73"/>
    <mergeCell ref="B68:C68"/>
    <mergeCell ref="B69:C69"/>
    <mergeCell ref="B70:C70"/>
    <mergeCell ref="B71:C71"/>
    <mergeCell ref="B72:C72"/>
    <mergeCell ref="C54:H54"/>
    <mergeCell ref="C55:H55"/>
    <mergeCell ref="B57:H57"/>
    <mergeCell ref="B58:G58"/>
    <mergeCell ref="B59:G59"/>
    <mergeCell ref="B60:G60"/>
    <mergeCell ref="B61:H61"/>
    <mergeCell ref="B62:H62"/>
    <mergeCell ref="B63:C63"/>
    <mergeCell ref="B64:C64"/>
    <mergeCell ref="C53:H53"/>
    <mergeCell ref="C33:G33"/>
    <mergeCell ref="C34:H34"/>
    <mergeCell ref="C35:H35"/>
    <mergeCell ref="C39:H39"/>
    <mergeCell ref="C42:H42"/>
    <mergeCell ref="C43:G43"/>
    <mergeCell ref="C44:H44"/>
    <mergeCell ref="C45:H45"/>
    <mergeCell ref="C49:H49"/>
    <mergeCell ref="C51:H51"/>
    <mergeCell ref="C52:G52"/>
    <mergeCell ref="C32:H32"/>
    <mergeCell ref="C15:H15"/>
    <mergeCell ref="C16:G16"/>
    <mergeCell ref="C17:H17"/>
    <mergeCell ref="C18:H18"/>
    <mergeCell ref="C19:H19"/>
    <mergeCell ref="C22:G22"/>
    <mergeCell ref="C25:H25"/>
    <mergeCell ref="C26:G26"/>
    <mergeCell ref="C27:H27"/>
    <mergeCell ref="C28:H28"/>
    <mergeCell ref="C29:H29"/>
    <mergeCell ref="C12:H12"/>
    <mergeCell ref="C20:H20"/>
    <mergeCell ref="C21:H21"/>
    <mergeCell ref="B3:K5"/>
    <mergeCell ref="C8:H8"/>
    <mergeCell ref="C9:G9"/>
    <mergeCell ref="C10:H10"/>
    <mergeCell ref="C11:H11"/>
  </mergeCells>
  <pageMargins left="0.25" right="0.25" top="0.75" bottom="0.75" header="0.3" footer="0.3"/>
  <pageSetup paperSize="9" scale="66" fitToHeight="0" orientation="portrait" r:id="rId1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DF85-0157-4FFF-BC52-C844FD721010}">
  <sheetPr>
    <pageSetUpPr fitToPage="1"/>
  </sheetPr>
  <dimension ref="B1:AC213"/>
  <sheetViews>
    <sheetView tabSelected="1" view="pageBreakPreview" topLeftCell="A172" zoomScale="60" zoomScaleNormal="100" workbookViewId="0">
      <selection activeCell="G211" sqref="G211"/>
    </sheetView>
  </sheetViews>
  <sheetFormatPr defaultRowHeight="15.75" x14ac:dyDescent="0.25"/>
  <cols>
    <col min="1" max="1" width="9.140625" style="1"/>
    <col min="2" max="2" width="10.42578125" style="1" customWidth="1"/>
    <col min="3" max="4" width="9.140625" style="1"/>
    <col min="5" max="5" width="11.5703125" style="1" customWidth="1"/>
    <col min="6" max="7" width="9.140625" style="1"/>
    <col min="8" max="8" width="26.5703125" style="1" customWidth="1"/>
    <col min="9" max="9" width="15.85546875" style="1" bestFit="1" customWidth="1"/>
    <col min="10" max="10" width="21" style="1" customWidth="1"/>
    <col min="11" max="11" width="15.5703125" style="1" customWidth="1"/>
    <col min="12" max="257" width="9.140625" style="1"/>
    <col min="258" max="258" width="10.42578125" style="1" customWidth="1"/>
    <col min="259" max="263" width="9.140625" style="1"/>
    <col min="264" max="264" width="26.5703125" style="1" customWidth="1"/>
    <col min="265" max="265" width="14.140625" style="1" customWidth="1"/>
    <col min="266" max="266" width="17" style="1" customWidth="1"/>
    <col min="267" max="267" width="15.5703125" style="1" customWidth="1"/>
    <col min="268" max="513" width="9.140625" style="1"/>
    <col min="514" max="514" width="10.42578125" style="1" customWidth="1"/>
    <col min="515" max="519" width="9.140625" style="1"/>
    <col min="520" max="520" width="26.5703125" style="1" customWidth="1"/>
    <col min="521" max="521" width="14.140625" style="1" customWidth="1"/>
    <col min="522" max="522" width="17" style="1" customWidth="1"/>
    <col min="523" max="523" width="15.5703125" style="1" customWidth="1"/>
    <col min="524" max="769" width="9.140625" style="1"/>
    <col min="770" max="770" width="10.42578125" style="1" customWidth="1"/>
    <col min="771" max="775" width="9.140625" style="1"/>
    <col min="776" max="776" width="26.5703125" style="1" customWidth="1"/>
    <col min="777" max="777" width="14.140625" style="1" customWidth="1"/>
    <col min="778" max="778" width="17" style="1" customWidth="1"/>
    <col min="779" max="779" width="15.5703125" style="1" customWidth="1"/>
    <col min="780" max="1025" width="9.140625" style="1"/>
    <col min="1026" max="1026" width="10.42578125" style="1" customWidth="1"/>
    <col min="1027" max="1031" width="9.140625" style="1"/>
    <col min="1032" max="1032" width="26.5703125" style="1" customWidth="1"/>
    <col min="1033" max="1033" width="14.140625" style="1" customWidth="1"/>
    <col min="1034" max="1034" width="17" style="1" customWidth="1"/>
    <col min="1035" max="1035" width="15.5703125" style="1" customWidth="1"/>
    <col min="1036" max="1281" width="9.140625" style="1"/>
    <col min="1282" max="1282" width="10.42578125" style="1" customWidth="1"/>
    <col min="1283" max="1287" width="9.140625" style="1"/>
    <col min="1288" max="1288" width="26.5703125" style="1" customWidth="1"/>
    <col min="1289" max="1289" width="14.140625" style="1" customWidth="1"/>
    <col min="1290" max="1290" width="17" style="1" customWidth="1"/>
    <col min="1291" max="1291" width="15.5703125" style="1" customWidth="1"/>
    <col min="1292" max="1537" width="9.140625" style="1"/>
    <col min="1538" max="1538" width="10.42578125" style="1" customWidth="1"/>
    <col min="1539" max="1543" width="9.140625" style="1"/>
    <col min="1544" max="1544" width="26.5703125" style="1" customWidth="1"/>
    <col min="1545" max="1545" width="14.140625" style="1" customWidth="1"/>
    <col min="1546" max="1546" width="17" style="1" customWidth="1"/>
    <col min="1547" max="1547" width="15.5703125" style="1" customWidth="1"/>
    <col min="1548" max="1793" width="9.140625" style="1"/>
    <col min="1794" max="1794" width="10.42578125" style="1" customWidth="1"/>
    <col min="1795" max="1799" width="9.140625" style="1"/>
    <col min="1800" max="1800" width="26.5703125" style="1" customWidth="1"/>
    <col min="1801" max="1801" width="14.140625" style="1" customWidth="1"/>
    <col min="1802" max="1802" width="17" style="1" customWidth="1"/>
    <col min="1803" max="1803" width="15.5703125" style="1" customWidth="1"/>
    <col min="1804" max="2049" width="9.140625" style="1"/>
    <col min="2050" max="2050" width="10.42578125" style="1" customWidth="1"/>
    <col min="2051" max="2055" width="9.140625" style="1"/>
    <col min="2056" max="2056" width="26.5703125" style="1" customWidth="1"/>
    <col min="2057" max="2057" width="14.140625" style="1" customWidth="1"/>
    <col min="2058" max="2058" width="17" style="1" customWidth="1"/>
    <col min="2059" max="2059" width="15.5703125" style="1" customWidth="1"/>
    <col min="2060" max="2305" width="9.140625" style="1"/>
    <col min="2306" max="2306" width="10.42578125" style="1" customWidth="1"/>
    <col min="2307" max="2311" width="9.140625" style="1"/>
    <col min="2312" max="2312" width="26.5703125" style="1" customWidth="1"/>
    <col min="2313" max="2313" width="14.140625" style="1" customWidth="1"/>
    <col min="2314" max="2314" width="17" style="1" customWidth="1"/>
    <col min="2315" max="2315" width="15.5703125" style="1" customWidth="1"/>
    <col min="2316" max="2561" width="9.140625" style="1"/>
    <col min="2562" max="2562" width="10.42578125" style="1" customWidth="1"/>
    <col min="2563" max="2567" width="9.140625" style="1"/>
    <col min="2568" max="2568" width="26.5703125" style="1" customWidth="1"/>
    <col min="2569" max="2569" width="14.140625" style="1" customWidth="1"/>
    <col min="2570" max="2570" width="17" style="1" customWidth="1"/>
    <col min="2571" max="2571" width="15.5703125" style="1" customWidth="1"/>
    <col min="2572" max="2817" width="9.140625" style="1"/>
    <col min="2818" max="2818" width="10.42578125" style="1" customWidth="1"/>
    <col min="2819" max="2823" width="9.140625" style="1"/>
    <col min="2824" max="2824" width="26.5703125" style="1" customWidth="1"/>
    <col min="2825" max="2825" width="14.140625" style="1" customWidth="1"/>
    <col min="2826" max="2826" width="17" style="1" customWidth="1"/>
    <col min="2827" max="2827" width="15.5703125" style="1" customWidth="1"/>
    <col min="2828" max="3073" width="9.140625" style="1"/>
    <col min="3074" max="3074" width="10.42578125" style="1" customWidth="1"/>
    <col min="3075" max="3079" width="9.140625" style="1"/>
    <col min="3080" max="3080" width="26.5703125" style="1" customWidth="1"/>
    <col min="3081" max="3081" width="14.140625" style="1" customWidth="1"/>
    <col min="3082" max="3082" width="17" style="1" customWidth="1"/>
    <col min="3083" max="3083" width="15.5703125" style="1" customWidth="1"/>
    <col min="3084" max="3329" width="9.140625" style="1"/>
    <col min="3330" max="3330" width="10.42578125" style="1" customWidth="1"/>
    <col min="3331" max="3335" width="9.140625" style="1"/>
    <col min="3336" max="3336" width="26.5703125" style="1" customWidth="1"/>
    <col min="3337" max="3337" width="14.140625" style="1" customWidth="1"/>
    <col min="3338" max="3338" width="17" style="1" customWidth="1"/>
    <col min="3339" max="3339" width="15.5703125" style="1" customWidth="1"/>
    <col min="3340" max="3585" width="9.140625" style="1"/>
    <col min="3586" max="3586" width="10.42578125" style="1" customWidth="1"/>
    <col min="3587" max="3591" width="9.140625" style="1"/>
    <col min="3592" max="3592" width="26.5703125" style="1" customWidth="1"/>
    <col min="3593" max="3593" width="14.140625" style="1" customWidth="1"/>
    <col min="3594" max="3594" width="17" style="1" customWidth="1"/>
    <col min="3595" max="3595" width="15.5703125" style="1" customWidth="1"/>
    <col min="3596" max="3841" width="9.140625" style="1"/>
    <col min="3842" max="3842" width="10.42578125" style="1" customWidth="1"/>
    <col min="3843" max="3847" width="9.140625" style="1"/>
    <col min="3848" max="3848" width="26.5703125" style="1" customWidth="1"/>
    <col min="3849" max="3849" width="14.140625" style="1" customWidth="1"/>
    <col min="3850" max="3850" width="17" style="1" customWidth="1"/>
    <col min="3851" max="3851" width="15.5703125" style="1" customWidth="1"/>
    <col min="3852" max="4097" width="9.140625" style="1"/>
    <col min="4098" max="4098" width="10.42578125" style="1" customWidth="1"/>
    <col min="4099" max="4103" width="9.140625" style="1"/>
    <col min="4104" max="4104" width="26.5703125" style="1" customWidth="1"/>
    <col min="4105" max="4105" width="14.140625" style="1" customWidth="1"/>
    <col min="4106" max="4106" width="17" style="1" customWidth="1"/>
    <col min="4107" max="4107" width="15.5703125" style="1" customWidth="1"/>
    <col min="4108" max="4353" width="9.140625" style="1"/>
    <col min="4354" max="4354" width="10.42578125" style="1" customWidth="1"/>
    <col min="4355" max="4359" width="9.140625" style="1"/>
    <col min="4360" max="4360" width="26.5703125" style="1" customWidth="1"/>
    <col min="4361" max="4361" width="14.140625" style="1" customWidth="1"/>
    <col min="4362" max="4362" width="17" style="1" customWidth="1"/>
    <col min="4363" max="4363" width="15.5703125" style="1" customWidth="1"/>
    <col min="4364" max="4609" width="9.140625" style="1"/>
    <col min="4610" max="4610" width="10.42578125" style="1" customWidth="1"/>
    <col min="4611" max="4615" width="9.140625" style="1"/>
    <col min="4616" max="4616" width="26.5703125" style="1" customWidth="1"/>
    <col min="4617" max="4617" width="14.140625" style="1" customWidth="1"/>
    <col min="4618" max="4618" width="17" style="1" customWidth="1"/>
    <col min="4619" max="4619" width="15.5703125" style="1" customWidth="1"/>
    <col min="4620" max="4865" width="9.140625" style="1"/>
    <col min="4866" max="4866" width="10.42578125" style="1" customWidth="1"/>
    <col min="4867" max="4871" width="9.140625" style="1"/>
    <col min="4872" max="4872" width="26.5703125" style="1" customWidth="1"/>
    <col min="4873" max="4873" width="14.140625" style="1" customWidth="1"/>
    <col min="4874" max="4874" width="17" style="1" customWidth="1"/>
    <col min="4875" max="4875" width="15.5703125" style="1" customWidth="1"/>
    <col min="4876" max="5121" width="9.140625" style="1"/>
    <col min="5122" max="5122" width="10.42578125" style="1" customWidth="1"/>
    <col min="5123" max="5127" width="9.140625" style="1"/>
    <col min="5128" max="5128" width="26.5703125" style="1" customWidth="1"/>
    <col min="5129" max="5129" width="14.140625" style="1" customWidth="1"/>
    <col min="5130" max="5130" width="17" style="1" customWidth="1"/>
    <col min="5131" max="5131" width="15.5703125" style="1" customWidth="1"/>
    <col min="5132" max="5377" width="9.140625" style="1"/>
    <col min="5378" max="5378" width="10.42578125" style="1" customWidth="1"/>
    <col min="5379" max="5383" width="9.140625" style="1"/>
    <col min="5384" max="5384" width="26.5703125" style="1" customWidth="1"/>
    <col min="5385" max="5385" width="14.140625" style="1" customWidth="1"/>
    <col min="5386" max="5386" width="17" style="1" customWidth="1"/>
    <col min="5387" max="5387" width="15.5703125" style="1" customWidth="1"/>
    <col min="5388" max="5633" width="9.140625" style="1"/>
    <col min="5634" max="5634" width="10.42578125" style="1" customWidth="1"/>
    <col min="5635" max="5639" width="9.140625" style="1"/>
    <col min="5640" max="5640" width="26.5703125" style="1" customWidth="1"/>
    <col min="5641" max="5641" width="14.140625" style="1" customWidth="1"/>
    <col min="5642" max="5642" width="17" style="1" customWidth="1"/>
    <col min="5643" max="5643" width="15.5703125" style="1" customWidth="1"/>
    <col min="5644" max="5889" width="9.140625" style="1"/>
    <col min="5890" max="5890" width="10.42578125" style="1" customWidth="1"/>
    <col min="5891" max="5895" width="9.140625" style="1"/>
    <col min="5896" max="5896" width="26.5703125" style="1" customWidth="1"/>
    <col min="5897" max="5897" width="14.140625" style="1" customWidth="1"/>
    <col min="5898" max="5898" width="17" style="1" customWidth="1"/>
    <col min="5899" max="5899" width="15.5703125" style="1" customWidth="1"/>
    <col min="5900" max="6145" width="9.140625" style="1"/>
    <col min="6146" max="6146" width="10.42578125" style="1" customWidth="1"/>
    <col min="6147" max="6151" width="9.140625" style="1"/>
    <col min="6152" max="6152" width="26.5703125" style="1" customWidth="1"/>
    <col min="6153" max="6153" width="14.140625" style="1" customWidth="1"/>
    <col min="6154" max="6154" width="17" style="1" customWidth="1"/>
    <col min="6155" max="6155" width="15.5703125" style="1" customWidth="1"/>
    <col min="6156" max="6401" width="9.140625" style="1"/>
    <col min="6402" max="6402" width="10.42578125" style="1" customWidth="1"/>
    <col min="6403" max="6407" width="9.140625" style="1"/>
    <col min="6408" max="6408" width="26.5703125" style="1" customWidth="1"/>
    <col min="6409" max="6409" width="14.140625" style="1" customWidth="1"/>
    <col min="6410" max="6410" width="17" style="1" customWidth="1"/>
    <col min="6411" max="6411" width="15.5703125" style="1" customWidth="1"/>
    <col min="6412" max="6657" width="9.140625" style="1"/>
    <col min="6658" max="6658" width="10.42578125" style="1" customWidth="1"/>
    <col min="6659" max="6663" width="9.140625" style="1"/>
    <col min="6664" max="6664" width="26.5703125" style="1" customWidth="1"/>
    <col min="6665" max="6665" width="14.140625" style="1" customWidth="1"/>
    <col min="6666" max="6666" width="17" style="1" customWidth="1"/>
    <col min="6667" max="6667" width="15.5703125" style="1" customWidth="1"/>
    <col min="6668" max="6913" width="9.140625" style="1"/>
    <col min="6914" max="6914" width="10.42578125" style="1" customWidth="1"/>
    <col min="6915" max="6919" width="9.140625" style="1"/>
    <col min="6920" max="6920" width="26.5703125" style="1" customWidth="1"/>
    <col min="6921" max="6921" width="14.140625" style="1" customWidth="1"/>
    <col min="6922" max="6922" width="17" style="1" customWidth="1"/>
    <col min="6923" max="6923" width="15.5703125" style="1" customWidth="1"/>
    <col min="6924" max="7169" width="9.140625" style="1"/>
    <col min="7170" max="7170" width="10.42578125" style="1" customWidth="1"/>
    <col min="7171" max="7175" width="9.140625" style="1"/>
    <col min="7176" max="7176" width="26.5703125" style="1" customWidth="1"/>
    <col min="7177" max="7177" width="14.140625" style="1" customWidth="1"/>
    <col min="7178" max="7178" width="17" style="1" customWidth="1"/>
    <col min="7179" max="7179" width="15.5703125" style="1" customWidth="1"/>
    <col min="7180" max="7425" width="9.140625" style="1"/>
    <col min="7426" max="7426" width="10.42578125" style="1" customWidth="1"/>
    <col min="7427" max="7431" width="9.140625" style="1"/>
    <col min="7432" max="7432" width="26.5703125" style="1" customWidth="1"/>
    <col min="7433" max="7433" width="14.140625" style="1" customWidth="1"/>
    <col min="7434" max="7434" width="17" style="1" customWidth="1"/>
    <col min="7435" max="7435" width="15.5703125" style="1" customWidth="1"/>
    <col min="7436" max="7681" width="9.140625" style="1"/>
    <col min="7682" max="7682" width="10.42578125" style="1" customWidth="1"/>
    <col min="7683" max="7687" width="9.140625" style="1"/>
    <col min="7688" max="7688" width="26.5703125" style="1" customWidth="1"/>
    <col min="7689" max="7689" width="14.140625" style="1" customWidth="1"/>
    <col min="7690" max="7690" width="17" style="1" customWidth="1"/>
    <col min="7691" max="7691" width="15.5703125" style="1" customWidth="1"/>
    <col min="7692" max="7937" width="9.140625" style="1"/>
    <col min="7938" max="7938" width="10.42578125" style="1" customWidth="1"/>
    <col min="7939" max="7943" width="9.140625" style="1"/>
    <col min="7944" max="7944" width="26.5703125" style="1" customWidth="1"/>
    <col min="7945" max="7945" width="14.140625" style="1" customWidth="1"/>
    <col min="7946" max="7946" width="17" style="1" customWidth="1"/>
    <col min="7947" max="7947" width="15.5703125" style="1" customWidth="1"/>
    <col min="7948" max="8193" width="9.140625" style="1"/>
    <col min="8194" max="8194" width="10.42578125" style="1" customWidth="1"/>
    <col min="8195" max="8199" width="9.140625" style="1"/>
    <col min="8200" max="8200" width="26.5703125" style="1" customWidth="1"/>
    <col min="8201" max="8201" width="14.140625" style="1" customWidth="1"/>
    <col min="8202" max="8202" width="17" style="1" customWidth="1"/>
    <col min="8203" max="8203" width="15.5703125" style="1" customWidth="1"/>
    <col min="8204" max="8449" width="9.140625" style="1"/>
    <col min="8450" max="8450" width="10.42578125" style="1" customWidth="1"/>
    <col min="8451" max="8455" width="9.140625" style="1"/>
    <col min="8456" max="8456" width="26.5703125" style="1" customWidth="1"/>
    <col min="8457" max="8457" width="14.140625" style="1" customWidth="1"/>
    <col min="8458" max="8458" width="17" style="1" customWidth="1"/>
    <col min="8459" max="8459" width="15.5703125" style="1" customWidth="1"/>
    <col min="8460" max="8705" width="9.140625" style="1"/>
    <col min="8706" max="8706" width="10.42578125" style="1" customWidth="1"/>
    <col min="8707" max="8711" width="9.140625" style="1"/>
    <col min="8712" max="8712" width="26.5703125" style="1" customWidth="1"/>
    <col min="8713" max="8713" width="14.140625" style="1" customWidth="1"/>
    <col min="8714" max="8714" width="17" style="1" customWidth="1"/>
    <col min="8715" max="8715" width="15.5703125" style="1" customWidth="1"/>
    <col min="8716" max="8961" width="9.140625" style="1"/>
    <col min="8962" max="8962" width="10.42578125" style="1" customWidth="1"/>
    <col min="8963" max="8967" width="9.140625" style="1"/>
    <col min="8968" max="8968" width="26.5703125" style="1" customWidth="1"/>
    <col min="8969" max="8969" width="14.140625" style="1" customWidth="1"/>
    <col min="8970" max="8970" width="17" style="1" customWidth="1"/>
    <col min="8971" max="8971" width="15.5703125" style="1" customWidth="1"/>
    <col min="8972" max="9217" width="9.140625" style="1"/>
    <col min="9218" max="9218" width="10.42578125" style="1" customWidth="1"/>
    <col min="9219" max="9223" width="9.140625" style="1"/>
    <col min="9224" max="9224" width="26.5703125" style="1" customWidth="1"/>
    <col min="9225" max="9225" width="14.140625" style="1" customWidth="1"/>
    <col min="9226" max="9226" width="17" style="1" customWidth="1"/>
    <col min="9227" max="9227" width="15.5703125" style="1" customWidth="1"/>
    <col min="9228" max="9473" width="9.140625" style="1"/>
    <col min="9474" max="9474" width="10.42578125" style="1" customWidth="1"/>
    <col min="9475" max="9479" width="9.140625" style="1"/>
    <col min="9480" max="9480" width="26.5703125" style="1" customWidth="1"/>
    <col min="9481" max="9481" width="14.140625" style="1" customWidth="1"/>
    <col min="9482" max="9482" width="17" style="1" customWidth="1"/>
    <col min="9483" max="9483" width="15.5703125" style="1" customWidth="1"/>
    <col min="9484" max="9729" width="9.140625" style="1"/>
    <col min="9730" max="9730" width="10.42578125" style="1" customWidth="1"/>
    <col min="9731" max="9735" width="9.140625" style="1"/>
    <col min="9736" max="9736" width="26.5703125" style="1" customWidth="1"/>
    <col min="9737" max="9737" width="14.140625" style="1" customWidth="1"/>
    <col min="9738" max="9738" width="17" style="1" customWidth="1"/>
    <col min="9739" max="9739" width="15.5703125" style="1" customWidth="1"/>
    <col min="9740" max="9985" width="9.140625" style="1"/>
    <col min="9986" max="9986" width="10.42578125" style="1" customWidth="1"/>
    <col min="9987" max="9991" width="9.140625" style="1"/>
    <col min="9992" max="9992" width="26.5703125" style="1" customWidth="1"/>
    <col min="9993" max="9993" width="14.140625" style="1" customWidth="1"/>
    <col min="9994" max="9994" width="17" style="1" customWidth="1"/>
    <col min="9995" max="9995" width="15.5703125" style="1" customWidth="1"/>
    <col min="9996" max="10241" width="9.140625" style="1"/>
    <col min="10242" max="10242" width="10.42578125" style="1" customWidth="1"/>
    <col min="10243" max="10247" width="9.140625" style="1"/>
    <col min="10248" max="10248" width="26.5703125" style="1" customWidth="1"/>
    <col min="10249" max="10249" width="14.140625" style="1" customWidth="1"/>
    <col min="10250" max="10250" width="17" style="1" customWidth="1"/>
    <col min="10251" max="10251" width="15.5703125" style="1" customWidth="1"/>
    <col min="10252" max="10497" width="9.140625" style="1"/>
    <col min="10498" max="10498" width="10.42578125" style="1" customWidth="1"/>
    <col min="10499" max="10503" width="9.140625" style="1"/>
    <col min="10504" max="10504" width="26.5703125" style="1" customWidth="1"/>
    <col min="10505" max="10505" width="14.140625" style="1" customWidth="1"/>
    <col min="10506" max="10506" width="17" style="1" customWidth="1"/>
    <col min="10507" max="10507" width="15.5703125" style="1" customWidth="1"/>
    <col min="10508" max="10753" width="9.140625" style="1"/>
    <col min="10754" max="10754" width="10.42578125" style="1" customWidth="1"/>
    <col min="10755" max="10759" width="9.140625" style="1"/>
    <col min="10760" max="10760" width="26.5703125" style="1" customWidth="1"/>
    <col min="10761" max="10761" width="14.140625" style="1" customWidth="1"/>
    <col min="10762" max="10762" width="17" style="1" customWidth="1"/>
    <col min="10763" max="10763" width="15.5703125" style="1" customWidth="1"/>
    <col min="10764" max="11009" width="9.140625" style="1"/>
    <col min="11010" max="11010" width="10.42578125" style="1" customWidth="1"/>
    <col min="11011" max="11015" width="9.140625" style="1"/>
    <col min="11016" max="11016" width="26.5703125" style="1" customWidth="1"/>
    <col min="11017" max="11017" width="14.140625" style="1" customWidth="1"/>
    <col min="11018" max="11018" width="17" style="1" customWidth="1"/>
    <col min="11019" max="11019" width="15.5703125" style="1" customWidth="1"/>
    <col min="11020" max="11265" width="9.140625" style="1"/>
    <col min="11266" max="11266" width="10.42578125" style="1" customWidth="1"/>
    <col min="11267" max="11271" width="9.140625" style="1"/>
    <col min="11272" max="11272" width="26.5703125" style="1" customWidth="1"/>
    <col min="11273" max="11273" width="14.140625" style="1" customWidth="1"/>
    <col min="11274" max="11274" width="17" style="1" customWidth="1"/>
    <col min="11275" max="11275" width="15.5703125" style="1" customWidth="1"/>
    <col min="11276" max="11521" width="9.140625" style="1"/>
    <col min="11522" max="11522" width="10.42578125" style="1" customWidth="1"/>
    <col min="11523" max="11527" width="9.140625" style="1"/>
    <col min="11528" max="11528" width="26.5703125" style="1" customWidth="1"/>
    <col min="11529" max="11529" width="14.140625" style="1" customWidth="1"/>
    <col min="11530" max="11530" width="17" style="1" customWidth="1"/>
    <col min="11531" max="11531" width="15.5703125" style="1" customWidth="1"/>
    <col min="11532" max="11777" width="9.140625" style="1"/>
    <col min="11778" max="11778" width="10.42578125" style="1" customWidth="1"/>
    <col min="11779" max="11783" width="9.140625" style="1"/>
    <col min="11784" max="11784" width="26.5703125" style="1" customWidth="1"/>
    <col min="11785" max="11785" width="14.140625" style="1" customWidth="1"/>
    <col min="11786" max="11786" width="17" style="1" customWidth="1"/>
    <col min="11787" max="11787" width="15.5703125" style="1" customWidth="1"/>
    <col min="11788" max="12033" width="9.140625" style="1"/>
    <col min="12034" max="12034" width="10.42578125" style="1" customWidth="1"/>
    <col min="12035" max="12039" width="9.140625" style="1"/>
    <col min="12040" max="12040" width="26.5703125" style="1" customWidth="1"/>
    <col min="12041" max="12041" width="14.140625" style="1" customWidth="1"/>
    <col min="12042" max="12042" width="17" style="1" customWidth="1"/>
    <col min="12043" max="12043" width="15.5703125" style="1" customWidth="1"/>
    <col min="12044" max="12289" width="9.140625" style="1"/>
    <col min="12290" max="12290" width="10.42578125" style="1" customWidth="1"/>
    <col min="12291" max="12295" width="9.140625" style="1"/>
    <col min="12296" max="12296" width="26.5703125" style="1" customWidth="1"/>
    <col min="12297" max="12297" width="14.140625" style="1" customWidth="1"/>
    <col min="12298" max="12298" width="17" style="1" customWidth="1"/>
    <col min="12299" max="12299" width="15.5703125" style="1" customWidth="1"/>
    <col min="12300" max="12545" width="9.140625" style="1"/>
    <col min="12546" max="12546" width="10.42578125" style="1" customWidth="1"/>
    <col min="12547" max="12551" width="9.140625" style="1"/>
    <col min="12552" max="12552" width="26.5703125" style="1" customWidth="1"/>
    <col min="12553" max="12553" width="14.140625" style="1" customWidth="1"/>
    <col min="12554" max="12554" width="17" style="1" customWidth="1"/>
    <col min="12555" max="12555" width="15.5703125" style="1" customWidth="1"/>
    <col min="12556" max="12801" width="9.140625" style="1"/>
    <col min="12802" max="12802" width="10.42578125" style="1" customWidth="1"/>
    <col min="12803" max="12807" width="9.140625" style="1"/>
    <col min="12808" max="12808" width="26.5703125" style="1" customWidth="1"/>
    <col min="12809" max="12809" width="14.140625" style="1" customWidth="1"/>
    <col min="12810" max="12810" width="17" style="1" customWidth="1"/>
    <col min="12811" max="12811" width="15.5703125" style="1" customWidth="1"/>
    <col min="12812" max="13057" width="9.140625" style="1"/>
    <col min="13058" max="13058" width="10.42578125" style="1" customWidth="1"/>
    <col min="13059" max="13063" width="9.140625" style="1"/>
    <col min="13064" max="13064" width="26.5703125" style="1" customWidth="1"/>
    <col min="13065" max="13065" width="14.140625" style="1" customWidth="1"/>
    <col min="13066" max="13066" width="17" style="1" customWidth="1"/>
    <col min="13067" max="13067" width="15.5703125" style="1" customWidth="1"/>
    <col min="13068" max="13313" width="9.140625" style="1"/>
    <col min="13314" max="13314" width="10.42578125" style="1" customWidth="1"/>
    <col min="13315" max="13319" width="9.140625" style="1"/>
    <col min="13320" max="13320" width="26.5703125" style="1" customWidth="1"/>
    <col min="13321" max="13321" width="14.140625" style="1" customWidth="1"/>
    <col min="13322" max="13322" width="17" style="1" customWidth="1"/>
    <col min="13323" max="13323" width="15.5703125" style="1" customWidth="1"/>
    <col min="13324" max="13569" width="9.140625" style="1"/>
    <col min="13570" max="13570" width="10.42578125" style="1" customWidth="1"/>
    <col min="13571" max="13575" width="9.140625" style="1"/>
    <col min="13576" max="13576" width="26.5703125" style="1" customWidth="1"/>
    <col min="13577" max="13577" width="14.140625" style="1" customWidth="1"/>
    <col min="13578" max="13578" width="17" style="1" customWidth="1"/>
    <col min="13579" max="13579" width="15.5703125" style="1" customWidth="1"/>
    <col min="13580" max="13825" width="9.140625" style="1"/>
    <col min="13826" max="13826" width="10.42578125" style="1" customWidth="1"/>
    <col min="13827" max="13831" width="9.140625" style="1"/>
    <col min="13832" max="13832" width="26.5703125" style="1" customWidth="1"/>
    <col min="13833" max="13833" width="14.140625" style="1" customWidth="1"/>
    <col min="13834" max="13834" width="17" style="1" customWidth="1"/>
    <col min="13835" max="13835" width="15.5703125" style="1" customWidth="1"/>
    <col min="13836" max="14081" width="9.140625" style="1"/>
    <col min="14082" max="14082" width="10.42578125" style="1" customWidth="1"/>
    <col min="14083" max="14087" width="9.140625" style="1"/>
    <col min="14088" max="14088" width="26.5703125" style="1" customWidth="1"/>
    <col min="14089" max="14089" width="14.140625" style="1" customWidth="1"/>
    <col min="14090" max="14090" width="17" style="1" customWidth="1"/>
    <col min="14091" max="14091" width="15.5703125" style="1" customWidth="1"/>
    <col min="14092" max="14337" width="9.140625" style="1"/>
    <col min="14338" max="14338" width="10.42578125" style="1" customWidth="1"/>
    <col min="14339" max="14343" width="9.140625" style="1"/>
    <col min="14344" max="14344" width="26.5703125" style="1" customWidth="1"/>
    <col min="14345" max="14345" width="14.140625" style="1" customWidth="1"/>
    <col min="14346" max="14346" width="17" style="1" customWidth="1"/>
    <col min="14347" max="14347" width="15.5703125" style="1" customWidth="1"/>
    <col min="14348" max="14593" width="9.140625" style="1"/>
    <col min="14594" max="14594" width="10.42578125" style="1" customWidth="1"/>
    <col min="14595" max="14599" width="9.140625" style="1"/>
    <col min="14600" max="14600" width="26.5703125" style="1" customWidth="1"/>
    <col min="14601" max="14601" width="14.140625" style="1" customWidth="1"/>
    <col min="14602" max="14602" width="17" style="1" customWidth="1"/>
    <col min="14603" max="14603" width="15.5703125" style="1" customWidth="1"/>
    <col min="14604" max="14849" width="9.140625" style="1"/>
    <col min="14850" max="14850" width="10.42578125" style="1" customWidth="1"/>
    <col min="14851" max="14855" width="9.140625" style="1"/>
    <col min="14856" max="14856" width="26.5703125" style="1" customWidth="1"/>
    <col min="14857" max="14857" width="14.140625" style="1" customWidth="1"/>
    <col min="14858" max="14858" width="17" style="1" customWidth="1"/>
    <col min="14859" max="14859" width="15.5703125" style="1" customWidth="1"/>
    <col min="14860" max="15105" width="9.140625" style="1"/>
    <col min="15106" max="15106" width="10.42578125" style="1" customWidth="1"/>
    <col min="15107" max="15111" width="9.140625" style="1"/>
    <col min="15112" max="15112" width="26.5703125" style="1" customWidth="1"/>
    <col min="15113" max="15113" width="14.140625" style="1" customWidth="1"/>
    <col min="15114" max="15114" width="17" style="1" customWidth="1"/>
    <col min="15115" max="15115" width="15.5703125" style="1" customWidth="1"/>
    <col min="15116" max="15361" width="9.140625" style="1"/>
    <col min="15362" max="15362" width="10.42578125" style="1" customWidth="1"/>
    <col min="15363" max="15367" width="9.140625" style="1"/>
    <col min="15368" max="15368" width="26.5703125" style="1" customWidth="1"/>
    <col min="15369" max="15369" width="14.140625" style="1" customWidth="1"/>
    <col min="15370" max="15370" width="17" style="1" customWidth="1"/>
    <col min="15371" max="15371" width="15.5703125" style="1" customWidth="1"/>
    <col min="15372" max="15617" width="9.140625" style="1"/>
    <col min="15618" max="15618" width="10.42578125" style="1" customWidth="1"/>
    <col min="15619" max="15623" width="9.140625" style="1"/>
    <col min="15624" max="15624" width="26.5703125" style="1" customWidth="1"/>
    <col min="15625" max="15625" width="14.140625" style="1" customWidth="1"/>
    <col min="15626" max="15626" width="17" style="1" customWidth="1"/>
    <col min="15627" max="15627" width="15.5703125" style="1" customWidth="1"/>
    <col min="15628" max="15873" width="9.140625" style="1"/>
    <col min="15874" max="15874" width="10.42578125" style="1" customWidth="1"/>
    <col min="15875" max="15879" width="9.140625" style="1"/>
    <col min="15880" max="15880" width="26.5703125" style="1" customWidth="1"/>
    <col min="15881" max="15881" width="14.140625" style="1" customWidth="1"/>
    <col min="15882" max="15882" width="17" style="1" customWidth="1"/>
    <col min="15883" max="15883" width="15.5703125" style="1" customWidth="1"/>
    <col min="15884" max="16129" width="9.140625" style="1"/>
    <col min="16130" max="16130" width="10.42578125" style="1" customWidth="1"/>
    <col min="16131" max="16135" width="9.140625" style="1"/>
    <col min="16136" max="16136" width="26.5703125" style="1" customWidth="1"/>
    <col min="16137" max="16137" width="14.140625" style="1" customWidth="1"/>
    <col min="16138" max="16138" width="17" style="1" customWidth="1"/>
    <col min="16139" max="16139" width="15.5703125" style="1" customWidth="1"/>
    <col min="16140" max="16384" width="9.140625" style="1"/>
  </cols>
  <sheetData>
    <row r="1" spans="2:11" x14ac:dyDescent="0.25">
      <c r="D1" s="209" t="s">
        <v>20</v>
      </c>
      <c r="E1" s="209"/>
      <c r="F1" s="209"/>
      <c r="G1" s="209"/>
      <c r="H1" s="209"/>
      <c r="I1" s="209"/>
      <c r="J1" s="209"/>
    </row>
    <row r="2" spans="2:11" x14ac:dyDescent="0.25">
      <c r="D2" s="209" t="s">
        <v>153</v>
      </c>
      <c r="E2" s="209"/>
      <c r="F2" s="209"/>
      <c r="G2" s="209"/>
      <c r="H2" s="209"/>
      <c r="I2" s="209"/>
      <c r="J2" s="209"/>
    </row>
    <row r="3" spans="2:11" x14ac:dyDescent="0.25">
      <c r="D3" s="209" t="s">
        <v>21</v>
      </c>
      <c r="E3" s="209"/>
      <c r="F3" s="209"/>
      <c r="G3" s="209"/>
      <c r="H3" s="209"/>
      <c r="I3" s="209"/>
      <c r="J3" s="209"/>
    </row>
    <row r="5" spans="2:11" x14ac:dyDescent="0.25">
      <c r="B5" s="280" t="s">
        <v>22</v>
      </c>
      <c r="C5" s="280"/>
      <c r="D5" s="280"/>
      <c r="E5" s="280"/>
      <c r="F5" s="280"/>
      <c r="G5" s="280"/>
      <c r="H5" s="280"/>
      <c r="I5" s="280"/>
      <c r="J5" s="280"/>
      <c r="K5" s="280"/>
    </row>
    <row r="7" spans="2:11" ht="16.5" thickBot="1" x14ac:dyDescent="0.3">
      <c r="B7" s="281" t="s">
        <v>23</v>
      </c>
      <c r="C7" s="281"/>
      <c r="D7" s="281"/>
      <c r="E7" s="281"/>
    </row>
    <row r="8" spans="2:11" ht="47.25" x14ac:dyDescent="0.25">
      <c r="B8" s="48" t="s">
        <v>24</v>
      </c>
      <c r="C8" s="250" t="s">
        <v>25</v>
      </c>
      <c r="D8" s="250"/>
      <c r="E8" s="250"/>
      <c r="F8" s="250"/>
      <c r="G8" s="250"/>
      <c r="H8" s="250"/>
      <c r="I8" s="3" t="s">
        <v>155</v>
      </c>
      <c r="J8" s="4" t="s">
        <v>154</v>
      </c>
      <c r="K8" s="5" t="s">
        <v>5</v>
      </c>
    </row>
    <row r="9" spans="2:11" x14ac:dyDescent="0.25">
      <c r="B9" s="49"/>
      <c r="C9" s="251">
        <v>1</v>
      </c>
      <c r="D9" s="252"/>
      <c r="E9" s="252"/>
      <c r="F9" s="252"/>
      <c r="G9" s="252"/>
      <c r="H9" s="284"/>
      <c r="I9" s="8">
        <v>2</v>
      </c>
      <c r="J9" s="9">
        <v>3</v>
      </c>
      <c r="K9" s="10" t="s">
        <v>6</v>
      </c>
    </row>
    <row r="10" spans="2:11" x14ac:dyDescent="0.25">
      <c r="B10" s="50">
        <v>64</v>
      </c>
      <c r="C10" s="282" t="s">
        <v>26</v>
      </c>
      <c r="D10" s="282"/>
      <c r="E10" s="282"/>
      <c r="F10" s="282"/>
      <c r="G10" s="282"/>
      <c r="H10" s="282"/>
      <c r="I10" s="51">
        <v>0</v>
      </c>
      <c r="J10" s="51">
        <f>J11</f>
        <v>61.55</v>
      </c>
      <c r="K10" s="52"/>
    </row>
    <row r="11" spans="2:11" x14ac:dyDescent="0.25">
      <c r="B11" s="53">
        <v>641</v>
      </c>
      <c r="C11" s="220" t="s">
        <v>27</v>
      </c>
      <c r="D11" s="220"/>
      <c r="E11" s="220"/>
      <c r="F11" s="220"/>
      <c r="G11" s="220"/>
      <c r="H11" s="220"/>
      <c r="I11" s="55">
        <v>0</v>
      </c>
      <c r="J11" s="56">
        <v>61.55</v>
      </c>
      <c r="K11" s="52"/>
    </row>
    <row r="12" spans="2:11" x14ac:dyDescent="0.25">
      <c r="B12" s="50">
        <v>67</v>
      </c>
      <c r="C12" s="282" t="s">
        <v>28</v>
      </c>
      <c r="D12" s="282"/>
      <c r="E12" s="282"/>
      <c r="F12" s="282"/>
      <c r="G12" s="282"/>
      <c r="H12" s="282"/>
      <c r="I12" s="51">
        <f>SUM(I13:I13)</f>
        <v>1378550</v>
      </c>
      <c r="J12" s="51">
        <f>SUM(J13:J13)</f>
        <v>1262251.28</v>
      </c>
      <c r="K12" s="52">
        <f>J12/I12*100</f>
        <v>91.563692285372312</v>
      </c>
    </row>
    <row r="13" spans="2:11" x14ac:dyDescent="0.25">
      <c r="B13" s="53">
        <v>671</v>
      </c>
      <c r="C13" s="220" t="s">
        <v>29</v>
      </c>
      <c r="D13" s="220"/>
      <c r="E13" s="220"/>
      <c r="F13" s="220"/>
      <c r="G13" s="220"/>
      <c r="H13" s="220"/>
      <c r="I13" s="55">
        <v>1378550</v>
      </c>
      <c r="J13" s="56">
        <v>1262251.28</v>
      </c>
      <c r="K13" s="52">
        <f>J13/I13*100</f>
        <v>91.563692285372312</v>
      </c>
    </row>
    <row r="14" spans="2:11" ht="63.75" customHeight="1" x14ac:dyDescent="0.25">
      <c r="B14" s="50">
        <v>68</v>
      </c>
      <c r="C14" s="277" t="s">
        <v>30</v>
      </c>
      <c r="D14" s="278"/>
      <c r="E14" s="278"/>
      <c r="F14" s="278"/>
      <c r="G14" s="278"/>
      <c r="H14" s="279"/>
      <c r="I14" s="51">
        <f>SUM(I15)</f>
        <v>0</v>
      </c>
      <c r="J14" s="51">
        <f>SUM(J15)</f>
        <v>208.76</v>
      </c>
      <c r="K14" s="57"/>
    </row>
    <row r="15" spans="2:11" x14ac:dyDescent="0.25">
      <c r="B15" s="53">
        <v>683</v>
      </c>
      <c r="C15" s="288" t="s">
        <v>31</v>
      </c>
      <c r="D15" s="289"/>
      <c r="E15" s="289"/>
      <c r="F15" s="289"/>
      <c r="G15" s="289"/>
      <c r="H15" s="290"/>
      <c r="I15" s="51">
        <v>0</v>
      </c>
      <c r="J15" s="51">
        <v>208.76</v>
      </c>
      <c r="K15" s="52"/>
    </row>
    <row r="16" spans="2:11" ht="16.5" thickBot="1" x14ac:dyDescent="0.3">
      <c r="B16" s="58"/>
      <c r="C16" s="283" t="s">
        <v>32</v>
      </c>
      <c r="D16" s="283"/>
      <c r="E16" s="283"/>
      <c r="F16" s="283"/>
      <c r="G16" s="283"/>
      <c r="H16" s="283"/>
      <c r="I16" s="59">
        <f>I10+I12+I14</f>
        <v>1378550</v>
      </c>
      <c r="J16" s="59">
        <f>J10+J12+J14</f>
        <v>1262521.5900000001</v>
      </c>
      <c r="K16" s="52">
        <f>J16/I16*100</f>
        <v>91.583300569438904</v>
      </c>
    </row>
    <row r="17" spans="2:11" x14ac:dyDescent="0.25">
      <c r="B17" s="60"/>
      <c r="C17" s="61"/>
      <c r="D17" s="61"/>
      <c r="E17" s="61"/>
      <c r="F17" s="61"/>
      <c r="G17" s="61"/>
      <c r="H17" s="61"/>
      <c r="I17" s="62"/>
      <c r="J17" s="62"/>
      <c r="K17" s="63"/>
    </row>
    <row r="18" spans="2:11" ht="16.5" thickBot="1" x14ac:dyDescent="0.3">
      <c r="B18" s="64" t="s">
        <v>33</v>
      </c>
      <c r="C18" s="65"/>
      <c r="D18" s="65"/>
      <c r="E18" s="65"/>
    </row>
    <row r="19" spans="2:11" ht="47.25" x14ac:dyDescent="0.25">
      <c r="B19" s="48" t="s">
        <v>24</v>
      </c>
      <c r="C19" s="250" t="s">
        <v>25</v>
      </c>
      <c r="D19" s="250"/>
      <c r="E19" s="250"/>
      <c r="F19" s="250"/>
      <c r="G19" s="250"/>
      <c r="H19" s="250"/>
      <c r="I19" s="3" t="s">
        <v>155</v>
      </c>
      <c r="J19" s="4" t="s">
        <v>154</v>
      </c>
      <c r="K19" s="5" t="s">
        <v>5</v>
      </c>
    </row>
    <row r="20" spans="2:11" x14ac:dyDescent="0.25">
      <c r="B20" s="49"/>
      <c r="C20" s="251">
        <v>1</v>
      </c>
      <c r="D20" s="252"/>
      <c r="E20" s="252"/>
      <c r="F20" s="252"/>
      <c r="G20" s="252"/>
      <c r="H20" s="284"/>
      <c r="I20" s="8">
        <v>2</v>
      </c>
      <c r="J20" s="9">
        <v>3</v>
      </c>
      <c r="K20" s="10" t="s">
        <v>6</v>
      </c>
    </row>
    <row r="21" spans="2:11" x14ac:dyDescent="0.25">
      <c r="B21" s="50">
        <v>66</v>
      </c>
      <c r="C21" s="282" t="s">
        <v>34</v>
      </c>
      <c r="D21" s="282"/>
      <c r="E21" s="282"/>
      <c r="F21" s="282"/>
      <c r="G21" s="282"/>
      <c r="H21" s="282"/>
      <c r="I21" s="51">
        <f>SUM(I22:I22)</f>
        <v>60000</v>
      </c>
      <c r="J21" s="51">
        <f>SUM(J22:J22)</f>
        <v>82650.61</v>
      </c>
      <c r="K21" s="52">
        <f>J21/I21*100</f>
        <v>137.75101666666666</v>
      </c>
    </row>
    <row r="22" spans="2:11" x14ac:dyDescent="0.25">
      <c r="B22" s="53">
        <v>661</v>
      </c>
      <c r="C22" s="220" t="s">
        <v>35</v>
      </c>
      <c r="D22" s="220"/>
      <c r="E22" s="220"/>
      <c r="F22" s="220"/>
      <c r="G22" s="220"/>
      <c r="H22" s="220"/>
      <c r="I22" s="55">
        <v>60000</v>
      </c>
      <c r="J22" s="56">
        <v>82650.61</v>
      </c>
      <c r="K22" s="52">
        <f t="shared" ref="K22" si="0">J22/I22*100</f>
        <v>137.75101666666666</v>
      </c>
    </row>
    <row r="23" spans="2:11" ht="16.5" thickBot="1" x14ac:dyDescent="0.3">
      <c r="B23" s="58"/>
      <c r="C23" s="283" t="s">
        <v>36</v>
      </c>
      <c r="D23" s="283"/>
      <c r="E23" s="283"/>
      <c r="F23" s="283"/>
      <c r="G23" s="283"/>
      <c r="H23" s="283"/>
      <c r="I23" s="59">
        <f>I21</f>
        <v>60000</v>
      </c>
      <c r="J23" s="59">
        <f t="shared" ref="J23:K23" si="1">J21</f>
        <v>82650.61</v>
      </c>
      <c r="K23" s="59">
        <f t="shared" si="1"/>
        <v>137.75101666666666</v>
      </c>
    </row>
    <row r="24" spans="2:11" x14ac:dyDescent="0.25">
      <c r="B24" s="60"/>
      <c r="C24" s="61"/>
      <c r="D24" s="61"/>
      <c r="E24" s="61"/>
      <c r="F24" s="61"/>
      <c r="G24" s="61"/>
      <c r="H24" s="61"/>
      <c r="I24" s="63"/>
      <c r="J24" s="63"/>
      <c r="K24" s="63"/>
    </row>
    <row r="25" spans="2:11" x14ac:dyDescent="0.25">
      <c r="B25" s="60"/>
      <c r="C25" s="61"/>
      <c r="D25" s="61"/>
      <c r="E25" s="61"/>
      <c r="F25" s="61"/>
      <c r="G25" s="61"/>
      <c r="H25" s="61"/>
      <c r="I25" s="63"/>
      <c r="J25" s="63"/>
      <c r="K25" s="63"/>
    </row>
    <row r="26" spans="2:11" x14ac:dyDescent="0.25">
      <c r="B26" s="60"/>
      <c r="C26" s="61"/>
      <c r="D26" s="61"/>
      <c r="E26" s="61"/>
      <c r="F26" s="61"/>
      <c r="G26" s="61"/>
      <c r="H26" s="61"/>
      <c r="I26" s="63"/>
      <c r="J26" s="63"/>
      <c r="K26" s="63"/>
    </row>
    <row r="27" spans="2:11" ht="16.5" thickBot="1" x14ac:dyDescent="0.3">
      <c r="B27" s="64" t="s">
        <v>37</v>
      </c>
      <c r="C27" s="65"/>
      <c r="D27" s="65"/>
      <c r="E27" s="65"/>
    </row>
    <row r="28" spans="2:11" ht="47.25" x14ac:dyDescent="0.25">
      <c r="B28" s="48" t="s">
        <v>24</v>
      </c>
      <c r="C28" s="250" t="s">
        <v>25</v>
      </c>
      <c r="D28" s="250"/>
      <c r="E28" s="250"/>
      <c r="F28" s="250"/>
      <c r="G28" s="250"/>
      <c r="H28" s="250"/>
      <c r="I28" s="3" t="s">
        <v>155</v>
      </c>
      <c r="J28" s="4" t="s">
        <v>154</v>
      </c>
      <c r="K28" s="5" t="s">
        <v>5</v>
      </c>
    </row>
    <row r="29" spans="2:11" x14ac:dyDescent="0.25">
      <c r="B29" s="49"/>
      <c r="C29" s="251">
        <v>1</v>
      </c>
      <c r="D29" s="252"/>
      <c r="E29" s="252"/>
      <c r="F29" s="252"/>
      <c r="G29" s="252"/>
      <c r="H29" s="284"/>
      <c r="I29" s="8">
        <v>2</v>
      </c>
      <c r="J29" s="9">
        <v>3</v>
      </c>
      <c r="K29" s="10" t="s">
        <v>6</v>
      </c>
    </row>
    <row r="30" spans="2:11" ht="36" customHeight="1" x14ac:dyDescent="0.25">
      <c r="B30" s="6">
        <v>65</v>
      </c>
      <c r="C30" s="285" t="s">
        <v>38</v>
      </c>
      <c r="D30" s="286"/>
      <c r="E30" s="286"/>
      <c r="F30" s="286"/>
      <c r="G30" s="286"/>
      <c r="H30" s="287"/>
      <c r="I30" s="66">
        <f>I31</f>
        <v>0</v>
      </c>
      <c r="J30" s="67">
        <v>436</v>
      </c>
      <c r="K30" s="10"/>
    </row>
    <row r="31" spans="2:11" x14ac:dyDescent="0.25">
      <c r="B31" s="53">
        <v>652</v>
      </c>
      <c r="C31" s="220" t="s">
        <v>39</v>
      </c>
      <c r="D31" s="220"/>
      <c r="E31" s="220"/>
      <c r="F31" s="220"/>
      <c r="G31" s="220"/>
      <c r="H31" s="220"/>
      <c r="I31" s="55">
        <v>0</v>
      </c>
      <c r="J31" s="55">
        <v>436</v>
      </c>
      <c r="K31" s="68" t="e">
        <f>J31/I31*100</f>
        <v>#DIV/0!</v>
      </c>
    </row>
    <row r="32" spans="2:11" ht="16.5" thickBot="1" x14ac:dyDescent="0.3">
      <c r="B32" s="58"/>
      <c r="C32" s="283" t="s">
        <v>40</v>
      </c>
      <c r="D32" s="283"/>
      <c r="E32" s="283"/>
      <c r="F32" s="283"/>
      <c r="G32" s="283"/>
      <c r="H32" s="283"/>
      <c r="I32" s="59">
        <f>I31</f>
        <v>0</v>
      </c>
      <c r="J32" s="59">
        <f>J31</f>
        <v>436</v>
      </c>
      <c r="K32" s="59" t="e">
        <f>K31</f>
        <v>#DIV/0!</v>
      </c>
    </row>
    <row r="33" spans="2:12" x14ac:dyDescent="0.25">
      <c r="B33" s="60"/>
      <c r="C33" s="61"/>
      <c r="D33" s="61"/>
      <c r="E33" s="61"/>
      <c r="F33" s="61"/>
      <c r="G33" s="61"/>
      <c r="H33" s="61"/>
      <c r="I33" s="63"/>
      <c r="J33" s="63"/>
      <c r="K33" s="63"/>
    </row>
    <row r="34" spans="2:12" x14ac:dyDescent="0.25">
      <c r="B34" s="60"/>
      <c r="C34" s="61"/>
      <c r="D34" s="61"/>
      <c r="E34" s="61"/>
      <c r="F34" s="61"/>
      <c r="G34" s="61"/>
      <c r="H34" s="61"/>
      <c r="I34" s="63"/>
      <c r="J34" s="63"/>
      <c r="K34" s="63"/>
    </row>
    <row r="35" spans="2:12" ht="16.5" thickBot="1" x14ac:dyDescent="0.3">
      <c r="B35" s="281" t="s">
        <v>41</v>
      </c>
      <c r="C35" s="281"/>
      <c r="D35" s="281"/>
      <c r="E35" s="281"/>
    </row>
    <row r="36" spans="2:12" ht="47.25" x14ac:dyDescent="0.25">
      <c r="B36" s="48" t="s">
        <v>24</v>
      </c>
      <c r="C36" s="250" t="s">
        <v>25</v>
      </c>
      <c r="D36" s="250"/>
      <c r="E36" s="250"/>
      <c r="F36" s="250"/>
      <c r="G36" s="250"/>
      <c r="H36" s="250"/>
      <c r="I36" s="3" t="s">
        <v>155</v>
      </c>
      <c r="J36" s="4" t="s">
        <v>154</v>
      </c>
      <c r="K36" s="5" t="s">
        <v>5</v>
      </c>
      <c r="L36" s="36"/>
    </row>
    <row r="37" spans="2:12" x14ac:dyDescent="0.25">
      <c r="B37" s="49"/>
      <c r="C37" s="251">
        <v>1</v>
      </c>
      <c r="D37" s="252"/>
      <c r="E37" s="252"/>
      <c r="F37" s="252"/>
      <c r="G37" s="252"/>
      <c r="H37" s="284"/>
      <c r="I37" s="8">
        <v>2</v>
      </c>
      <c r="J37" s="9">
        <v>3</v>
      </c>
      <c r="K37" s="10" t="s">
        <v>6</v>
      </c>
    </row>
    <row r="38" spans="2:12" x14ac:dyDescent="0.25">
      <c r="B38" s="50">
        <v>63</v>
      </c>
      <c r="C38" s="282" t="s">
        <v>42</v>
      </c>
      <c r="D38" s="282"/>
      <c r="E38" s="282"/>
      <c r="F38" s="282"/>
      <c r="G38" s="282"/>
      <c r="H38" s="282"/>
      <c r="I38" s="51">
        <f>SUM(I39:I39)</f>
        <v>11821100</v>
      </c>
      <c r="J38" s="51">
        <f>SUM(J39:J40)</f>
        <v>11228636.66</v>
      </c>
      <c r="K38" s="52">
        <f>J38/I38*100</f>
        <v>94.988086218710606</v>
      </c>
      <c r="L38" s="36"/>
    </row>
    <row r="39" spans="2:12" ht="16.5" customHeight="1" x14ac:dyDescent="0.25">
      <c r="B39" s="53">
        <v>636</v>
      </c>
      <c r="C39" s="220" t="s">
        <v>43</v>
      </c>
      <c r="D39" s="220"/>
      <c r="E39" s="220"/>
      <c r="F39" s="220"/>
      <c r="G39" s="220"/>
      <c r="H39" s="220"/>
      <c r="I39" s="55">
        <v>11821100</v>
      </c>
      <c r="J39" s="56">
        <v>11184130.189999999</v>
      </c>
      <c r="K39" s="52">
        <f t="shared" ref="K39" si="2">J39/I39*100</f>
        <v>94.611585977616301</v>
      </c>
      <c r="L39" s="36"/>
    </row>
    <row r="40" spans="2:12" ht="16.5" customHeight="1" x14ac:dyDescent="0.25">
      <c r="B40" s="74">
        <v>638</v>
      </c>
      <c r="C40" s="122" t="s">
        <v>156</v>
      </c>
      <c r="D40" s="122"/>
      <c r="E40" s="122"/>
      <c r="F40" s="122"/>
      <c r="G40" s="122"/>
      <c r="H40" s="122"/>
      <c r="I40" s="75">
        <v>0</v>
      </c>
      <c r="J40" s="76">
        <v>44506.47</v>
      </c>
      <c r="K40" s="52"/>
      <c r="L40" s="36"/>
    </row>
    <row r="41" spans="2:12" ht="16.5" thickBot="1" x14ac:dyDescent="0.3">
      <c r="B41" s="58"/>
      <c r="C41" s="283" t="s">
        <v>44</v>
      </c>
      <c r="D41" s="283"/>
      <c r="E41" s="283"/>
      <c r="F41" s="283"/>
      <c r="G41" s="283"/>
      <c r="H41" s="283"/>
      <c r="I41" s="59">
        <f>I38</f>
        <v>11821100</v>
      </c>
      <c r="J41" s="59">
        <f>J38</f>
        <v>11228636.66</v>
      </c>
      <c r="K41" s="52">
        <f>J41/I41*100</f>
        <v>94.988086218710606</v>
      </c>
      <c r="L41" s="36"/>
    </row>
    <row r="42" spans="2:12" x14ac:dyDescent="0.25">
      <c r="L42" s="36"/>
    </row>
    <row r="43" spans="2:12" x14ac:dyDescent="0.25">
      <c r="L43" s="36"/>
    </row>
    <row r="44" spans="2:12" ht="16.5" thickBot="1" x14ac:dyDescent="0.3">
      <c r="B44" s="64" t="s">
        <v>45</v>
      </c>
      <c r="C44" s="65"/>
      <c r="D44" s="65"/>
      <c r="E44" s="65"/>
    </row>
    <row r="45" spans="2:12" ht="47.25" x14ac:dyDescent="0.25">
      <c r="B45" s="48" t="s">
        <v>24</v>
      </c>
      <c r="C45" s="250" t="s">
        <v>25</v>
      </c>
      <c r="D45" s="250"/>
      <c r="E45" s="250"/>
      <c r="F45" s="250"/>
      <c r="G45" s="250"/>
      <c r="H45" s="250"/>
      <c r="I45" s="3" t="s">
        <v>155</v>
      </c>
      <c r="J45" s="4" t="s">
        <v>154</v>
      </c>
      <c r="K45" s="5" t="s">
        <v>5</v>
      </c>
    </row>
    <row r="46" spans="2:12" x14ac:dyDescent="0.25">
      <c r="B46" s="49"/>
      <c r="C46" s="251">
        <v>1</v>
      </c>
      <c r="D46" s="252"/>
      <c r="E46" s="252"/>
      <c r="F46" s="252"/>
      <c r="G46" s="252"/>
      <c r="H46" s="284"/>
      <c r="I46" s="8">
        <v>2</v>
      </c>
      <c r="J46" s="9">
        <v>3</v>
      </c>
      <c r="K46" s="10" t="s">
        <v>6</v>
      </c>
    </row>
    <row r="47" spans="2:12" x14ac:dyDescent="0.25">
      <c r="B47" s="50">
        <v>66</v>
      </c>
      <c r="C47" s="282" t="s">
        <v>35</v>
      </c>
      <c r="D47" s="282"/>
      <c r="E47" s="282"/>
      <c r="F47" s="282"/>
      <c r="G47" s="282"/>
      <c r="H47" s="282"/>
      <c r="I47" s="51">
        <f>SUM(I48:I48)</f>
        <v>4000</v>
      </c>
      <c r="J47" s="51">
        <f>SUM(J48:J48)</f>
        <v>22535</v>
      </c>
      <c r="K47" s="52">
        <f>J47/I47*100</f>
        <v>563.375</v>
      </c>
    </row>
    <row r="48" spans="2:12" x14ac:dyDescent="0.25">
      <c r="B48" s="53">
        <v>663</v>
      </c>
      <c r="C48" s="220" t="s">
        <v>46</v>
      </c>
      <c r="D48" s="220"/>
      <c r="E48" s="220"/>
      <c r="F48" s="220"/>
      <c r="G48" s="220"/>
      <c r="H48" s="220"/>
      <c r="I48" s="55">
        <v>4000</v>
      </c>
      <c r="J48" s="56">
        <v>22535</v>
      </c>
      <c r="K48" s="52">
        <f>J48/I48*100</f>
        <v>563.375</v>
      </c>
    </row>
    <row r="49" spans="2:11" ht="16.5" thickBot="1" x14ac:dyDescent="0.3">
      <c r="B49" s="58"/>
      <c r="C49" s="283" t="s">
        <v>47</v>
      </c>
      <c r="D49" s="283"/>
      <c r="E49" s="283"/>
      <c r="F49" s="283"/>
      <c r="G49" s="283"/>
      <c r="H49" s="283"/>
      <c r="I49" s="59">
        <f>I47</f>
        <v>4000</v>
      </c>
      <c r="J49" s="59">
        <f>J47</f>
        <v>22535</v>
      </c>
      <c r="K49" s="52">
        <f>J49/I49*100</f>
        <v>563.375</v>
      </c>
    </row>
    <row r="50" spans="2:11" x14ac:dyDescent="0.25">
      <c r="B50" s="60"/>
      <c r="C50" s="61"/>
      <c r="D50" s="61"/>
      <c r="E50" s="61"/>
      <c r="F50" s="61"/>
      <c r="G50" s="61"/>
      <c r="H50" s="61"/>
      <c r="I50" s="62"/>
      <c r="J50" s="62"/>
      <c r="K50" s="63"/>
    </row>
    <row r="51" spans="2:11" ht="55.5" customHeight="1" thickBot="1" x14ac:dyDescent="0.3">
      <c r="B51" s="291" t="s">
        <v>48</v>
      </c>
      <c r="C51" s="291"/>
      <c r="D51" s="291"/>
      <c r="E51" s="291"/>
      <c r="F51" s="291"/>
      <c r="G51" s="291"/>
      <c r="H51" s="291"/>
      <c r="I51" s="291"/>
      <c r="J51" s="291"/>
      <c r="K51" s="291"/>
    </row>
    <row r="52" spans="2:11" ht="47.25" x14ac:dyDescent="0.25">
      <c r="B52" s="48" t="s">
        <v>24</v>
      </c>
      <c r="C52" s="250" t="s">
        <v>25</v>
      </c>
      <c r="D52" s="250"/>
      <c r="E52" s="250"/>
      <c r="F52" s="250"/>
      <c r="G52" s="250"/>
      <c r="H52" s="250"/>
      <c r="I52" s="3" t="s">
        <v>155</v>
      </c>
      <c r="J52" s="4" t="s">
        <v>154</v>
      </c>
      <c r="K52" s="5" t="s">
        <v>5</v>
      </c>
    </row>
    <row r="53" spans="2:11" x14ac:dyDescent="0.25">
      <c r="B53" s="49"/>
      <c r="C53" s="251">
        <v>1</v>
      </c>
      <c r="D53" s="252"/>
      <c r="E53" s="252"/>
      <c r="F53" s="252"/>
      <c r="G53" s="252"/>
      <c r="H53" s="284"/>
      <c r="I53" s="8">
        <v>2</v>
      </c>
      <c r="J53" s="9">
        <v>3</v>
      </c>
      <c r="K53" s="10" t="s">
        <v>6</v>
      </c>
    </row>
    <row r="54" spans="2:11" x14ac:dyDescent="0.25">
      <c r="B54" s="50">
        <v>7</v>
      </c>
      <c r="C54" s="282" t="s">
        <v>49</v>
      </c>
      <c r="D54" s="282"/>
      <c r="E54" s="282"/>
      <c r="F54" s="282"/>
      <c r="G54" s="282"/>
      <c r="H54" s="282"/>
      <c r="I54" s="51">
        <f>SUM(I56:I56)</f>
        <v>588</v>
      </c>
      <c r="J54" s="51">
        <f>J55</f>
        <v>1376.8</v>
      </c>
      <c r="K54" s="52">
        <f>J54/I54*100</f>
        <v>234.14965986394554</v>
      </c>
    </row>
    <row r="55" spans="2:11" x14ac:dyDescent="0.25">
      <c r="B55" s="50">
        <v>72</v>
      </c>
      <c r="C55" s="294" t="s">
        <v>50</v>
      </c>
      <c r="D55" s="295"/>
      <c r="E55" s="295"/>
      <c r="F55" s="295"/>
      <c r="G55" s="295"/>
      <c r="H55" s="296"/>
      <c r="I55" s="51">
        <f>I56</f>
        <v>588</v>
      </c>
      <c r="J55" s="51">
        <f>J56+J57</f>
        <v>1376.8</v>
      </c>
      <c r="K55" s="55">
        <f t="shared" ref="K55" si="3">K56</f>
        <v>121.9047619047619</v>
      </c>
    </row>
    <row r="56" spans="2:11" x14ac:dyDescent="0.25">
      <c r="B56" s="53">
        <v>721</v>
      </c>
      <c r="C56" s="220" t="s">
        <v>51</v>
      </c>
      <c r="D56" s="220"/>
      <c r="E56" s="220"/>
      <c r="F56" s="220"/>
      <c r="G56" s="220"/>
      <c r="H56" s="220"/>
      <c r="I56" s="55">
        <v>588</v>
      </c>
      <c r="J56" s="56">
        <v>716.8</v>
      </c>
      <c r="K56" s="52">
        <f>J56/I56*100</f>
        <v>121.9047619047619</v>
      </c>
    </row>
    <row r="57" spans="2:11" x14ac:dyDescent="0.25">
      <c r="B57" s="74">
        <v>722</v>
      </c>
      <c r="C57" s="220" t="s">
        <v>157</v>
      </c>
      <c r="D57" s="220"/>
      <c r="E57" s="220"/>
      <c r="F57" s="220"/>
      <c r="G57" s="220"/>
      <c r="H57" s="220"/>
      <c r="I57" s="75">
        <v>0</v>
      </c>
      <c r="J57" s="76">
        <v>660</v>
      </c>
      <c r="K57" s="52"/>
    </row>
    <row r="58" spans="2:11" ht="16.5" thickBot="1" x14ac:dyDescent="0.3">
      <c r="B58" s="58"/>
      <c r="C58" s="283" t="s">
        <v>47</v>
      </c>
      <c r="D58" s="283"/>
      <c r="E58" s="283"/>
      <c r="F58" s="283"/>
      <c r="G58" s="283"/>
      <c r="H58" s="283"/>
      <c r="I58" s="59">
        <f>I54</f>
        <v>588</v>
      </c>
      <c r="J58" s="59">
        <f>J54</f>
        <v>1376.8</v>
      </c>
      <c r="K58" s="52">
        <f>J58/I58*100</f>
        <v>234.14965986394554</v>
      </c>
    </row>
    <row r="59" spans="2:11" x14ac:dyDescent="0.25">
      <c r="B59" s="60"/>
      <c r="C59" s="61"/>
      <c r="D59" s="61"/>
      <c r="E59" s="61"/>
      <c r="F59" s="61"/>
      <c r="G59" s="61"/>
      <c r="H59" s="61"/>
      <c r="I59" s="62"/>
      <c r="J59" s="62"/>
      <c r="K59" s="63"/>
    </row>
    <row r="60" spans="2:11" x14ac:dyDescent="0.25">
      <c r="B60" s="292" t="s">
        <v>52</v>
      </c>
      <c r="C60" s="292"/>
      <c r="D60" s="292"/>
      <c r="E60" s="292"/>
      <c r="F60" s="292"/>
      <c r="G60" s="292"/>
      <c r="H60" s="292"/>
      <c r="I60" s="292"/>
      <c r="J60" s="292"/>
      <c r="K60" s="292"/>
    </row>
    <row r="61" spans="2:11" ht="7.5" customHeight="1" x14ac:dyDescent="0.25">
      <c r="B61" s="292"/>
      <c r="C61" s="292"/>
      <c r="D61" s="292"/>
      <c r="E61" s="292"/>
      <c r="F61" s="292"/>
      <c r="G61" s="292"/>
      <c r="H61" s="292"/>
      <c r="I61" s="292"/>
      <c r="J61" s="292"/>
      <c r="K61" s="292"/>
    </row>
    <row r="62" spans="2:11" hidden="1" x14ac:dyDescent="0.25">
      <c r="B62" s="292"/>
      <c r="C62" s="292"/>
      <c r="D62" s="292"/>
      <c r="E62" s="292"/>
      <c r="F62" s="292"/>
      <c r="G62" s="292"/>
      <c r="H62" s="292"/>
      <c r="I62" s="292"/>
      <c r="J62" s="292"/>
      <c r="K62" s="292"/>
    </row>
    <row r="63" spans="2:11" hidden="1" x14ac:dyDescent="0.25">
      <c r="B63" s="292"/>
      <c r="C63" s="292"/>
      <c r="D63" s="292"/>
      <c r="E63" s="292"/>
      <c r="F63" s="292"/>
      <c r="G63" s="292"/>
      <c r="H63" s="292"/>
      <c r="I63" s="292"/>
      <c r="J63" s="292"/>
      <c r="K63" s="292"/>
    </row>
    <row r="64" spans="2:11" x14ac:dyDescent="0.25">
      <c r="B64" s="60"/>
      <c r="C64" s="293"/>
      <c r="D64" s="293"/>
      <c r="E64" s="293"/>
      <c r="F64" s="293"/>
      <c r="G64" s="293"/>
      <c r="H64" s="293"/>
      <c r="I64" s="36"/>
      <c r="J64" s="36"/>
      <c r="K64" s="36"/>
    </row>
    <row r="65" spans="2:11" ht="16.5" thickBot="1" x14ac:dyDescent="0.3">
      <c r="B65" s="64" t="s">
        <v>53</v>
      </c>
      <c r="C65" s="65"/>
      <c r="D65" s="65"/>
      <c r="E65" s="65"/>
    </row>
    <row r="66" spans="2:11" ht="47.25" x14ac:dyDescent="0.25">
      <c r="B66" s="48" t="s">
        <v>24</v>
      </c>
      <c r="C66" s="250" t="s">
        <v>25</v>
      </c>
      <c r="D66" s="250"/>
      <c r="E66" s="250"/>
      <c r="F66" s="250"/>
      <c r="G66" s="250"/>
      <c r="H66" s="250"/>
      <c r="I66" s="3" t="s">
        <v>155</v>
      </c>
      <c r="J66" s="4" t="s">
        <v>154</v>
      </c>
      <c r="K66" s="5" t="s">
        <v>5</v>
      </c>
    </row>
    <row r="67" spans="2:11" x14ac:dyDescent="0.25">
      <c r="B67" s="49"/>
      <c r="C67" s="251">
        <v>1</v>
      </c>
      <c r="D67" s="252"/>
      <c r="E67" s="252"/>
      <c r="F67" s="252"/>
      <c r="G67" s="252"/>
      <c r="H67" s="284"/>
      <c r="I67" s="8">
        <v>2</v>
      </c>
      <c r="J67" s="9">
        <v>3</v>
      </c>
      <c r="K67" s="10" t="s">
        <v>6</v>
      </c>
    </row>
    <row r="68" spans="2:11" x14ac:dyDescent="0.25">
      <c r="B68" s="50">
        <v>922</v>
      </c>
      <c r="C68" s="282" t="s">
        <v>54</v>
      </c>
      <c r="D68" s="282"/>
      <c r="E68" s="282"/>
      <c r="F68" s="282"/>
      <c r="G68" s="282"/>
      <c r="H68" s="282"/>
      <c r="I68" s="51">
        <f>SUM(I69:I69)</f>
        <v>264511</v>
      </c>
      <c r="J68" s="51">
        <f>SUM(J69:J69)</f>
        <v>337382.73</v>
      </c>
      <c r="K68" s="69">
        <f>J68/I68*100</f>
        <v>127.5496028520553</v>
      </c>
    </row>
    <row r="69" spans="2:11" x14ac:dyDescent="0.25">
      <c r="B69" s="53">
        <v>92211</v>
      </c>
      <c r="C69" s="220" t="s">
        <v>55</v>
      </c>
      <c r="D69" s="220"/>
      <c r="E69" s="220"/>
      <c r="F69" s="220"/>
      <c r="G69" s="220"/>
      <c r="H69" s="220"/>
      <c r="I69" s="55">
        <v>264511</v>
      </c>
      <c r="J69" s="56">
        <v>337382.73</v>
      </c>
      <c r="K69" s="68">
        <f>J69/I69*100</f>
        <v>127.5496028520553</v>
      </c>
    </row>
    <row r="70" spans="2:11" ht="16.5" thickBot="1" x14ac:dyDescent="0.3">
      <c r="B70" s="58"/>
      <c r="C70" s="283" t="s">
        <v>36</v>
      </c>
      <c r="D70" s="283"/>
      <c r="E70" s="283"/>
      <c r="F70" s="283"/>
      <c r="G70" s="283"/>
      <c r="H70" s="283"/>
      <c r="I70" s="59">
        <f>I68</f>
        <v>264511</v>
      </c>
      <c r="J70" s="59">
        <f>J68</f>
        <v>337382.73</v>
      </c>
      <c r="K70" s="69">
        <f>J70/I70*100</f>
        <v>127.5496028520553</v>
      </c>
    </row>
    <row r="71" spans="2:11" ht="16.5" thickBot="1" x14ac:dyDescent="0.3">
      <c r="B71" s="64" t="s">
        <v>56</v>
      </c>
      <c r="C71" s="65"/>
      <c r="D71" s="65"/>
      <c r="E71" s="65"/>
    </row>
    <row r="72" spans="2:11" ht="47.25" x14ac:dyDescent="0.25">
      <c r="B72" s="48" t="s">
        <v>24</v>
      </c>
      <c r="C72" s="250" t="s">
        <v>25</v>
      </c>
      <c r="D72" s="250"/>
      <c r="E72" s="250"/>
      <c r="F72" s="250"/>
      <c r="G72" s="250"/>
      <c r="H72" s="250"/>
      <c r="I72" s="3" t="s">
        <v>155</v>
      </c>
      <c r="J72" s="4" t="s">
        <v>154</v>
      </c>
      <c r="K72" s="5" t="s">
        <v>5</v>
      </c>
    </row>
    <row r="73" spans="2:11" x14ac:dyDescent="0.25">
      <c r="B73" s="49"/>
      <c r="C73" s="251">
        <v>1</v>
      </c>
      <c r="D73" s="252"/>
      <c r="E73" s="252"/>
      <c r="F73" s="252"/>
      <c r="G73" s="252"/>
      <c r="H73" s="284"/>
      <c r="I73" s="8">
        <v>2</v>
      </c>
      <c r="J73" s="9">
        <v>3</v>
      </c>
      <c r="K73" s="10" t="s">
        <v>6</v>
      </c>
    </row>
    <row r="74" spans="2:11" x14ac:dyDescent="0.25">
      <c r="B74" s="50">
        <v>922</v>
      </c>
      <c r="C74" s="282" t="s">
        <v>54</v>
      </c>
      <c r="D74" s="282"/>
      <c r="E74" s="282"/>
      <c r="F74" s="282"/>
      <c r="G74" s="282"/>
      <c r="H74" s="282"/>
      <c r="I74" s="51">
        <f>SUM(I75:I75)</f>
        <v>64400</v>
      </c>
      <c r="J74" s="51">
        <f>SUM(J75:J75)</f>
        <v>-148180.76</v>
      </c>
      <c r="K74" s="69">
        <f>J74/I74*100</f>
        <v>-230.09434782608699</v>
      </c>
    </row>
    <row r="75" spans="2:11" x14ac:dyDescent="0.25">
      <c r="B75" s="53">
        <v>92211</v>
      </c>
      <c r="C75" s="220" t="s">
        <v>55</v>
      </c>
      <c r="D75" s="220"/>
      <c r="E75" s="220"/>
      <c r="F75" s="220"/>
      <c r="G75" s="220"/>
      <c r="H75" s="220"/>
      <c r="I75" s="55">
        <v>64400</v>
      </c>
      <c r="J75" s="56">
        <v>-148180.76</v>
      </c>
      <c r="K75" s="68">
        <f>J75/I75*100</f>
        <v>-230.09434782608699</v>
      </c>
    </row>
    <row r="76" spans="2:11" ht="16.5" thickBot="1" x14ac:dyDescent="0.3">
      <c r="B76" s="58"/>
      <c r="C76" s="283" t="s">
        <v>44</v>
      </c>
      <c r="D76" s="283"/>
      <c r="E76" s="283"/>
      <c r="F76" s="283"/>
      <c r="G76" s="283"/>
      <c r="H76" s="283"/>
      <c r="I76" s="59">
        <f>I74</f>
        <v>64400</v>
      </c>
      <c r="J76" s="59">
        <f>J74</f>
        <v>-148180.76</v>
      </c>
      <c r="K76" s="69">
        <f>J76/I76*100</f>
        <v>-230.09434782608699</v>
      </c>
    </row>
    <row r="77" spans="2:11" ht="16.5" thickBot="1" x14ac:dyDescent="0.3">
      <c r="B77" s="64" t="s">
        <v>57</v>
      </c>
      <c r="C77" s="65"/>
      <c r="D77" s="65"/>
      <c r="E77" s="65"/>
    </row>
    <row r="78" spans="2:11" ht="47.25" x14ac:dyDescent="0.25">
      <c r="B78" s="48" t="s">
        <v>24</v>
      </c>
      <c r="C78" s="250" t="s">
        <v>25</v>
      </c>
      <c r="D78" s="250"/>
      <c r="E78" s="250"/>
      <c r="F78" s="250"/>
      <c r="G78" s="250"/>
      <c r="H78" s="250"/>
      <c r="I78" s="3" t="s">
        <v>155</v>
      </c>
      <c r="J78" s="4" t="s">
        <v>154</v>
      </c>
      <c r="K78" s="5" t="s">
        <v>5</v>
      </c>
    </row>
    <row r="79" spans="2:11" x14ac:dyDescent="0.25">
      <c r="B79" s="49"/>
      <c r="C79" s="251">
        <v>1</v>
      </c>
      <c r="D79" s="252"/>
      <c r="E79" s="252"/>
      <c r="F79" s="252"/>
      <c r="G79" s="252"/>
      <c r="H79" s="284"/>
      <c r="I79" s="8">
        <v>2</v>
      </c>
      <c r="J79" s="9">
        <v>3</v>
      </c>
      <c r="K79" s="10" t="s">
        <v>6</v>
      </c>
    </row>
    <row r="80" spans="2:11" x14ac:dyDescent="0.25">
      <c r="B80" s="50">
        <v>922</v>
      </c>
      <c r="C80" s="282" t="s">
        <v>54</v>
      </c>
      <c r="D80" s="282"/>
      <c r="E80" s="282"/>
      <c r="F80" s="282"/>
      <c r="G80" s="282"/>
      <c r="H80" s="282"/>
      <c r="I80" s="51">
        <f>SUM(I81:I81)</f>
        <v>0</v>
      </c>
      <c r="J80" s="51">
        <f>SUM(J81:J81)</f>
        <v>1200.0899999999999</v>
      </c>
      <c r="K80" s="69"/>
    </row>
    <row r="81" spans="2:11" x14ac:dyDescent="0.25">
      <c r="B81" s="53">
        <v>92211</v>
      </c>
      <c r="C81" s="220" t="s">
        <v>55</v>
      </c>
      <c r="D81" s="220"/>
      <c r="E81" s="220"/>
      <c r="F81" s="220"/>
      <c r="G81" s="220"/>
      <c r="H81" s="220"/>
      <c r="I81" s="55">
        <v>0</v>
      </c>
      <c r="J81" s="56">
        <v>1200.0899999999999</v>
      </c>
      <c r="K81" s="68"/>
    </row>
    <row r="82" spans="2:11" ht="16.5" thickBot="1" x14ac:dyDescent="0.3">
      <c r="B82" s="58"/>
      <c r="C82" s="283" t="s">
        <v>44</v>
      </c>
      <c r="D82" s="283"/>
      <c r="E82" s="283"/>
      <c r="F82" s="283"/>
      <c r="G82" s="283"/>
      <c r="H82" s="283"/>
      <c r="I82" s="59">
        <f>I80</f>
        <v>0</v>
      </c>
      <c r="J82" s="59">
        <f>J80</f>
        <v>1200.0899999999999</v>
      </c>
      <c r="K82" s="69"/>
    </row>
    <row r="83" spans="2:11" ht="16.5" thickBot="1" x14ac:dyDescent="0.3"/>
    <row r="84" spans="2:11" x14ac:dyDescent="0.25">
      <c r="B84" s="297" t="s">
        <v>58</v>
      </c>
      <c r="C84" s="298"/>
      <c r="D84" s="298"/>
      <c r="E84" s="298"/>
      <c r="F84" s="298"/>
      <c r="G84" s="298"/>
      <c r="H84" s="299"/>
      <c r="I84" s="39">
        <f>I16+I23+I41+I32+I49+I56</f>
        <v>13264238</v>
      </c>
      <c r="J84" s="39">
        <f>J16+J23+J41+J32+J49+J58</f>
        <v>12598156.66</v>
      </c>
      <c r="K84" s="69">
        <f>J84/I84*100</f>
        <v>94.978367095041577</v>
      </c>
    </row>
    <row r="85" spans="2:11" ht="16.5" thickBot="1" x14ac:dyDescent="0.3">
      <c r="B85" s="300" t="s">
        <v>59</v>
      </c>
      <c r="C85" s="301"/>
      <c r="D85" s="301"/>
      <c r="E85" s="301"/>
      <c r="F85" s="301"/>
      <c r="G85" s="301"/>
      <c r="H85" s="302"/>
      <c r="I85" s="44">
        <f>I84+I70+I76</f>
        <v>13593149</v>
      </c>
      <c r="J85" s="44">
        <f>J84+J70+J76+J82</f>
        <v>12788558.720000001</v>
      </c>
      <c r="K85" s="69">
        <f>J85/I85*100</f>
        <v>94.080913260054757</v>
      </c>
    </row>
    <row r="87" spans="2:11" x14ac:dyDescent="0.25">
      <c r="B87" s="210" t="s">
        <v>60</v>
      </c>
      <c r="C87" s="210"/>
      <c r="D87" s="210"/>
      <c r="E87" s="210"/>
      <c r="F87" s="210"/>
      <c r="G87" s="210"/>
      <c r="H87" s="210"/>
      <c r="I87" s="210"/>
      <c r="J87" s="210"/>
      <c r="K87" s="210"/>
    </row>
    <row r="88" spans="2:11" x14ac:dyDescent="0.25">
      <c r="B88" s="210"/>
      <c r="C88" s="210"/>
      <c r="D88" s="210"/>
      <c r="E88" s="210"/>
      <c r="F88" s="210"/>
      <c r="G88" s="210"/>
      <c r="H88" s="210"/>
      <c r="I88" s="210"/>
      <c r="J88" s="210"/>
      <c r="K88" s="210"/>
    </row>
    <row r="89" spans="2:11" x14ac:dyDescent="0.25">
      <c r="B89" s="210"/>
      <c r="C89" s="210"/>
      <c r="D89" s="210"/>
      <c r="E89" s="210"/>
      <c r="F89" s="210"/>
      <c r="G89" s="210"/>
      <c r="H89" s="210"/>
      <c r="I89" s="210"/>
      <c r="J89" s="210"/>
      <c r="K89" s="210"/>
    </row>
    <row r="90" spans="2:11" x14ac:dyDescent="0.25">
      <c r="B90" s="70"/>
      <c r="C90" s="70"/>
      <c r="D90" s="70"/>
      <c r="E90" s="70"/>
      <c r="F90" s="70"/>
      <c r="G90" s="70"/>
      <c r="H90" s="70"/>
      <c r="I90" s="70"/>
      <c r="J90" s="70"/>
      <c r="K90" s="70"/>
    </row>
    <row r="91" spans="2:11" x14ac:dyDescent="0.25">
      <c r="B91" s="303" t="s">
        <v>61</v>
      </c>
      <c r="C91" s="303"/>
      <c r="D91" s="303"/>
      <c r="E91" s="303"/>
      <c r="F91" s="303"/>
      <c r="G91" s="70"/>
      <c r="H91" s="70"/>
      <c r="I91" s="70"/>
      <c r="J91" s="70"/>
      <c r="K91" s="70"/>
    </row>
    <row r="93" spans="2:11" ht="16.5" thickBot="1" x14ac:dyDescent="0.3">
      <c r="B93" s="281" t="s">
        <v>23</v>
      </c>
      <c r="C93" s="281"/>
      <c r="D93" s="281"/>
      <c r="E93" s="281"/>
    </row>
    <row r="94" spans="2:11" ht="47.25" x14ac:dyDescent="0.25">
      <c r="B94" s="48" t="s">
        <v>62</v>
      </c>
      <c r="C94" s="250" t="s">
        <v>25</v>
      </c>
      <c r="D94" s="250"/>
      <c r="E94" s="250"/>
      <c r="F94" s="250"/>
      <c r="G94" s="250"/>
      <c r="H94" s="250"/>
      <c r="I94" s="3" t="s">
        <v>155</v>
      </c>
      <c r="J94" s="4" t="s">
        <v>154</v>
      </c>
      <c r="K94" s="5" t="s">
        <v>5</v>
      </c>
    </row>
    <row r="95" spans="2:11" x14ac:dyDescent="0.25">
      <c r="B95" s="49"/>
      <c r="C95" s="251">
        <v>1</v>
      </c>
      <c r="D95" s="252"/>
      <c r="E95" s="252"/>
      <c r="F95" s="252"/>
      <c r="G95" s="252"/>
      <c r="H95" s="284"/>
      <c r="I95" s="8">
        <v>2</v>
      </c>
      <c r="J95" s="9">
        <v>3</v>
      </c>
      <c r="K95" s="10" t="s">
        <v>6</v>
      </c>
    </row>
    <row r="96" spans="2:11" x14ac:dyDescent="0.25">
      <c r="B96" s="6">
        <v>31</v>
      </c>
      <c r="C96" s="253" t="s">
        <v>63</v>
      </c>
      <c r="D96" s="254"/>
      <c r="E96" s="254"/>
      <c r="F96" s="254"/>
      <c r="G96" s="254"/>
      <c r="H96" s="255"/>
      <c r="I96" s="71">
        <f>SUM(I97:I99)</f>
        <v>163500</v>
      </c>
      <c r="J96" s="71">
        <f>SUM(J97:J99)</f>
        <v>150911.20000000001</v>
      </c>
      <c r="K96" s="57">
        <f>J96/I96*100</f>
        <v>92.300428134556583</v>
      </c>
    </row>
    <row r="97" spans="2:11" x14ac:dyDescent="0.25">
      <c r="B97" s="15">
        <v>311</v>
      </c>
      <c r="C97" s="256" t="s">
        <v>64</v>
      </c>
      <c r="D97" s="257"/>
      <c r="E97" s="257"/>
      <c r="F97" s="257"/>
      <c r="G97" s="257"/>
      <c r="H97" s="258"/>
      <c r="I97" s="16">
        <v>130000</v>
      </c>
      <c r="J97" s="17">
        <v>119365.77</v>
      </c>
      <c r="K97" s="52">
        <f t="shared" ref="K97:K99" si="4">J97/I97*100</f>
        <v>91.819823076923086</v>
      </c>
    </row>
    <row r="98" spans="2:11" x14ac:dyDescent="0.25">
      <c r="B98" s="15">
        <v>312</v>
      </c>
      <c r="C98" s="256" t="s">
        <v>65</v>
      </c>
      <c r="D98" s="257"/>
      <c r="E98" s="257"/>
      <c r="F98" s="257"/>
      <c r="G98" s="257"/>
      <c r="H98" s="258"/>
      <c r="I98" s="16">
        <v>12000</v>
      </c>
      <c r="J98" s="17">
        <v>11850</v>
      </c>
      <c r="K98" s="52">
        <f t="shared" si="4"/>
        <v>98.75</v>
      </c>
    </row>
    <row r="99" spans="2:11" x14ac:dyDescent="0.25">
      <c r="B99" s="15">
        <v>313</v>
      </c>
      <c r="C99" s="256" t="s">
        <v>66</v>
      </c>
      <c r="D99" s="257"/>
      <c r="E99" s="257"/>
      <c r="F99" s="257"/>
      <c r="G99" s="257"/>
      <c r="H99" s="258"/>
      <c r="I99" s="16">
        <v>21500</v>
      </c>
      <c r="J99" s="17">
        <v>19695.43</v>
      </c>
      <c r="K99" s="52">
        <f t="shared" si="4"/>
        <v>91.606651162790698</v>
      </c>
    </row>
    <row r="100" spans="2:11" x14ac:dyDescent="0.25">
      <c r="B100" s="50">
        <v>32</v>
      </c>
      <c r="C100" s="282" t="s">
        <v>67</v>
      </c>
      <c r="D100" s="282"/>
      <c r="E100" s="282"/>
      <c r="F100" s="282"/>
      <c r="G100" s="282"/>
      <c r="H100" s="282"/>
      <c r="I100" s="51">
        <f>SUM(I101:I105)</f>
        <v>1090000</v>
      </c>
      <c r="J100" s="51">
        <f>SUM(J101:J105)</f>
        <v>1106414.8400000001</v>
      </c>
      <c r="K100" s="57">
        <f>J100/I100*100</f>
        <v>101.50594862385323</v>
      </c>
    </row>
    <row r="101" spans="2:11" x14ac:dyDescent="0.25">
      <c r="B101" s="53">
        <v>321</v>
      </c>
      <c r="C101" s="220" t="s">
        <v>68</v>
      </c>
      <c r="D101" s="220"/>
      <c r="E101" s="220"/>
      <c r="F101" s="220"/>
      <c r="G101" s="220"/>
      <c r="H101" s="220"/>
      <c r="I101" s="55">
        <v>385000</v>
      </c>
      <c r="J101" s="56">
        <v>417781.11</v>
      </c>
      <c r="K101" s="52">
        <f t="shared" ref="K101:K105" si="5">J101/I101*100</f>
        <v>108.51457402597401</v>
      </c>
    </row>
    <row r="102" spans="2:11" x14ac:dyDescent="0.25">
      <c r="B102" s="53">
        <v>322</v>
      </c>
      <c r="C102" s="288" t="s">
        <v>69</v>
      </c>
      <c r="D102" s="289"/>
      <c r="E102" s="289"/>
      <c r="F102" s="289"/>
      <c r="G102" s="289"/>
      <c r="H102" s="290"/>
      <c r="I102" s="55">
        <v>475000</v>
      </c>
      <c r="J102" s="56">
        <v>454202.64</v>
      </c>
      <c r="K102" s="52">
        <f t="shared" si="5"/>
        <v>95.621608421052642</v>
      </c>
    </row>
    <row r="103" spans="2:11" x14ac:dyDescent="0.25">
      <c r="B103" s="53">
        <v>323</v>
      </c>
      <c r="C103" s="288" t="s">
        <v>70</v>
      </c>
      <c r="D103" s="289"/>
      <c r="E103" s="289"/>
      <c r="F103" s="289"/>
      <c r="G103" s="289"/>
      <c r="H103" s="290"/>
      <c r="I103" s="55">
        <v>220000</v>
      </c>
      <c r="J103" s="56">
        <v>227896.56</v>
      </c>
      <c r="K103" s="52">
        <f t="shared" si="5"/>
        <v>103.58934545454545</v>
      </c>
    </row>
    <row r="104" spans="2:11" x14ac:dyDescent="0.25">
      <c r="B104" s="53">
        <v>324</v>
      </c>
      <c r="C104" s="288" t="s">
        <v>71</v>
      </c>
      <c r="D104" s="289"/>
      <c r="E104" s="289"/>
      <c r="F104" s="289"/>
      <c r="G104" s="289"/>
      <c r="H104" s="290"/>
      <c r="I104" s="55">
        <v>0</v>
      </c>
      <c r="J104" s="56">
        <v>0</v>
      </c>
      <c r="K104" s="52"/>
    </row>
    <row r="105" spans="2:11" x14ac:dyDescent="0.25">
      <c r="B105" s="53">
        <v>329</v>
      </c>
      <c r="C105" s="288" t="s">
        <v>72</v>
      </c>
      <c r="D105" s="289"/>
      <c r="E105" s="289"/>
      <c r="F105" s="289"/>
      <c r="G105" s="289"/>
      <c r="H105" s="290"/>
      <c r="I105" s="55">
        <v>10000</v>
      </c>
      <c r="J105" s="56">
        <v>6534.53</v>
      </c>
      <c r="K105" s="52">
        <f t="shared" si="5"/>
        <v>65.345299999999995</v>
      </c>
    </row>
    <row r="106" spans="2:11" x14ac:dyDescent="0.25">
      <c r="B106" s="50">
        <v>34</v>
      </c>
      <c r="C106" s="294" t="s">
        <v>73</v>
      </c>
      <c r="D106" s="295"/>
      <c r="E106" s="295"/>
      <c r="F106" s="295"/>
      <c r="G106" s="295"/>
      <c r="H106" s="296"/>
      <c r="I106" s="51">
        <f>I107</f>
        <v>5000</v>
      </c>
      <c r="J106" s="51">
        <f>J107</f>
        <v>5195.55</v>
      </c>
      <c r="K106" s="57">
        <f>J106/I106*100</f>
        <v>103.911</v>
      </c>
    </row>
    <row r="107" spans="2:11" x14ac:dyDescent="0.25">
      <c r="B107" s="53">
        <v>343</v>
      </c>
      <c r="C107" s="220" t="s">
        <v>74</v>
      </c>
      <c r="D107" s="220"/>
      <c r="E107" s="220"/>
      <c r="F107" s="220"/>
      <c r="G107" s="220"/>
      <c r="H107" s="220"/>
      <c r="I107" s="55">
        <v>5000</v>
      </c>
      <c r="J107" s="56">
        <v>5195.55</v>
      </c>
      <c r="K107" s="52">
        <f>J107/I107*100</f>
        <v>103.911</v>
      </c>
    </row>
    <row r="108" spans="2:11" x14ac:dyDescent="0.25">
      <c r="B108" s="72">
        <v>42</v>
      </c>
      <c r="C108" s="304" t="s">
        <v>75</v>
      </c>
      <c r="D108" s="305"/>
      <c r="E108" s="305"/>
      <c r="F108" s="305"/>
      <c r="G108" s="305"/>
      <c r="H108" s="306"/>
      <c r="I108" s="73">
        <f>I109</f>
        <v>120050</v>
      </c>
      <c r="J108" s="73">
        <f>J109</f>
        <v>0</v>
      </c>
      <c r="K108" s="57">
        <f t="shared" ref="K108:K110" si="6">J108/I108*100</f>
        <v>0</v>
      </c>
    </row>
    <row r="109" spans="2:11" x14ac:dyDescent="0.25">
      <c r="B109" s="74">
        <v>422</v>
      </c>
      <c r="C109" s="288" t="s">
        <v>76</v>
      </c>
      <c r="D109" s="289"/>
      <c r="E109" s="289"/>
      <c r="F109" s="289"/>
      <c r="G109" s="289"/>
      <c r="H109" s="290"/>
      <c r="I109" s="75">
        <v>120050</v>
      </c>
      <c r="J109" s="76">
        <v>0</v>
      </c>
      <c r="K109" s="52">
        <f t="shared" si="6"/>
        <v>0</v>
      </c>
    </row>
    <row r="110" spans="2:11" ht="16.5" thickBot="1" x14ac:dyDescent="0.3">
      <c r="B110" s="58"/>
      <c r="C110" s="283" t="s">
        <v>32</v>
      </c>
      <c r="D110" s="283"/>
      <c r="E110" s="283"/>
      <c r="F110" s="283"/>
      <c r="G110" s="283"/>
      <c r="H110" s="283"/>
      <c r="I110" s="59">
        <f>I100+I106+I108+I96</f>
        <v>1378550</v>
      </c>
      <c r="J110" s="59">
        <f>J100+J106+J108+J96</f>
        <v>1262521.5900000001</v>
      </c>
      <c r="K110" s="127">
        <f t="shared" si="6"/>
        <v>91.583300569438904</v>
      </c>
    </row>
    <row r="111" spans="2:11" x14ac:dyDescent="0.25">
      <c r="B111" s="60"/>
      <c r="C111" s="61"/>
      <c r="D111" s="61"/>
      <c r="E111" s="61"/>
      <c r="F111" s="61"/>
      <c r="G111" s="61"/>
      <c r="H111" s="61"/>
      <c r="I111" s="62"/>
      <c r="J111" s="62"/>
      <c r="K111" s="63"/>
    </row>
    <row r="112" spans="2:11" x14ac:dyDescent="0.25">
      <c r="B112" s="60"/>
      <c r="C112" s="61"/>
      <c r="D112" s="61"/>
      <c r="E112" s="61"/>
      <c r="F112" s="61"/>
      <c r="G112" s="61"/>
      <c r="H112" s="61"/>
      <c r="I112" s="62"/>
      <c r="J112" s="62"/>
      <c r="K112" s="63"/>
    </row>
    <row r="113" spans="2:11" ht="16.5" thickBot="1" x14ac:dyDescent="0.3">
      <c r="B113" s="64" t="s">
        <v>33</v>
      </c>
      <c r="C113" s="65"/>
      <c r="D113" s="65"/>
      <c r="E113" s="65"/>
    </row>
    <row r="114" spans="2:11" ht="47.25" x14ac:dyDescent="0.25">
      <c r="B114" s="48" t="s">
        <v>62</v>
      </c>
      <c r="C114" s="250" t="s">
        <v>25</v>
      </c>
      <c r="D114" s="250"/>
      <c r="E114" s="250"/>
      <c r="F114" s="250"/>
      <c r="G114" s="250"/>
      <c r="H114" s="250"/>
      <c r="I114" s="3" t="s">
        <v>155</v>
      </c>
      <c r="J114" s="4" t="s">
        <v>154</v>
      </c>
      <c r="K114" s="5" t="s">
        <v>5</v>
      </c>
    </row>
    <row r="115" spans="2:11" x14ac:dyDescent="0.25">
      <c r="B115" s="49"/>
      <c r="C115" s="251">
        <v>1</v>
      </c>
      <c r="D115" s="252"/>
      <c r="E115" s="252"/>
      <c r="F115" s="252"/>
      <c r="G115" s="252"/>
      <c r="H115" s="284"/>
      <c r="I115" s="8">
        <v>2</v>
      </c>
      <c r="J115" s="9">
        <v>3</v>
      </c>
      <c r="K115" s="10" t="s">
        <v>6</v>
      </c>
    </row>
    <row r="116" spans="2:11" x14ac:dyDescent="0.25">
      <c r="B116" s="6">
        <v>31</v>
      </c>
      <c r="C116" s="253" t="s">
        <v>63</v>
      </c>
      <c r="D116" s="254"/>
      <c r="E116" s="254"/>
      <c r="F116" s="254"/>
      <c r="G116" s="254"/>
      <c r="H116" s="255"/>
      <c r="I116" s="71">
        <f>SUM(I117:I119)</f>
        <v>10000</v>
      </c>
      <c r="J116" s="71">
        <f>SUM(J117:J119)</f>
        <v>499.9</v>
      </c>
      <c r="K116" s="57">
        <f>J116/I116*100</f>
        <v>4.9989999999999997</v>
      </c>
    </row>
    <row r="117" spans="2:11" x14ac:dyDescent="0.25">
      <c r="B117" s="15">
        <v>311</v>
      </c>
      <c r="C117" s="256" t="s">
        <v>64</v>
      </c>
      <c r="D117" s="257"/>
      <c r="E117" s="257"/>
      <c r="F117" s="257"/>
      <c r="G117" s="257"/>
      <c r="H117" s="258"/>
      <c r="I117" s="16"/>
      <c r="J117" s="17"/>
      <c r="K117" s="52"/>
    </row>
    <row r="118" spans="2:11" x14ac:dyDescent="0.25">
      <c r="B118" s="15">
        <v>312</v>
      </c>
      <c r="C118" s="256" t="s">
        <v>65</v>
      </c>
      <c r="D118" s="257"/>
      <c r="E118" s="257"/>
      <c r="F118" s="257"/>
      <c r="G118" s="257"/>
      <c r="H118" s="258"/>
      <c r="I118" s="16">
        <v>10000</v>
      </c>
      <c r="J118" s="17">
        <v>499.9</v>
      </c>
      <c r="K118" s="52">
        <f t="shared" ref="K118" si="7">J118/I118*100</f>
        <v>4.9989999999999997</v>
      </c>
    </row>
    <row r="119" spans="2:11" x14ac:dyDescent="0.25">
      <c r="B119" s="15">
        <v>313</v>
      </c>
      <c r="C119" s="256" t="s">
        <v>66</v>
      </c>
      <c r="D119" s="257"/>
      <c r="E119" s="257"/>
      <c r="F119" s="257"/>
      <c r="G119" s="257"/>
      <c r="H119" s="258"/>
      <c r="I119" s="16"/>
      <c r="J119" s="17"/>
      <c r="K119" s="52"/>
    </row>
    <row r="120" spans="2:11" x14ac:dyDescent="0.25">
      <c r="B120" s="50">
        <v>32</v>
      </c>
      <c r="C120" s="282" t="s">
        <v>67</v>
      </c>
      <c r="D120" s="282"/>
      <c r="E120" s="282"/>
      <c r="F120" s="282"/>
      <c r="G120" s="282"/>
      <c r="H120" s="282"/>
      <c r="I120" s="51">
        <f>SUM(I121:I125)</f>
        <v>145000</v>
      </c>
      <c r="J120" s="51">
        <f>SUM(J121:J125)</f>
        <v>198952.82</v>
      </c>
      <c r="K120" s="57">
        <f>J120/I120*100</f>
        <v>137.20884137931034</v>
      </c>
    </row>
    <row r="121" spans="2:11" x14ac:dyDescent="0.25">
      <c r="B121" s="53">
        <v>321</v>
      </c>
      <c r="C121" s="220" t="s">
        <v>68</v>
      </c>
      <c r="D121" s="220"/>
      <c r="E121" s="220"/>
      <c r="F121" s="220"/>
      <c r="G121" s="220"/>
      <c r="H121" s="220"/>
      <c r="I121" s="55">
        <v>15000</v>
      </c>
      <c r="J121" s="56">
        <v>27609.87</v>
      </c>
      <c r="K121" s="52">
        <f t="shared" ref="K121:K131" si="8">J121/I121*100</f>
        <v>184.0658</v>
      </c>
    </row>
    <row r="122" spans="2:11" x14ac:dyDescent="0.25">
      <c r="B122" s="53">
        <v>322</v>
      </c>
      <c r="C122" s="288" t="s">
        <v>69</v>
      </c>
      <c r="D122" s="289"/>
      <c r="E122" s="289"/>
      <c r="F122" s="289"/>
      <c r="G122" s="289"/>
      <c r="H122" s="290"/>
      <c r="I122" s="55">
        <v>15000</v>
      </c>
      <c r="J122" s="56">
        <v>65552.86</v>
      </c>
      <c r="K122" s="52">
        <f t="shared" si="8"/>
        <v>437.01906666666667</v>
      </c>
    </row>
    <row r="123" spans="2:11" x14ac:dyDescent="0.25">
      <c r="B123" s="53">
        <v>323</v>
      </c>
      <c r="C123" s="288" t="s">
        <v>70</v>
      </c>
      <c r="D123" s="289"/>
      <c r="E123" s="289"/>
      <c r="F123" s="289"/>
      <c r="G123" s="289"/>
      <c r="H123" s="290"/>
      <c r="I123" s="55">
        <v>100000</v>
      </c>
      <c r="J123" s="56">
        <v>85750.66</v>
      </c>
      <c r="K123" s="52">
        <f t="shared" si="8"/>
        <v>85.750659999999996</v>
      </c>
    </row>
    <row r="124" spans="2:11" x14ac:dyDescent="0.25">
      <c r="B124" s="53">
        <v>324</v>
      </c>
      <c r="C124" s="288" t="s">
        <v>71</v>
      </c>
      <c r="D124" s="289"/>
      <c r="E124" s="289"/>
      <c r="F124" s="289"/>
      <c r="G124" s="289"/>
      <c r="H124" s="290"/>
      <c r="I124" s="55">
        <v>5000</v>
      </c>
      <c r="J124" s="56">
        <v>6581.13</v>
      </c>
      <c r="K124" s="52">
        <f t="shared" si="8"/>
        <v>131.62260000000001</v>
      </c>
    </row>
    <row r="125" spans="2:11" x14ac:dyDescent="0.25">
      <c r="B125" s="53">
        <v>329</v>
      </c>
      <c r="C125" s="288" t="s">
        <v>72</v>
      </c>
      <c r="D125" s="289"/>
      <c r="E125" s="289"/>
      <c r="F125" s="289"/>
      <c r="G125" s="289"/>
      <c r="H125" s="290"/>
      <c r="I125" s="55">
        <v>10000</v>
      </c>
      <c r="J125" s="56">
        <v>13458.3</v>
      </c>
      <c r="K125" s="52">
        <f t="shared" si="8"/>
        <v>134.583</v>
      </c>
    </row>
    <row r="126" spans="2:11" x14ac:dyDescent="0.25">
      <c r="B126" s="50">
        <v>34</v>
      </c>
      <c r="C126" s="294" t="s">
        <v>73</v>
      </c>
      <c r="D126" s="295"/>
      <c r="E126" s="295"/>
      <c r="F126" s="295"/>
      <c r="G126" s="295"/>
      <c r="H126" s="296"/>
      <c r="I126" s="51">
        <f>I127</f>
        <v>0</v>
      </c>
      <c r="J126" s="51">
        <f>J127</f>
        <v>147.01</v>
      </c>
      <c r="K126" s="52"/>
    </row>
    <row r="127" spans="2:11" x14ac:dyDescent="0.25">
      <c r="B127" s="53">
        <v>343</v>
      </c>
      <c r="C127" s="220" t="s">
        <v>74</v>
      </c>
      <c r="D127" s="220"/>
      <c r="E127" s="220"/>
      <c r="F127" s="220"/>
      <c r="G127" s="220"/>
      <c r="H127" s="220"/>
      <c r="I127" s="55">
        <v>0</v>
      </c>
      <c r="J127" s="56">
        <v>147.01</v>
      </c>
      <c r="K127" s="52"/>
    </row>
    <row r="128" spans="2:11" x14ac:dyDescent="0.25">
      <c r="B128" s="72">
        <v>42</v>
      </c>
      <c r="C128" s="304" t="s">
        <v>75</v>
      </c>
      <c r="D128" s="305"/>
      <c r="E128" s="305"/>
      <c r="F128" s="305"/>
      <c r="G128" s="305"/>
      <c r="H128" s="306"/>
      <c r="I128" s="73">
        <f>I129+I130</f>
        <v>179511</v>
      </c>
      <c r="J128" s="73">
        <f>J129+J130</f>
        <v>225823.15000000002</v>
      </c>
      <c r="K128" s="57">
        <f t="shared" si="8"/>
        <v>125.7990596676527</v>
      </c>
    </row>
    <row r="129" spans="2:29" x14ac:dyDescent="0.25">
      <c r="B129" s="74">
        <v>422</v>
      </c>
      <c r="C129" s="288" t="s">
        <v>76</v>
      </c>
      <c r="D129" s="289"/>
      <c r="E129" s="289"/>
      <c r="F129" s="289"/>
      <c r="G129" s="289"/>
      <c r="H129" s="290"/>
      <c r="I129" s="75">
        <v>169511</v>
      </c>
      <c r="J129" s="76">
        <v>225057.23</v>
      </c>
      <c r="K129" s="52">
        <f t="shared" si="8"/>
        <v>132.76851059813228</v>
      </c>
    </row>
    <row r="130" spans="2:29" x14ac:dyDescent="0.25">
      <c r="B130" s="74">
        <v>424</v>
      </c>
      <c r="C130" s="288" t="s">
        <v>77</v>
      </c>
      <c r="D130" s="289"/>
      <c r="E130" s="289"/>
      <c r="F130" s="289"/>
      <c r="G130" s="289"/>
      <c r="H130" s="290"/>
      <c r="I130" s="75">
        <v>10000</v>
      </c>
      <c r="J130" s="76">
        <v>765.92</v>
      </c>
      <c r="K130" s="52">
        <f t="shared" si="8"/>
        <v>7.6591999999999993</v>
      </c>
    </row>
    <row r="131" spans="2:29" ht="15.75" customHeight="1" thickBot="1" x14ac:dyDescent="0.3">
      <c r="B131" s="58"/>
      <c r="C131" s="283" t="s">
        <v>36</v>
      </c>
      <c r="D131" s="283"/>
      <c r="E131" s="283"/>
      <c r="F131" s="283"/>
      <c r="G131" s="283"/>
      <c r="H131" s="283"/>
      <c r="I131" s="59">
        <f>I128+I120</f>
        <v>324511</v>
      </c>
      <c r="J131" s="59">
        <f>J128+J120+J126+J116</f>
        <v>425422.88000000006</v>
      </c>
      <c r="K131" s="123">
        <f t="shared" si="8"/>
        <v>131.09659765000262</v>
      </c>
      <c r="S131" s="77"/>
      <c r="T131" s="309"/>
      <c r="U131" s="309"/>
      <c r="V131" s="309"/>
      <c r="W131" s="309"/>
      <c r="X131" s="309"/>
      <c r="Y131" s="309"/>
      <c r="Z131" s="78"/>
      <c r="AA131" s="78"/>
      <c r="AB131" s="78"/>
      <c r="AC131" s="78"/>
    </row>
    <row r="132" spans="2:29" x14ac:dyDescent="0.25">
      <c r="B132" s="60"/>
      <c r="C132" s="61"/>
      <c r="D132" s="61"/>
      <c r="E132" s="61"/>
      <c r="F132" s="61"/>
      <c r="G132" s="61"/>
      <c r="H132" s="61"/>
      <c r="I132" s="62"/>
      <c r="J132" s="62"/>
      <c r="K132" s="63"/>
      <c r="S132" s="79"/>
      <c r="T132" s="309"/>
      <c r="U132" s="309"/>
      <c r="V132" s="309"/>
      <c r="W132" s="309"/>
      <c r="X132" s="309"/>
      <c r="Y132" s="309"/>
      <c r="Z132" s="78"/>
      <c r="AA132" s="78"/>
      <c r="AB132" s="78"/>
      <c r="AC132" s="78"/>
    </row>
    <row r="133" spans="2:29" x14ac:dyDescent="0.25">
      <c r="B133" s="60"/>
      <c r="C133" s="61"/>
      <c r="D133" s="61"/>
      <c r="E133" s="61"/>
      <c r="F133" s="61"/>
      <c r="G133" s="61"/>
      <c r="H133" s="61"/>
      <c r="I133" s="63"/>
      <c r="J133" s="63"/>
      <c r="K133" s="63"/>
      <c r="S133" s="20"/>
      <c r="T133" s="308"/>
      <c r="U133" s="308"/>
      <c r="V133" s="308"/>
      <c r="W133" s="308"/>
      <c r="X133" s="308"/>
      <c r="Y133" s="308"/>
      <c r="Z133" s="22"/>
      <c r="AA133" s="22"/>
      <c r="AB133" s="22"/>
      <c r="AC133" s="80"/>
    </row>
    <row r="134" spans="2:29" ht="16.5" thickBot="1" x14ac:dyDescent="0.3">
      <c r="B134" s="64" t="s">
        <v>37</v>
      </c>
      <c r="C134" s="65"/>
      <c r="D134" s="65"/>
      <c r="E134" s="65"/>
      <c r="S134" s="20"/>
      <c r="T134" s="21"/>
      <c r="U134" s="21"/>
      <c r="V134" s="21"/>
      <c r="W134" s="21"/>
      <c r="X134" s="21"/>
      <c r="Y134" s="21"/>
      <c r="Z134" s="22"/>
      <c r="AA134" s="22"/>
      <c r="AB134" s="22"/>
      <c r="AC134" s="80"/>
    </row>
    <row r="135" spans="2:29" ht="47.25" x14ac:dyDescent="0.25">
      <c r="B135" s="48" t="s">
        <v>62</v>
      </c>
      <c r="C135" s="250" t="s">
        <v>25</v>
      </c>
      <c r="D135" s="250"/>
      <c r="E135" s="250"/>
      <c r="F135" s="250"/>
      <c r="G135" s="250"/>
      <c r="H135" s="250"/>
      <c r="I135" s="3" t="s">
        <v>155</v>
      </c>
      <c r="J135" s="4" t="s">
        <v>154</v>
      </c>
      <c r="K135" s="5" t="s">
        <v>5</v>
      </c>
      <c r="S135" s="20"/>
      <c r="T135" s="21"/>
      <c r="U135" s="21"/>
      <c r="V135" s="21"/>
      <c r="W135" s="21"/>
      <c r="X135" s="21"/>
      <c r="Y135" s="21"/>
      <c r="Z135" s="22"/>
      <c r="AA135" s="22"/>
      <c r="AB135" s="22"/>
      <c r="AC135" s="80"/>
    </row>
    <row r="136" spans="2:29" x14ac:dyDescent="0.25">
      <c r="B136" s="49"/>
      <c r="C136" s="251">
        <v>1</v>
      </c>
      <c r="D136" s="252"/>
      <c r="E136" s="252"/>
      <c r="F136" s="252"/>
      <c r="G136" s="252"/>
      <c r="H136" s="284"/>
      <c r="I136" s="8">
        <v>2</v>
      </c>
      <c r="J136" s="9">
        <v>3</v>
      </c>
      <c r="K136" s="10" t="s">
        <v>6</v>
      </c>
      <c r="S136" s="20"/>
      <c r="T136" s="308"/>
      <c r="U136" s="308"/>
      <c r="V136" s="308"/>
      <c r="W136" s="308"/>
      <c r="X136" s="308"/>
      <c r="Y136" s="308"/>
      <c r="Z136" s="22"/>
      <c r="AA136" s="22"/>
      <c r="AB136" s="22"/>
      <c r="AC136" s="80"/>
    </row>
    <row r="137" spans="2:29" x14ac:dyDescent="0.25">
      <c r="B137" s="6">
        <v>31</v>
      </c>
      <c r="C137" s="253" t="s">
        <v>63</v>
      </c>
      <c r="D137" s="254"/>
      <c r="E137" s="254"/>
      <c r="F137" s="254"/>
      <c r="G137" s="254"/>
      <c r="H137" s="255"/>
      <c r="I137" s="71">
        <f>SUM(I138:I140)</f>
        <v>0</v>
      </c>
      <c r="J137" s="71">
        <f>SUM(J138:J140)</f>
        <v>0</v>
      </c>
      <c r="K137" s="57"/>
      <c r="S137" s="20"/>
      <c r="T137" s="308"/>
      <c r="U137" s="308"/>
      <c r="V137" s="308"/>
      <c r="W137" s="308"/>
      <c r="X137" s="308"/>
      <c r="Y137" s="308"/>
      <c r="Z137" s="22"/>
      <c r="AA137" s="22"/>
      <c r="AB137" s="22"/>
      <c r="AC137" s="80"/>
    </row>
    <row r="138" spans="2:29" x14ac:dyDescent="0.25">
      <c r="B138" s="15">
        <v>311</v>
      </c>
      <c r="C138" s="256" t="s">
        <v>64</v>
      </c>
      <c r="D138" s="257"/>
      <c r="E138" s="257"/>
      <c r="F138" s="257"/>
      <c r="G138" s="257"/>
      <c r="H138" s="258"/>
      <c r="I138" s="16"/>
      <c r="J138" s="17"/>
      <c r="K138" s="52"/>
      <c r="S138" s="20"/>
      <c r="T138" s="308"/>
      <c r="U138" s="308"/>
      <c r="V138" s="308"/>
      <c r="W138" s="308"/>
      <c r="X138" s="308"/>
      <c r="Y138" s="308"/>
      <c r="Z138" s="22"/>
      <c r="AA138" s="22"/>
      <c r="AB138" s="22"/>
      <c r="AC138" s="80"/>
    </row>
    <row r="139" spans="2:29" x14ac:dyDescent="0.25">
      <c r="B139" s="15">
        <v>312</v>
      </c>
      <c r="C139" s="256" t="s">
        <v>65</v>
      </c>
      <c r="D139" s="257"/>
      <c r="E139" s="257"/>
      <c r="F139" s="257"/>
      <c r="G139" s="257"/>
      <c r="H139" s="258"/>
      <c r="I139" s="16"/>
      <c r="J139" s="17"/>
      <c r="K139" s="52"/>
      <c r="S139" s="20"/>
      <c r="T139" s="308"/>
      <c r="U139" s="308"/>
      <c r="V139" s="308"/>
      <c r="W139" s="308"/>
      <c r="X139" s="308"/>
      <c r="Y139" s="308"/>
      <c r="Z139" s="22"/>
      <c r="AA139" s="22"/>
      <c r="AB139" s="22"/>
      <c r="AC139" s="80"/>
    </row>
    <row r="140" spans="2:29" x14ac:dyDescent="0.25">
      <c r="B140" s="15">
        <v>313</v>
      </c>
      <c r="C140" s="256" t="s">
        <v>66</v>
      </c>
      <c r="D140" s="257"/>
      <c r="E140" s="257"/>
      <c r="F140" s="257"/>
      <c r="G140" s="257"/>
      <c r="H140" s="258"/>
      <c r="I140" s="16"/>
      <c r="J140" s="17"/>
      <c r="K140" s="52"/>
      <c r="S140" s="81"/>
      <c r="T140" s="307"/>
      <c r="U140" s="307"/>
      <c r="V140" s="307"/>
      <c r="W140" s="307"/>
      <c r="X140" s="307"/>
      <c r="Y140" s="307"/>
      <c r="Z140" s="82"/>
      <c r="AA140" s="82"/>
      <c r="AB140" s="82"/>
      <c r="AC140" s="80"/>
    </row>
    <row r="141" spans="2:29" x14ac:dyDescent="0.25">
      <c r="B141" s="50">
        <v>32</v>
      </c>
      <c r="C141" s="282" t="s">
        <v>67</v>
      </c>
      <c r="D141" s="282"/>
      <c r="E141" s="282"/>
      <c r="F141" s="282"/>
      <c r="G141" s="282"/>
      <c r="H141" s="282"/>
      <c r="I141" s="51">
        <f>SUM(I142:I146)</f>
        <v>0</v>
      </c>
      <c r="J141" s="51">
        <f>SUM(J142:J146)</f>
        <v>436</v>
      </c>
      <c r="K141" s="57"/>
      <c r="S141" s="310"/>
      <c r="T141" s="310"/>
      <c r="U141" s="310"/>
      <c r="V141" s="310"/>
      <c r="W141" s="310"/>
      <c r="X141" s="310"/>
      <c r="Y141" s="310"/>
      <c r="Z141" s="47"/>
      <c r="AA141" s="47"/>
      <c r="AB141" s="47"/>
      <c r="AC141" s="63"/>
    </row>
    <row r="142" spans="2:29" x14ac:dyDescent="0.25">
      <c r="B142" s="53">
        <v>321</v>
      </c>
      <c r="C142" s="220" t="s">
        <v>68</v>
      </c>
      <c r="D142" s="220"/>
      <c r="E142" s="220"/>
      <c r="F142" s="220"/>
      <c r="G142" s="220"/>
      <c r="H142" s="220"/>
      <c r="I142" s="55"/>
      <c r="J142" s="56"/>
      <c r="K142" s="52"/>
    </row>
    <row r="143" spans="2:29" x14ac:dyDescent="0.25">
      <c r="B143" s="53">
        <v>322</v>
      </c>
      <c r="C143" s="288" t="s">
        <v>69</v>
      </c>
      <c r="D143" s="289"/>
      <c r="E143" s="289"/>
      <c r="F143" s="289"/>
      <c r="G143" s="289"/>
      <c r="H143" s="290"/>
      <c r="I143" s="55"/>
      <c r="J143" s="56">
        <v>436</v>
      </c>
      <c r="K143" s="52"/>
    </row>
    <row r="144" spans="2:29" x14ac:dyDescent="0.25">
      <c r="B144" s="53">
        <v>323</v>
      </c>
      <c r="C144" s="288" t="s">
        <v>70</v>
      </c>
      <c r="D144" s="289"/>
      <c r="E144" s="289"/>
      <c r="F144" s="289"/>
      <c r="G144" s="289"/>
      <c r="H144" s="290"/>
      <c r="I144" s="55"/>
      <c r="J144" s="56"/>
      <c r="K144" s="52"/>
    </row>
    <row r="145" spans="2:11" x14ac:dyDescent="0.25">
      <c r="B145" s="53">
        <v>324</v>
      </c>
      <c r="C145" s="288" t="s">
        <v>71</v>
      </c>
      <c r="D145" s="289"/>
      <c r="E145" s="289"/>
      <c r="F145" s="289"/>
      <c r="G145" s="289"/>
      <c r="H145" s="290"/>
      <c r="I145" s="55"/>
      <c r="J145" s="56"/>
      <c r="K145" s="52"/>
    </row>
    <row r="146" spans="2:11" x14ac:dyDescent="0.25">
      <c r="B146" s="53">
        <v>329</v>
      </c>
      <c r="C146" s="288" t="s">
        <v>72</v>
      </c>
      <c r="D146" s="289"/>
      <c r="E146" s="289"/>
      <c r="F146" s="289"/>
      <c r="G146" s="289"/>
      <c r="H146" s="290"/>
      <c r="I146" s="55"/>
      <c r="J146" s="56"/>
      <c r="K146" s="52"/>
    </row>
    <row r="147" spans="2:11" x14ac:dyDescent="0.25">
      <c r="B147" s="50">
        <v>34</v>
      </c>
      <c r="C147" s="294" t="s">
        <v>73</v>
      </c>
      <c r="D147" s="295"/>
      <c r="E147" s="295"/>
      <c r="F147" s="295"/>
      <c r="G147" s="295"/>
      <c r="H147" s="296"/>
      <c r="I147" s="51">
        <f>I148</f>
        <v>0</v>
      </c>
      <c r="J147" s="51">
        <f>J148</f>
        <v>0</v>
      </c>
      <c r="K147" s="52"/>
    </row>
    <row r="148" spans="2:11" x14ac:dyDescent="0.25">
      <c r="B148" s="53">
        <v>343</v>
      </c>
      <c r="C148" s="220" t="s">
        <v>74</v>
      </c>
      <c r="D148" s="220"/>
      <c r="E148" s="220"/>
      <c r="F148" s="220"/>
      <c r="G148" s="220"/>
      <c r="H148" s="220"/>
      <c r="I148" s="55"/>
      <c r="J148" s="56"/>
      <c r="K148" s="52"/>
    </row>
    <row r="149" spans="2:11" x14ac:dyDescent="0.25">
      <c r="B149" s="72">
        <v>42</v>
      </c>
      <c r="C149" s="304" t="s">
        <v>75</v>
      </c>
      <c r="D149" s="305"/>
      <c r="E149" s="305"/>
      <c r="F149" s="305"/>
      <c r="G149" s="305"/>
      <c r="H149" s="306"/>
      <c r="I149" s="73">
        <f>I150+I151</f>
        <v>0</v>
      </c>
      <c r="J149" s="73">
        <f>J150+J151</f>
        <v>0</v>
      </c>
      <c r="K149" s="57"/>
    </row>
    <row r="150" spans="2:11" x14ac:dyDescent="0.25">
      <c r="B150" s="74">
        <v>422</v>
      </c>
      <c r="C150" s="288" t="s">
        <v>76</v>
      </c>
      <c r="D150" s="289"/>
      <c r="E150" s="289"/>
      <c r="F150" s="289"/>
      <c r="G150" s="289"/>
      <c r="H150" s="290"/>
      <c r="I150" s="75"/>
      <c r="J150" s="76"/>
      <c r="K150" s="52"/>
    </row>
    <row r="151" spans="2:11" x14ac:dyDescent="0.25">
      <c r="B151" s="74">
        <v>424</v>
      </c>
      <c r="C151" s="288" t="s">
        <v>77</v>
      </c>
      <c r="D151" s="289"/>
      <c r="E151" s="289"/>
      <c r="F151" s="289"/>
      <c r="G151" s="289"/>
      <c r="H151" s="290"/>
      <c r="I151" s="75"/>
      <c r="J151" s="76"/>
      <c r="K151" s="52"/>
    </row>
    <row r="152" spans="2:11" ht="16.5" thickBot="1" x14ac:dyDescent="0.3">
      <c r="B152" s="58"/>
      <c r="C152" s="283" t="s">
        <v>36</v>
      </c>
      <c r="D152" s="283"/>
      <c r="E152" s="283"/>
      <c r="F152" s="283"/>
      <c r="G152" s="283"/>
      <c r="H152" s="283"/>
      <c r="I152" s="59">
        <f>I149+I141</f>
        <v>0</v>
      </c>
      <c r="J152" s="59">
        <f>J149+J141+J147+J137</f>
        <v>436</v>
      </c>
      <c r="K152" s="123"/>
    </row>
    <row r="153" spans="2:11" x14ac:dyDescent="0.25">
      <c r="B153" s="60"/>
      <c r="C153" s="61"/>
      <c r="D153" s="61"/>
      <c r="E153" s="61"/>
      <c r="F153" s="61"/>
      <c r="G153" s="61"/>
      <c r="H153" s="61"/>
      <c r="I153" s="62"/>
      <c r="J153" s="62"/>
      <c r="K153" s="82"/>
    </row>
    <row r="154" spans="2:11" x14ac:dyDescent="0.25">
      <c r="B154" s="60"/>
      <c r="C154" s="307"/>
      <c r="D154" s="307"/>
      <c r="E154" s="307"/>
      <c r="F154" s="307"/>
      <c r="G154" s="307"/>
      <c r="H154" s="307"/>
      <c r="I154" s="36"/>
      <c r="J154" s="36"/>
      <c r="K154" s="36"/>
    </row>
    <row r="155" spans="2:11" ht="16.5" thickBot="1" x14ac:dyDescent="0.3">
      <c r="B155" s="281" t="s">
        <v>41</v>
      </c>
      <c r="C155" s="281"/>
      <c r="D155" s="281"/>
      <c r="E155" s="281"/>
    </row>
    <row r="156" spans="2:11" ht="47.25" x14ac:dyDescent="0.25">
      <c r="B156" s="2" t="s">
        <v>62</v>
      </c>
      <c r="C156" s="250" t="s">
        <v>25</v>
      </c>
      <c r="D156" s="250"/>
      <c r="E156" s="250"/>
      <c r="F156" s="250"/>
      <c r="G156" s="250"/>
      <c r="H156" s="250"/>
      <c r="I156" s="3" t="s">
        <v>155</v>
      </c>
      <c r="J156" s="4" t="s">
        <v>154</v>
      </c>
      <c r="K156" s="5" t="s">
        <v>5</v>
      </c>
    </row>
    <row r="157" spans="2:11" x14ac:dyDescent="0.25">
      <c r="B157" s="49"/>
      <c r="C157" s="251">
        <v>1</v>
      </c>
      <c r="D157" s="252"/>
      <c r="E157" s="252"/>
      <c r="F157" s="252"/>
      <c r="G157" s="252"/>
      <c r="H157" s="284"/>
      <c r="I157" s="8">
        <v>2</v>
      </c>
      <c r="J157" s="9">
        <v>3</v>
      </c>
      <c r="K157" s="10" t="s">
        <v>6</v>
      </c>
    </row>
    <row r="158" spans="2:11" x14ac:dyDescent="0.25">
      <c r="B158" s="6">
        <v>31</v>
      </c>
      <c r="C158" s="253" t="s">
        <v>63</v>
      </c>
      <c r="D158" s="254"/>
      <c r="E158" s="254"/>
      <c r="F158" s="254"/>
      <c r="G158" s="254"/>
      <c r="H158" s="255"/>
      <c r="I158" s="71">
        <f>SUM(I159:I161)</f>
        <v>11496200</v>
      </c>
      <c r="J158" s="71">
        <f>SUM(J159:J161)</f>
        <v>10829195.07</v>
      </c>
      <c r="K158" s="57">
        <f>J158/I158*100</f>
        <v>94.198039961030602</v>
      </c>
    </row>
    <row r="159" spans="2:11" x14ac:dyDescent="0.25">
      <c r="B159" s="15">
        <v>311</v>
      </c>
      <c r="C159" s="256" t="s">
        <v>64</v>
      </c>
      <c r="D159" s="257"/>
      <c r="E159" s="257"/>
      <c r="F159" s="257"/>
      <c r="G159" s="257"/>
      <c r="H159" s="258"/>
      <c r="I159" s="16">
        <v>9565000</v>
      </c>
      <c r="J159" s="17">
        <v>8916882.3699999992</v>
      </c>
      <c r="K159" s="52">
        <f t="shared" ref="K159:K161" si="9">J159/I159*100</f>
        <v>93.224070778881327</v>
      </c>
    </row>
    <row r="160" spans="2:11" x14ac:dyDescent="0.25">
      <c r="B160" s="15">
        <v>312</v>
      </c>
      <c r="C160" s="256" t="s">
        <v>65</v>
      </c>
      <c r="D160" s="257"/>
      <c r="E160" s="257"/>
      <c r="F160" s="257"/>
      <c r="G160" s="257"/>
      <c r="H160" s="258"/>
      <c r="I160" s="16">
        <v>420000</v>
      </c>
      <c r="J160" s="17">
        <v>442126.72</v>
      </c>
      <c r="K160" s="52">
        <f t="shared" si="9"/>
        <v>105.26826666666666</v>
      </c>
    </row>
    <row r="161" spans="2:11" x14ac:dyDescent="0.25">
      <c r="B161" s="15">
        <v>313</v>
      </c>
      <c r="C161" s="256" t="s">
        <v>66</v>
      </c>
      <c r="D161" s="257"/>
      <c r="E161" s="257"/>
      <c r="F161" s="257"/>
      <c r="G161" s="257"/>
      <c r="H161" s="258"/>
      <c r="I161" s="16">
        <v>1511200</v>
      </c>
      <c r="J161" s="17">
        <v>1470185.98</v>
      </c>
      <c r="K161" s="52">
        <f t="shared" si="9"/>
        <v>97.285996559025932</v>
      </c>
    </row>
    <row r="162" spans="2:11" x14ac:dyDescent="0.25">
      <c r="B162" s="50">
        <v>32</v>
      </c>
      <c r="C162" s="282" t="s">
        <v>67</v>
      </c>
      <c r="D162" s="282"/>
      <c r="E162" s="282"/>
      <c r="F162" s="282"/>
      <c r="G162" s="282"/>
      <c r="H162" s="282"/>
      <c r="I162" s="51">
        <f>SUM(I163:I167)</f>
        <v>279300</v>
      </c>
      <c r="J162" s="51">
        <f>SUM(J163:J167)</f>
        <v>212434.86</v>
      </c>
      <c r="K162" s="57">
        <f>J162/I162*100</f>
        <v>76.059742212674536</v>
      </c>
    </row>
    <row r="163" spans="2:11" x14ac:dyDescent="0.25">
      <c r="B163" s="53">
        <v>321</v>
      </c>
      <c r="C163" s="288" t="s">
        <v>68</v>
      </c>
      <c r="D163" s="289"/>
      <c r="E163" s="289"/>
      <c r="F163" s="289"/>
      <c r="G163" s="289"/>
      <c r="H163" s="290"/>
      <c r="I163" s="55">
        <v>69000</v>
      </c>
      <c r="J163" s="56">
        <v>31618.82</v>
      </c>
      <c r="K163" s="52">
        <f>J163/I163*100</f>
        <v>45.824376811594206</v>
      </c>
    </row>
    <row r="164" spans="2:11" x14ac:dyDescent="0.25">
      <c r="B164" s="53">
        <v>322</v>
      </c>
      <c r="C164" s="288" t="s">
        <v>69</v>
      </c>
      <c r="D164" s="289"/>
      <c r="E164" s="289"/>
      <c r="F164" s="289"/>
      <c r="G164" s="289"/>
      <c r="H164" s="290"/>
      <c r="I164" s="55">
        <v>0</v>
      </c>
      <c r="J164" s="56">
        <v>1334.8</v>
      </c>
      <c r="K164" s="52"/>
    </row>
    <row r="165" spans="2:11" x14ac:dyDescent="0.25">
      <c r="B165" s="53">
        <v>323</v>
      </c>
      <c r="C165" s="288" t="s">
        <v>70</v>
      </c>
      <c r="D165" s="289"/>
      <c r="E165" s="289"/>
      <c r="F165" s="289"/>
      <c r="G165" s="289"/>
      <c r="H165" s="290"/>
      <c r="I165" s="55">
        <v>130000</v>
      </c>
      <c r="J165" s="56">
        <v>72619.03</v>
      </c>
      <c r="K165" s="52">
        <f t="shared" ref="K165:K171" si="10">J165/I165*100</f>
        <v>55.860792307692307</v>
      </c>
    </row>
    <row r="166" spans="2:11" x14ac:dyDescent="0.25">
      <c r="B166" s="53">
        <v>324</v>
      </c>
      <c r="C166" s="288" t="s">
        <v>78</v>
      </c>
      <c r="D166" s="289"/>
      <c r="E166" s="289"/>
      <c r="F166" s="289"/>
      <c r="G166" s="289"/>
      <c r="H166" s="290"/>
      <c r="I166" s="55">
        <v>52000</v>
      </c>
      <c r="J166" s="56">
        <v>51033.99</v>
      </c>
      <c r="K166" s="52">
        <f t="shared" si="10"/>
        <v>98.142288461538456</v>
      </c>
    </row>
    <row r="167" spans="2:11" x14ac:dyDescent="0.25">
      <c r="B167" s="53">
        <v>329</v>
      </c>
      <c r="C167" s="288" t="s">
        <v>72</v>
      </c>
      <c r="D167" s="289"/>
      <c r="E167" s="289"/>
      <c r="F167" s="289"/>
      <c r="G167" s="289"/>
      <c r="H167" s="290"/>
      <c r="I167" s="55">
        <v>28300</v>
      </c>
      <c r="J167" s="56">
        <v>55828.22</v>
      </c>
      <c r="K167" s="52">
        <f t="shared" si="10"/>
        <v>197.27286219081273</v>
      </c>
    </row>
    <row r="168" spans="2:11" x14ac:dyDescent="0.25">
      <c r="B168" s="50">
        <v>34</v>
      </c>
      <c r="C168" s="294" t="s">
        <v>73</v>
      </c>
      <c r="D168" s="295"/>
      <c r="E168" s="295"/>
      <c r="F168" s="295"/>
      <c r="G168" s="295"/>
      <c r="H168" s="296"/>
      <c r="I168" s="51">
        <f>I169</f>
        <v>20000</v>
      </c>
      <c r="J168" s="51">
        <f>J169</f>
        <v>14050.21</v>
      </c>
      <c r="K168" s="57">
        <f t="shared" si="10"/>
        <v>70.251049999999992</v>
      </c>
    </row>
    <row r="169" spans="2:11" x14ac:dyDescent="0.25">
      <c r="B169" s="53">
        <v>343</v>
      </c>
      <c r="C169" s="220" t="s">
        <v>74</v>
      </c>
      <c r="D169" s="220"/>
      <c r="E169" s="220"/>
      <c r="F169" s="220"/>
      <c r="G169" s="220"/>
      <c r="H169" s="220"/>
      <c r="I169" s="55">
        <v>20000</v>
      </c>
      <c r="J169" s="56">
        <v>14050.21</v>
      </c>
      <c r="K169" s="52">
        <f t="shared" si="10"/>
        <v>70.251049999999992</v>
      </c>
    </row>
    <row r="170" spans="2:11" x14ac:dyDescent="0.25">
      <c r="B170" s="50">
        <v>37</v>
      </c>
      <c r="C170" s="294" t="s">
        <v>79</v>
      </c>
      <c r="D170" s="295"/>
      <c r="E170" s="295"/>
      <c r="F170" s="295"/>
      <c r="G170" s="295"/>
      <c r="H170" s="296"/>
      <c r="I170" s="51">
        <f>I171</f>
        <v>80000</v>
      </c>
      <c r="J170" s="51">
        <f>J171</f>
        <v>47105.16</v>
      </c>
      <c r="K170" s="57">
        <f t="shared" si="10"/>
        <v>58.881450000000001</v>
      </c>
    </row>
    <row r="171" spans="2:11" x14ac:dyDescent="0.25">
      <c r="B171" s="53">
        <v>372</v>
      </c>
      <c r="C171" s="220" t="s">
        <v>80</v>
      </c>
      <c r="D171" s="220"/>
      <c r="E171" s="220"/>
      <c r="F171" s="220"/>
      <c r="G171" s="220"/>
      <c r="H171" s="220"/>
      <c r="I171" s="55">
        <v>80000</v>
      </c>
      <c r="J171" s="56">
        <v>47105.16</v>
      </c>
      <c r="K171" s="52">
        <f t="shared" si="10"/>
        <v>58.881450000000001</v>
      </c>
    </row>
    <row r="172" spans="2:11" x14ac:dyDescent="0.25">
      <c r="B172" s="72">
        <v>42</v>
      </c>
      <c r="C172" s="304" t="s">
        <v>75</v>
      </c>
      <c r="D172" s="305"/>
      <c r="E172" s="305"/>
      <c r="F172" s="305"/>
      <c r="G172" s="305"/>
      <c r="H172" s="306"/>
      <c r="I172" s="73">
        <f>I174</f>
        <v>10000</v>
      </c>
      <c r="J172" s="73">
        <f>J174+J173</f>
        <v>13814.97</v>
      </c>
      <c r="K172" s="52">
        <f t="shared" ref="K172:K175" si="11">J172/I172*100</f>
        <v>138.1497</v>
      </c>
    </row>
    <row r="173" spans="2:11" x14ac:dyDescent="0.25">
      <c r="B173" s="74">
        <v>422</v>
      </c>
      <c r="C173" s="288" t="s">
        <v>76</v>
      </c>
      <c r="D173" s="289"/>
      <c r="E173" s="289"/>
      <c r="F173" s="289"/>
      <c r="G173" s="289"/>
      <c r="H173" s="290"/>
      <c r="I173" s="75">
        <v>0</v>
      </c>
      <c r="J173" s="76">
        <v>4214</v>
      </c>
      <c r="K173" s="52"/>
    </row>
    <row r="174" spans="2:11" x14ac:dyDescent="0.25">
      <c r="B174" s="74">
        <v>424</v>
      </c>
      <c r="C174" s="288" t="s">
        <v>77</v>
      </c>
      <c r="D174" s="289"/>
      <c r="E174" s="289"/>
      <c r="F174" s="289"/>
      <c r="G174" s="289"/>
      <c r="H174" s="290"/>
      <c r="I174" s="75">
        <v>10000</v>
      </c>
      <c r="J174" s="76">
        <v>9600.9699999999993</v>
      </c>
      <c r="K174" s="52">
        <f t="shared" si="11"/>
        <v>96.009699999999995</v>
      </c>
    </row>
    <row r="175" spans="2:11" ht="16.5" thickBot="1" x14ac:dyDescent="0.3">
      <c r="B175" s="58"/>
      <c r="C175" s="283" t="s">
        <v>44</v>
      </c>
      <c r="D175" s="283"/>
      <c r="E175" s="283"/>
      <c r="F175" s="283"/>
      <c r="G175" s="283"/>
      <c r="H175" s="283"/>
      <c r="I175" s="59">
        <f>I162+I158+I168+I170+I172</f>
        <v>11885500</v>
      </c>
      <c r="J175" s="59">
        <f>J162+J158+J168+J170+J172</f>
        <v>11116600.270000001</v>
      </c>
      <c r="K175" s="123">
        <f t="shared" si="11"/>
        <v>93.530775062050409</v>
      </c>
    </row>
    <row r="176" spans="2:11" x14ac:dyDescent="0.25">
      <c r="B176" s="60"/>
      <c r="C176" s="61"/>
      <c r="D176" s="61"/>
      <c r="E176" s="61"/>
      <c r="F176" s="61"/>
      <c r="G176" s="61"/>
      <c r="H176" s="61"/>
      <c r="I176" s="62"/>
      <c r="J176" s="62"/>
      <c r="K176" s="82"/>
    </row>
    <row r="178" spans="2:11" ht="16.5" thickBot="1" x14ac:dyDescent="0.3">
      <c r="B178" s="281" t="s">
        <v>45</v>
      </c>
      <c r="C178" s="281"/>
      <c r="D178" s="281"/>
      <c r="E178" s="281"/>
    </row>
    <row r="179" spans="2:11" ht="47.25" x14ac:dyDescent="0.25">
      <c r="B179" s="2" t="s">
        <v>62</v>
      </c>
      <c r="C179" s="250" t="s">
        <v>25</v>
      </c>
      <c r="D179" s="250"/>
      <c r="E179" s="250"/>
      <c r="F179" s="250"/>
      <c r="G179" s="250"/>
      <c r="H179" s="250"/>
      <c r="I179" s="3" t="s">
        <v>155</v>
      </c>
      <c r="J179" s="4" t="s">
        <v>154</v>
      </c>
      <c r="K179" s="5" t="s">
        <v>5</v>
      </c>
    </row>
    <row r="180" spans="2:11" x14ac:dyDescent="0.25">
      <c r="B180" s="49"/>
      <c r="C180" s="251">
        <v>1</v>
      </c>
      <c r="D180" s="252"/>
      <c r="E180" s="252"/>
      <c r="F180" s="252"/>
      <c r="G180" s="252"/>
      <c r="H180" s="284"/>
      <c r="I180" s="8">
        <v>2</v>
      </c>
      <c r="J180" s="9">
        <v>3</v>
      </c>
      <c r="K180" s="10" t="s">
        <v>6</v>
      </c>
    </row>
    <row r="181" spans="2:11" x14ac:dyDescent="0.25">
      <c r="B181" s="50">
        <v>32</v>
      </c>
      <c r="C181" s="282" t="s">
        <v>67</v>
      </c>
      <c r="D181" s="282"/>
      <c r="E181" s="282"/>
      <c r="F181" s="282"/>
      <c r="G181" s="282"/>
      <c r="H181" s="282"/>
      <c r="I181" s="51">
        <f>SUM(I182:I183)</f>
        <v>4000</v>
      </c>
      <c r="J181" s="51">
        <f>SUM(J182:J186)</f>
        <v>24306.560000000001</v>
      </c>
      <c r="K181" s="57">
        <f>J181/I181*100</f>
        <v>607.66399999999999</v>
      </c>
    </row>
    <row r="182" spans="2:11" x14ac:dyDescent="0.25">
      <c r="B182" s="53">
        <v>321</v>
      </c>
      <c r="C182" s="288" t="s">
        <v>68</v>
      </c>
      <c r="D182" s="289"/>
      <c r="E182" s="289"/>
      <c r="F182" s="289"/>
      <c r="G182" s="289"/>
      <c r="H182" s="290"/>
      <c r="I182" s="55"/>
      <c r="J182" s="56">
        <v>8200</v>
      </c>
      <c r="K182" s="57"/>
    </row>
    <row r="183" spans="2:11" x14ac:dyDescent="0.25">
      <c r="B183" s="53">
        <v>322</v>
      </c>
      <c r="C183" s="288" t="s">
        <v>69</v>
      </c>
      <c r="D183" s="289"/>
      <c r="E183" s="289"/>
      <c r="F183" s="289"/>
      <c r="G183" s="289"/>
      <c r="H183" s="290"/>
      <c r="I183" s="55">
        <v>4000</v>
      </c>
      <c r="J183" s="56">
        <v>15105.69</v>
      </c>
      <c r="K183" s="57">
        <f t="shared" ref="K183:K189" si="12">J183/I183*100</f>
        <v>377.64225000000005</v>
      </c>
    </row>
    <row r="184" spans="2:11" x14ac:dyDescent="0.25">
      <c r="B184" s="74">
        <v>323</v>
      </c>
      <c r="C184" s="288" t="s">
        <v>70</v>
      </c>
      <c r="D184" s="289"/>
      <c r="E184" s="289"/>
      <c r="F184" s="289"/>
      <c r="G184" s="289"/>
      <c r="H184" s="290"/>
      <c r="I184" s="75"/>
      <c r="J184" s="76">
        <v>900</v>
      </c>
      <c r="K184" s="57"/>
    </row>
    <row r="185" spans="2:11" x14ac:dyDescent="0.25">
      <c r="B185" s="53">
        <v>324</v>
      </c>
      <c r="C185" s="288" t="s">
        <v>78</v>
      </c>
      <c r="D185" s="289"/>
      <c r="E185" s="289"/>
      <c r="F185" s="289"/>
      <c r="G185" s="289"/>
      <c r="H185" s="290"/>
      <c r="I185" s="75"/>
      <c r="J185" s="76"/>
      <c r="K185" s="57"/>
    </row>
    <row r="186" spans="2:11" x14ac:dyDescent="0.25">
      <c r="B186" s="53">
        <v>329</v>
      </c>
      <c r="C186" s="288" t="s">
        <v>72</v>
      </c>
      <c r="D186" s="289"/>
      <c r="E186" s="289"/>
      <c r="F186" s="289"/>
      <c r="G186" s="289"/>
      <c r="H186" s="290"/>
      <c r="I186" s="75"/>
      <c r="J186" s="76">
        <v>100.87</v>
      </c>
      <c r="K186" s="57"/>
    </row>
    <row r="187" spans="2:11" x14ac:dyDescent="0.25">
      <c r="B187" s="72">
        <v>42</v>
      </c>
      <c r="C187" s="304" t="s">
        <v>75</v>
      </c>
      <c r="D187" s="305"/>
      <c r="E187" s="305"/>
      <c r="F187" s="305"/>
      <c r="G187" s="305"/>
      <c r="H187" s="306"/>
      <c r="I187" s="73">
        <f>I188</f>
        <v>0</v>
      </c>
      <c r="J187" s="73">
        <f t="shared" ref="J187" si="13">J188</f>
        <v>1600</v>
      </c>
      <c r="K187" s="57"/>
    </row>
    <row r="188" spans="2:11" x14ac:dyDescent="0.25">
      <c r="B188" s="74">
        <v>422</v>
      </c>
      <c r="C188" s="288" t="s">
        <v>76</v>
      </c>
      <c r="D188" s="289"/>
      <c r="E188" s="289"/>
      <c r="F188" s="289"/>
      <c r="G188" s="289"/>
      <c r="H188" s="290"/>
      <c r="I188" s="75">
        <v>0</v>
      </c>
      <c r="J188" s="76">
        <v>1600</v>
      </c>
      <c r="K188" s="57"/>
    </row>
    <row r="189" spans="2:11" ht="16.5" thickBot="1" x14ac:dyDescent="0.3">
      <c r="B189" s="58"/>
      <c r="C189" s="283" t="s">
        <v>44</v>
      </c>
      <c r="D189" s="283"/>
      <c r="E189" s="283"/>
      <c r="F189" s="283"/>
      <c r="G189" s="283"/>
      <c r="H189" s="283"/>
      <c r="I189" s="59">
        <f>I181+I187</f>
        <v>4000</v>
      </c>
      <c r="J189" s="59">
        <f t="shared" ref="J189" si="14">J181+J187</f>
        <v>25906.560000000001</v>
      </c>
      <c r="K189" s="57">
        <f t="shared" si="12"/>
        <v>647.6640000000001</v>
      </c>
    </row>
    <row r="192" spans="2:11" ht="16.5" thickBot="1" x14ac:dyDescent="0.3">
      <c r="B192" s="64" t="s">
        <v>158</v>
      </c>
      <c r="C192" s="64"/>
      <c r="D192" s="64"/>
      <c r="E192" s="64"/>
    </row>
    <row r="193" spans="2:11" ht="47.25" x14ac:dyDescent="0.25">
      <c r="B193" s="2" t="s">
        <v>62</v>
      </c>
      <c r="C193" s="250" t="s">
        <v>25</v>
      </c>
      <c r="D193" s="250"/>
      <c r="E193" s="250"/>
      <c r="F193" s="250"/>
      <c r="G193" s="250"/>
      <c r="H193" s="250"/>
      <c r="I193" s="3" t="s">
        <v>155</v>
      </c>
      <c r="J193" s="4" t="s">
        <v>154</v>
      </c>
      <c r="K193" s="5" t="s">
        <v>5</v>
      </c>
    </row>
    <row r="194" spans="2:11" x14ac:dyDescent="0.25">
      <c r="B194" s="49"/>
      <c r="C194" s="251">
        <v>1</v>
      </c>
      <c r="D194" s="252"/>
      <c r="E194" s="252"/>
      <c r="F194" s="252"/>
      <c r="G194" s="252"/>
      <c r="H194" s="284"/>
      <c r="I194" s="8">
        <v>2</v>
      </c>
      <c r="J194" s="9">
        <v>3</v>
      </c>
      <c r="K194" s="10" t="s">
        <v>6</v>
      </c>
    </row>
    <row r="195" spans="2:11" x14ac:dyDescent="0.25">
      <c r="B195" s="72">
        <v>42</v>
      </c>
      <c r="C195" s="304" t="s">
        <v>75</v>
      </c>
      <c r="D195" s="305"/>
      <c r="E195" s="305"/>
      <c r="F195" s="305"/>
      <c r="G195" s="305"/>
      <c r="H195" s="306"/>
      <c r="I195" s="73">
        <f>I196</f>
        <v>588</v>
      </c>
      <c r="J195" s="73">
        <f t="shared" ref="J195" si="15">J196</f>
        <v>1376.8</v>
      </c>
      <c r="K195" s="57">
        <f>J195/I195</f>
        <v>2.3414965986394556</v>
      </c>
    </row>
    <row r="196" spans="2:11" x14ac:dyDescent="0.25">
      <c r="B196" s="74">
        <v>422</v>
      </c>
      <c r="C196" s="288" t="s">
        <v>76</v>
      </c>
      <c r="D196" s="289"/>
      <c r="E196" s="289"/>
      <c r="F196" s="289"/>
      <c r="G196" s="289"/>
      <c r="H196" s="290"/>
      <c r="I196" s="75">
        <v>588</v>
      </c>
      <c r="J196" s="76">
        <v>1376.8</v>
      </c>
      <c r="K196" s="57">
        <f t="shared" ref="K196" si="16">J196/I196</f>
        <v>2.3414965986394556</v>
      </c>
    </row>
    <row r="197" spans="2:11" ht="16.5" thickBot="1" x14ac:dyDescent="0.3">
      <c r="B197" s="58"/>
      <c r="C197" s="283" t="s">
        <v>44</v>
      </c>
      <c r="D197" s="283"/>
      <c r="E197" s="283"/>
      <c r="F197" s="283"/>
      <c r="G197" s="283"/>
      <c r="H197" s="283"/>
      <c r="I197" s="59">
        <f>I195</f>
        <v>588</v>
      </c>
      <c r="J197" s="59">
        <f t="shared" ref="J197:K197" si="17">J195</f>
        <v>1376.8</v>
      </c>
      <c r="K197" s="59">
        <f t="shared" si="17"/>
        <v>2.3414965986394556</v>
      </c>
    </row>
    <row r="199" spans="2:11" ht="16.5" thickBot="1" x14ac:dyDescent="0.3"/>
    <row r="200" spans="2:11" ht="47.25" x14ac:dyDescent="0.25">
      <c r="B200" s="2" t="s">
        <v>62</v>
      </c>
      <c r="C200" s="311" t="s">
        <v>25</v>
      </c>
      <c r="D200" s="312"/>
      <c r="E200" s="312"/>
      <c r="F200" s="312"/>
      <c r="G200" s="312"/>
      <c r="H200" s="313"/>
      <c r="I200" s="3" t="s">
        <v>155</v>
      </c>
      <c r="J200" s="4" t="s">
        <v>154</v>
      </c>
      <c r="K200" s="5" t="s">
        <v>5</v>
      </c>
    </row>
    <row r="201" spans="2:11" x14ac:dyDescent="0.25">
      <c r="B201" s="49"/>
      <c r="C201" s="251">
        <v>1</v>
      </c>
      <c r="D201" s="252"/>
      <c r="E201" s="252"/>
      <c r="F201" s="252"/>
      <c r="G201" s="252"/>
      <c r="H201" s="284"/>
      <c r="I201" s="8">
        <v>2</v>
      </c>
      <c r="J201" s="9">
        <v>3</v>
      </c>
      <c r="K201" s="10" t="s">
        <v>6</v>
      </c>
    </row>
    <row r="202" spans="2:11" x14ac:dyDescent="0.25">
      <c r="B202" s="15">
        <v>1</v>
      </c>
      <c r="C202" s="256" t="s">
        <v>7</v>
      </c>
      <c r="D202" s="257"/>
      <c r="E202" s="257"/>
      <c r="F202" s="257"/>
      <c r="G202" s="257"/>
      <c r="H202" s="258"/>
      <c r="I202" s="16">
        <f>SUM(I110)</f>
        <v>1378550</v>
      </c>
      <c r="J202" s="16">
        <f>SUM(J110)</f>
        <v>1262521.5900000001</v>
      </c>
      <c r="K202" s="52">
        <f t="shared" ref="K202:K208" si="18">J202/I202*100</f>
        <v>91.583300569438904</v>
      </c>
    </row>
    <row r="203" spans="2:11" x14ac:dyDescent="0.25">
      <c r="B203" s="15">
        <v>3</v>
      </c>
      <c r="C203" s="256" t="s">
        <v>11</v>
      </c>
      <c r="D203" s="257"/>
      <c r="E203" s="257"/>
      <c r="F203" s="257"/>
      <c r="G203" s="257"/>
      <c r="H203" s="258"/>
      <c r="I203" s="16">
        <f>SUM(I131)</f>
        <v>324511</v>
      </c>
      <c r="J203" s="16">
        <f>SUM(J131)</f>
        <v>425422.88000000006</v>
      </c>
      <c r="K203" s="52">
        <f t="shared" si="18"/>
        <v>131.09659765000262</v>
      </c>
    </row>
    <row r="204" spans="2:11" x14ac:dyDescent="0.25">
      <c r="B204" s="15">
        <v>4</v>
      </c>
      <c r="C204" s="256" t="s">
        <v>12</v>
      </c>
      <c r="D204" s="257"/>
      <c r="E204" s="257"/>
      <c r="F204" s="257"/>
      <c r="G204" s="257"/>
      <c r="H204" s="258"/>
      <c r="I204" s="16">
        <v>0</v>
      </c>
      <c r="J204" s="16">
        <v>436</v>
      </c>
      <c r="K204" s="52"/>
    </row>
    <row r="205" spans="2:11" x14ac:dyDescent="0.25">
      <c r="B205" s="15">
        <v>5</v>
      </c>
      <c r="C205" s="256" t="s">
        <v>13</v>
      </c>
      <c r="D205" s="257"/>
      <c r="E205" s="257"/>
      <c r="F205" s="257"/>
      <c r="G205" s="257"/>
      <c r="H205" s="258"/>
      <c r="I205" s="16">
        <f>SUM(I175)</f>
        <v>11885500</v>
      </c>
      <c r="J205" s="16">
        <f>SUM(J175)</f>
        <v>11116600.270000001</v>
      </c>
      <c r="K205" s="52">
        <f t="shared" si="18"/>
        <v>93.530775062050409</v>
      </c>
    </row>
    <row r="206" spans="2:11" x14ac:dyDescent="0.25">
      <c r="B206" s="53">
        <v>6</v>
      </c>
      <c r="C206" s="288" t="s">
        <v>14</v>
      </c>
      <c r="D206" s="289"/>
      <c r="E206" s="289"/>
      <c r="F206" s="289"/>
      <c r="G206" s="289"/>
      <c r="H206" s="290"/>
      <c r="I206" s="16">
        <v>4000</v>
      </c>
      <c r="J206" s="16">
        <v>25906.560000000001</v>
      </c>
      <c r="K206" s="52">
        <f t="shared" si="18"/>
        <v>647.6640000000001</v>
      </c>
    </row>
    <row r="207" spans="2:11" x14ac:dyDescent="0.25">
      <c r="B207" s="53">
        <v>7</v>
      </c>
      <c r="C207" s="288" t="s">
        <v>159</v>
      </c>
      <c r="D207" s="289"/>
      <c r="E207" s="289"/>
      <c r="F207" s="289"/>
      <c r="G207" s="289"/>
      <c r="H207" s="290"/>
      <c r="I207" s="16">
        <v>588</v>
      </c>
      <c r="J207" s="16">
        <v>1376.8</v>
      </c>
      <c r="K207" s="52">
        <f t="shared" si="18"/>
        <v>234.14965986394554</v>
      </c>
    </row>
    <row r="208" spans="2:11" ht="16.5" thickBot="1" x14ac:dyDescent="0.3">
      <c r="B208" s="300" t="s">
        <v>81</v>
      </c>
      <c r="C208" s="301"/>
      <c r="D208" s="301"/>
      <c r="E208" s="301"/>
      <c r="F208" s="301"/>
      <c r="G208" s="301"/>
      <c r="H208" s="302"/>
      <c r="I208" s="44">
        <f>SUM(I202:I207)</f>
        <v>13593149</v>
      </c>
      <c r="J208" s="44">
        <f>SUM(J202:J207)</f>
        <v>12832264.100000003</v>
      </c>
      <c r="K208" s="83">
        <f t="shared" si="18"/>
        <v>94.402438316537271</v>
      </c>
    </row>
    <row r="209" spans="2:11" x14ac:dyDescent="0.25">
      <c r="B209" s="124"/>
      <c r="C209" s="124"/>
      <c r="D209" s="124"/>
      <c r="E209" s="124"/>
      <c r="F209" s="124"/>
      <c r="G209" s="124"/>
      <c r="H209" s="124"/>
      <c r="I209" s="125"/>
      <c r="J209" s="125"/>
      <c r="K209" s="126"/>
    </row>
    <row r="210" spans="2:11" x14ac:dyDescent="0.25">
      <c r="B210" s="1" t="s">
        <v>185</v>
      </c>
      <c r="C210" s="124"/>
      <c r="D210" s="124"/>
      <c r="E210" s="124"/>
      <c r="F210" s="124"/>
      <c r="G210" s="124"/>
      <c r="H210" s="124"/>
      <c r="I210" s="125"/>
      <c r="J210" s="125"/>
      <c r="K210" s="126"/>
    </row>
    <row r="211" spans="2:11" x14ac:dyDescent="0.25">
      <c r="B211" s="1" t="s">
        <v>183</v>
      </c>
      <c r="E211" s="86"/>
      <c r="F211" s="86"/>
      <c r="G211" s="86"/>
      <c r="J211" s="1" t="s">
        <v>160</v>
      </c>
    </row>
    <row r="212" spans="2:11" x14ac:dyDescent="0.25">
      <c r="B212" s="1" t="s">
        <v>184</v>
      </c>
      <c r="E212" s="86"/>
      <c r="F212" s="86"/>
      <c r="G212" s="86"/>
    </row>
    <row r="213" spans="2:11" x14ac:dyDescent="0.25">
      <c r="E213" s="86"/>
      <c r="F213" s="86"/>
      <c r="G213" s="86"/>
    </row>
  </sheetData>
  <mergeCells count="175">
    <mergeCell ref="C205:H205"/>
    <mergeCell ref="C206:H206"/>
    <mergeCell ref="C207:H207"/>
    <mergeCell ref="B208:H208"/>
    <mergeCell ref="C188:H188"/>
    <mergeCell ref="C189:H189"/>
    <mergeCell ref="C200:H200"/>
    <mergeCell ref="C201:H201"/>
    <mergeCell ref="C202:H202"/>
    <mergeCell ref="C203:H203"/>
    <mergeCell ref="C195:H195"/>
    <mergeCell ref="C196:H196"/>
    <mergeCell ref="C197:H197"/>
    <mergeCell ref="C204:H204"/>
    <mergeCell ref="C193:H193"/>
    <mergeCell ref="C194:H194"/>
    <mergeCell ref="C179:H179"/>
    <mergeCell ref="C180:H180"/>
    <mergeCell ref="C181:H181"/>
    <mergeCell ref="C182:H182"/>
    <mergeCell ref="C183:H183"/>
    <mergeCell ref="C187:H187"/>
    <mergeCell ref="C170:H170"/>
    <mergeCell ref="C171:H171"/>
    <mergeCell ref="C172:H172"/>
    <mergeCell ref="C174:H174"/>
    <mergeCell ref="C175:H175"/>
    <mergeCell ref="B178:E178"/>
    <mergeCell ref="C173:H173"/>
    <mergeCell ref="C184:H184"/>
    <mergeCell ref="C185:H185"/>
    <mergeCell ref="C186:H186"/>
    <mergeCell ref="C165:H165"/>
    <mergeCell ref="S141:Y141"/>
    <mergeCell ref="C166:H166"/>
    <mergeCell ref="C167:H167"/>
    <mergeCell ref="C168:H168"/>
    <mergeCell ref="C169:H169"/>
    <mergeCell ref="C162:H162"/>
    <mergeCell ref="T138:Y138"/>
    <mergeCell ref="C163:H163"/>
    <mergeCell ref="T139:Y139"/>
    <mergeCell ref="C164:H164"/>
    <mergeCell ref="T140:Y140"/>
    <mergeCell ref="C158:H158"/>
    <mergeCell ref="C159:H159"/>
    <mergeCell ref="C160:H160"/>
    <mergeCell ref="T136:Y136"/>
    <mergeCell ref="C161:H161"/>
    <mergeCell ref="T137:Y137"/>
    <mergeCell ref="B155:E155"/>
    <mergeCell ref="T131:Y131"/>
    <mergeCell ref="C156:H156"/>
    <mergeCell ref="T132:Y132"/>
    <mergeCell ref="C157:H157"/>
    <mergeCell ref="T133:Y133"/>
    <mergeCell ref="C147:H147"/>
    <mergeCell ref="C148:H148"/>
    <mergeCell ref="C149:H149"/>
    <mergeCell ref="C150:H150"/>
    <mergeCell ref="C151:H151"/>
    <mergeCell ref="C152:H152"/>
    <mergeCell ref="C127:H127"/>
    <mergeCell ref="C128:H128"/>
    <mergeCell ref="C129:H129"/>
    <mergeCell ref="C130:H130"/>
    <mergeCell ref="C131:H131"/>
    <mergeCell ref="C154:H154"/>
    <mergeCell ref="C121:H121"/>
    <mergeCell ref="C122:H122"/>
    <mergeCell ref="C123:H123"/>
    <mergeCell ref="C124:H124"/>
    <mergeCell ref="C125:H125"/>
    <mergeCell ref="C126:H126"/>
    <mergeCell ref="C135:H135"/>
    <mergeCell ref="C136:H136"/>
    <mergeCell ref="C137:H137"/>
    <mergeCell ref="C138:H138"/>
    <mergeCell ref="C139:H139"/>
    <mergeCell ref="C140:H140"/>
    <mergeCell ref="C141:H141"/>
    <mergeCell ref="C142:H142"/>
    <mergeCell ref="C143:H143"/>
    <mergeCell ref="C144:H144"/>
    <mergeCell ref="C145:H145"/>
    <mergeCell ref="C146:H146"/>
    <mergeCell ref="C108:H108"/>
    <mergeCell ref="C109:H109"/>
    <mergeCell ref="C110:H110"/>
    <mergeCell ref="C114:H114"/>
    <mergeCell ref="C115:H115"/>
    <mergeCell ref="C120:H120"/>
    <mergeCell ref="C102:H102"/>
    <mergeCell ref="C103:H103"/>
    <mergeCell ref="C104:H104"/>
    <mergeCell ref="C105:H105"/>
    <mergeCell ref="C106:H106"/>
    <mergeCell ref="C107:H107"/>
    <mergeCell ref="C116:H116"/>
    <mergeCell ref="C117:H117"/>
    <mergeCell ref="C118:H118"/>
    <mergeCell ref="C119:H119"/>
    <mergeCell ref="C96:H96"/>
    <mergeCell ref="C97:H97"/>
    <mergeCell ref="C98:H98"/>
    <mergeCell ref="C99:H99"/>
    <mergeCell ref="C100:H100"/>
    <mergeCell ref="C101:H101"/>
    <mergeCell ref="B85:H85"/>
    <mergeCell ref="B87:K89"/>
    <mergeCell ref="B91:F91"/>
    <mergeCell ref="B93:E93"/>
    <mergeCell ref="C94:H94"/>
    <mergeCell ref="C95:H95"/>
    <mergeCell ref="C78:H78"/>
    <mergeCell ref="C79:H79"/>
    <mergeCell ref="C80:H80"/>
    <mergeCell ref="C81:H81"/>
    <mergeCell ref="C82:H82"/>
    <mergeCell ref="B84:H84"/>
    <mergeCell ref="C70:H70"/>
    <mergeCell ref="C72:H72"/>
    <mergeCell ref="C73:H73"/>
    <mergeCell ref="C74:H74"/>
    <mergeCell ref="C75:H75"/>
    <mergeCell ref="C76:H76"/>
    <mergeCell ref="B60:K63"/>
    <mergeCell ref="C64:H64"/>
    <mergeCell ref="C66:H66"/>
    <mergeCell ref="C67:H67"/>
    <mergeCell ref="C68:H68"/>
    <mergeCell ref="C69:H69"/>
    <mergeCell ref="C52:H52"/>
    <mergeCell ref="C53:H53"/>
    <mergeCell ref="C54:H54"/>
    <mergeCell ref="C55:H55"/>
    <mergeCell ref="C56:H56"/>
    <mergeCell ref="C58:H58"/>
    <mergeCell ref="C57:H57"/>
    <mergeCell ref="C46:H46"/>
    <mergeCell ref="C47:H47"/>
    <mergeCell ref="C48:H48"/>
    <mergeCell ref="C49:H49"/>
    <mergeCell ref="B51:K51"/>
    <mergeCell ref="B35:E35"/>
    <mergeCell ref="C36:H36"/>
    <mergeCell ref="C37:H37"/>
    <mergeCell ref="C38:H38"/>
    <mergeCell ref="C39:H39"/>
    <mergeCell ref="C41:H41"/>
    <mergeCell ref="C45:H45"/>
    <mergeCell ref="C23:H23"/>
    <mergeCell ref="C28:H28"/>
    <mergeCell ref="C29:H29"/>
    <mergeCell ref="C30:H30"/>
    <mergeCell ref="C31:H31"/>
    <mergeCell ref="C32:H32"/>
    <mergeCell ref="C15:H15"/>
    <mergeCell ref="C16:H16"/>
    <mergeCell ref="C19:H19"/>
    <mergeCell ref="C20:H20"/>
    <mergeCell ref="C14:H14"/>
    <mergeCell ref="D1:J1"/>
    <mergeCell ref="D2:J2"/>
    <mergeCell ref="D3:J3"/>
    <mergeCell ref="B5:K5"/>
    <mergeCell ref="B7:E7"/>
    <mergeCell ref="C8:H8"/>
    <mergeCell ref="C21:H21"/>
    <mergeCell ref="C22:H22"/>
    <mergeCell ref="C9:H9"/>
    <mergeCell ref="C10:H10"/>
    <mergeCell ref="C11:H11"/>
    <mergeCell ref="C12:H12"/>
    <mergeCell ref="C13:H13"/>
  </mergeCells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&amp;C&amp;P</oddFooter>
  </headerFooter>
  <rowBreaks count="3" manualBreakCount="3">
    <brk id="42" max="11" man="1"/>
    <brk id="87" max="11" man="1"/>
    <brk id="1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OPĆI DIO</vt:lpstr>
      <vt:lpstr>OPĆI DIO-EKONOMSKA KLASIF.</vt:lpstr>
      <vt:lpstr>OPĆI DIO-PO IZVORIMA</vt:lpstr>
      <vt:lpstr>POSEBNI DIO PO IZVORIMA-UKUPNO </vt:lpstr>
      <vt:lpstr>'OPĆI DIO'!Podrucje_ispisa</vt:lpstr>
      <vt:lpstr>'OPĆI DIO-EKONOMSKA KLASIF.'!Podrucje_ispisa</vt:lpstr>
      <vt:lpstr>'OPĆI DIO-PO IZVORIMA'!Podrucje_ispisa</vt:lpstr>
      <vt:lpstr>'POSEBNI DIO PO IZVORIMA-UKUPNO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Učenik</dc:creator>
  <cp:lastModifiedBy>Učenik</cp:lastModifiedBy>
  <cp:lastPrinted>2023-03-17T08:48:52Z</cp:lastPrinted>
  <dcterms:created xsi:type="dcterms:W3CDTF">2023-03-10T07:03:57Z</dcterms:created>
  <dcterms:modified xsi:type="dcterms:W3CDTF">2023-03-17T08:48:55Z</dcterms:modified>
</cp:coreProperties>
</file>