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cuments\meri\FINANCIJSKA IZVJEŠĆA 2024\ŽUPANIJA 31.12.24\"/>
    </mc:Choice>
  </mc:AlternateContent>
  <xr:revisionPtr revIDLastSave="0" documentId="13_ncr:1_{A631D229-142F-4811-A946-FB1B17B5ED1C}" xr6:coauthVersionLast="47" xr6:coauthVersionMax="47" xr10:uidLastSave="{00000000-0000-0000-0000-000000000000}"/>
  <bookViews>
    <workbookView xWindow="1770" yWindow="1770" windowWidth="21600" windowHeight="11190" activeTab="1" xr2:uid="{3929F716-05F2-4B24-9079-29862297FEFB}"/>
  </bookViews>
  <sheets>
    <sheet name="zaduživanje" sheetId="2" r:id="rId1"/>
    <sheet name="EU projekti" sheetId="3" r:id="rId2"/>
    <sheet name="zajm potr obv sud ŽR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3" l="1"/>
  <c r="I8" i="3"/>
  <c r="E8" i="3"/>
  <c r="H8" i="3"/>
  <c r="J10" i="3"/>
  <c r="I10" i="3"/>
  <c r="J11" i="3"/>
  <c r="K10" i="3"/>
  <c r="F10" i="3"/>
  <c r="E10" i="3"/>
  <c r="F11" i="3"/>
  <c r="E11" i="3" s="1"/>
  <c r="G11" i="3"/>
  <c r="K11" i="3"/>
  <c r="O7" i="3"/>
  <c r="O6" i="3"/>
  <c r="K6" i="3"/>
  <c r="I11" i="3" l="1"/>
  <c r="N7" i="3"/>
  <c r="N6" i="3"/>
  <c r="I6" i="3"/>
</calcChain>
</file>

<file path=xl/sharedStrings.xml><?xml version="1.0" encoding="utf-8"?>
<sst xmlns="http://schemas.openxmlformats.org/spreadsheetml/2006/main" count="113" uniqueCount="97">
  <si>
    <r>
      <t>Posebni izvještaji uz Godišnji izvještaj o izvršenju FP za 2024.</t>
    </r>
    <r>
      <rPr>
        <b/>
        <sz val="12"/>
        <color theme="1"/>
        <rFont val="Times New Roman"/>
        <family val="1"/>
        <charset val="238"/>
      </rPr>
      <t xml:space="preserve"> (po Pravilniku o polugodišnjem i godišnjem izvještaju o izvršenju proračuna </t>
    </r>
  </si>
  <si>
    <t>NN 85/23)</t>
  </si>
  <si>
    <t xml:space="preserve">Proračunski korisnik:  </t>
  </si>
  <si>
    <t>Izvjestaj o danim zajmovima i potraživanjima 
po danim zajmovima s opisom</t>
  </si>
  <si>
    <t>Izvještaj o stanju nenaplaćenih potraživanja za prihode</t>
  </si>
  <si>
    <t>Izvještaj o stanju nepodmirenih dospjelih obveza</t>
  </si>
  <si>
    <t>Izvještaj o stanju potencijalnih obveza po osnovi sudskih sporova s opisom</t>
  </si>
  <si>
    <t>Stanje novčanih sredstava na računu na 01.01.2024. i 31.12.2024.</t>
  </si>
  <si>
    <t>Iznos</t>
  </si>
  <si>
    <t>opis/napomene</t>
  </si>
  <si>
    <t xml:space="preserve">Izvještaj o stanju potencijalnih obveza po osnovi sudskih sporova </t>
  </si>
  <si>
    <t>Opis potencijalnih obveza po osnovi sudskih sporova</t>
  </si>
  <si>
    <t>1.1.2024.</t>
  </si>
  <si>
    <t>31.12.2024.</t>
  </si>
  <si>
    <t>*brojčano</t>
  </si>
  <si>
    <t>* brojčano, upisati stanje
na dan 1.1.2024.</t>
  </si>
  <si>
    <t>* brojčano, upisati stanje
na dan 31.12.2024.</t>
  </si>
  <si>
    <t>(temeljem članka 25. Pravilnika o polugodišnjem i godišnjem izvještaju o izvršenju proračuna, Narodne novine 85/23)</t>
  </si>
  <si>
    <t>Proračunski korisnik:</t>
  </si>
  <si>
    <t>1.</t>
  </si>
  <si>
    <t>Vrsta instrumenta zaduženja (kredit, zajam, leasing…)</t>
  </si>
  <si>
    <t>2.</t>
  </si>
  <si>
    <t>Datum odobrenja zaduženja</t>
  </si>
  <si>
    <t>3.</t>
  </si>
  <si>
    <t>Dokument o zaduženju</t>
  </si>
  <si>
    <t>4.</t>
  </si>
  <si>
    <t>Namjena zaduženja</t>
  </si>
  <si>
    <t>5.</t>
  </si>
  <si>
    <t>Davatelj kredita / zajma</t>
  </si>
  <si>
    <t>6.</t>
  </si>
  <si>
    <t>Ukupni iznos glavnice u  EUR</t>
  </si>
  <si>
    <t>7.</t>
  </si>
  <si>
    <t xml:space="preserve">Ukupni iznos kamata u EUR </t>
  </si>
  <si>
    <t>8.</t>
  </si>
  <si>
    <t>Rok otplate</t>
  </si>
  <si>
    <t>9.</t>
  </si>
  <si>
    <t>Broj anuiteta godišnje</t>
  </si>
  <si>
    <t>10.</t>
  </si>
  <si>
    <t>Kamatna stopa</t>
  </si>
  <si>
    <t>11.</t>
  </si>
  <si>
    <t>12.</t>
  </si>
  <si>
    <t>13.</t>
  </si>
  <si>
    <t>14.</t>
  </si>
  <si>
    <t>Stanje glavnice na početku 2024. u EUR</t>
  </si>
  <si>
    <t>15.</t>
  </si>
  <si>
    <t>Stanje glavnice na kraju 2024. u EUR</t>
  </si>
  <si>
    <t>Izvještaj o korištenju sredstava fondova Europske unije</t>
  </si>
  <si>
    <r>
      <t xml:space="preserve">Prihodi
</t>
    </r>
    <r>
      <rPr>
        <i/>
        <sz val="8"/>
        <color theme="1"/>
        <rFont val="Times New Roman"/>
        <family val="1"/>
        <charset val="238"/>
      </rPr>
      <t>( za izvještajno razdoblje od 1.1.2024. - 31.12.2024.)</t>
    </r>
  </si>
  <si>
    <r>
      <t xml:space="preserve">Rashodi 
</t>
    </r>
    <r>
      <rPr>
        <i/>
        <sz val="8"/>
        <color theme="1"/>
        <rFont val="Times New Roman"/>
        <family val="1"/>
        <charset val="238"/>
      </rPr>
      <t>(za izvještajno razdoblje od 1.1.2024. - 31.12.2024.)</t>
    </r>
  </si>
  <si>
    <t>Naziv programa</t>
  </si>
  <si>
    <t>Fond</t>
  </si>
  <si>
    <t>Naziv projekta</t>
  </si>
  <si>
    <t xml:space="preserve">Ugovaratelj projekta
(SDŽ / PK) </t>
  </si>
  <si>
    <t>Prihodi ukupno</t>
  </si>
  <si>
    <t>Refundacije
Opći izvor 1.1.1. i 
Predfinanciranje EU projekata 1.2.1.</t>
  </si>
  <si>
    <t>Pomoći EU 5.3.1.</t>
  </si>
  <si>
    <t>Pomoći EU za PK 5.5.1.</t>
  </si>
  <si>
    <t>Rashodi ukupno</t>
  </si>
  <si>
    <t xml:space="preserve">Opći izvor 1.1.1 i 1.2.1. EU projekata Predfinanciranje </t>
  </si>
  <si>
    <t>EU izvor financiranja</t>
  </si>
  <si>
    <t>Potraživanja od EU na dan 31.12.2024.</t>
  </si>
  <si>
    <t>Obveze za primljene
 predujmove od EU na dan 31.12.2024.</t>
  </si>
  <si>
    <t>Ukupno ugovorena sredstva 
do 31.12.2024.</t>
  </si>
  <si>
    <t>Ukupno uplaćena EU sredstva od početka projekta do 31.12.2024.</t>
  </si>
  <si>
    <t>( npr. Program Konkurentnost i Kohezija 2021. - 2027.)</t>
  </si>
  <si>
    <t>(npr. Europski fond za regionalni razvoj,
 Kohezijski fond)</t>
  </si>
  <si>
    <t>Izvještaj o zaduživanju nadomaćem i stranom tržištu novca i kapitala na dan 31.12.2024.</t>
  </si>
  <si>
    <t>Otplaćeno ukupno glavnice u EUR na dan 31.12.2024.</t>
  </si>
  <si>
    <t>Otplaćeno ukupno kamata u EUR na dan 31.12.2024.</t>
  </si>
  <si>
    <t>Nedospjela glavnica u EUR na dan 31.12.2024.</t>
  </si>
  <si>
    <t>Proračunski korisnik: SŠ OBRTNA TEHNIČKA ŠKOLA</t>
  </si>
  <si>
    <t>KREDIT</t>
  </si>
  <si>
    <t>13.12.2023.</t>
  </si>
  <si>
    <t>ugovor o dugoročnom kreditu reg.br.3704/23</t>
  </si>
  <si>
    <t>Financiranje dogradnje i proširenja Obrtne tehničke pkole Split za projekt "Razvojni centar za elektrotehniku i računalstvo SDŽ"</t>
  </si>
  <si>
    <t>OTP banka d.d.</t>
  </si>
  <si>
    <t>31.03.2028.</t>
  </si>
  <si>
    <t>prihodi od prodaje usluga</t>
  </si>
  <si>
    <t>SŠ OBRTNA TEHNIČKA ŠKOLA</t>
  </si>
  <si>
    <t>218,28 (plaćena interkalarna kamata nije prikazana jer nije uključena u iznos kamate 83.499,88)</t>
  </si>
  <si>
    <t>Europski socijalni fond u financijskom razdoblju 2014-2020</t>
  </si>
  <si>
    <t>Obrtna tehnička škola</t>
  </si>
  <si>
    <t>Europski strukturni i investicijski fondovi</t>
  </si>
  <si>
    <t>Uspostava regionaalnog centra kompetentnosti za elektrotehniku i računalstvo Splitsko-dalmatinske županiije UP.03.3.1.04.0017 (provedba projekta od 29.12.2019.do 29.12.2023.)</t>
  </si>
  <si>
    <t>Operativni program Konkurentnost i kohezija 2014-2020.</t>
  </si>
  <si>
    <t>Europski strukturni i investicijski fondovi u financijskom razdoblju 2014-2020.</t>
  </si>
  <si>
    <t>Razvojni centar za elektrotehniku,računalstvo Splitsko-dalmatinske županije KK.09.1.3.01.0026 (provedba projekta od 30.07.2019.do 30.09.2023.</t>
  </si>
  <si>
    <t>Napomene :</t>
  </si>
  <si>
    <t>Projekt RCK broj 0026 je završen , a prihodi i rashodi u ovoj godini se odnose na financiranje od strane SDŽ i Ministarstva regionalnog razvoja , te ostatka kredita OTP banke u iznosu od 629.788,58 - kredit nije u tablici</t>
  </si>
  <si>
    <t>Projekt Uspostava RCK broj 0017 - ukupno uplaćena sredstva EU (zadnja kolona) se odnose samo na 85% uplata , a 15% je uplaćeno iz proračuna u ukupnom iznosu EUR 735.074,97, te ne sadrži iznos predfinanciranja SDŽ iz 2023. u iznosu od 490.345,00</t>
  </si>
  <si>
    <t>Erasmus+</t>
  </si>
  <si>
    <t>e-škole</t>
  </si>
  <si>
    <t>SDŽ</t>
  </si>
  <si>
    <t>Učimo zajedno VI</t>
  </si>
  <si>
    <t>Učimo zajedno VII</t>
  </si>
  <si>
    <t>Erasmus+ 2024</t>
  </si>
  <si>
    <t>Erasmus + KA2-Speed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</si>
</sst>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/>
    </xf>
    <xf numFmtId="4" fontId="3" fillId="0" borderId="0" xfId="0" applyNumberFormat="1" applyFont="1"/>
    <xf numFmtId="0" fontId="2" fillId="0" borderId="0" xfId="0" applyFont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left" wrapText="1"/>
    </xf>
    <xf numFmtId="0" fontId="8" fillId="0" borderId="13" xfId="0" applyFont="1" applyBorder="1" applyAlignment="1">
      <alignment horizontal="left"/>
    </xf>
    <xf numFmtId="16" fontId="8" fillId="0" borderId="11" xfId="0" applyNumberFormat="1" applyFont="1" applyBorder="1" applyAlignment="1">
      <alignment horizontal="center"/>
    </xf>
    <xf numFmtId="0" fontId="8" fillId="0" borderId="0" xfId="0" applyFont="1"/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left" wrapText="1"/>
    </xf>
    <xf numFmtId="0" fontId="9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7" xfId="0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3" fillId="0" borderId="0" xfId="0" applyFont="1"/>
    <xf numFmtId="0" fontId="13" fillId="0" borderId="0" xfId="0" applyFont="1" applyAlignment="1">
      <alignment horizontal="center" wrapText="1"/>
    </xf>
    <xf numFmtId="0" fontId="14" fillId="0" borderId="0" xfId="0" applyFont="1"/>
    <xf numFmtId="4" fontId="13" fillId="0" borderId="0" xfId="0" applyNumberFormat="1" applyFont="1"/>
    <xf numFmtId="0" fontId="8" fillId="0" borderId="13" xfId="0" applyFont="1" applyBorder="1" applyAlignment="1">
      <alignment horizontal="left" wrapText="1"/>
    </xf>
    <xf numFmtId="4" fontId="8" fillId="0" borderId="13" xfId="0" applyNumberFormat="1" applyFont="1" applyBorder="1" applyAlignment="1">
      <alignment horizontal="left"/>
    </xf>
    <xf numFmtId="10" fontId="8" fillId="0" borderId="13" xfId="0" applyNumberFormat="1" applyFont="1" applyBorder="1" applyAlignment="1">
      <alignment horizontal="left"/>
    </xf>
    <xf numFmtId="4" fontId="8" fillId="0" borderId="16" xfId="0" applyNumberFormat="1" applyFont="1" applyBorder="1"/>
    <xf numFmtId="4" fontId="8" fillId="0" borderId="13" xfId="0" applyNumberFormat="1" applyFont="1" applyBorder="1"/>
    <xf numFmtId="4" fontId="3" fillId="0" borderId="7" xfId="0" applyNumberFormat="1" applyFont="1" applyBorder="1" applyAlignment="1">
      <alignment horizontal="left" vertical="top" wrapText="1"/>
    </xf>
    <xf numFmtId="4" fontId="11" fillId="0" borderId="0" xfId="0" applyNumberFormat="1" applyFont="1"/>
    <xf numFmtId="4" fontId="6" fillId="2" borderId="0" xfId="0" applyNumberFormat="1" applyFont="1" applyFill="1" applyAlignment="1">
      <alignment wrapText="1"/>
    </xf>
    <xf numFmtId="0" fontId="11" fillId="0" borderId="22" xfId="0" applyFont="1" applyBorder="1" applyAlignment="1">
      <alignment wrapText="1"/>
    </xf>
    <xf numFmtId="0" fontId="11" fillId="0" borderId="23" xfId="0" applyFont="1" applyBorder="1"/>
    <xf numFmtId="4" fontId="11" fillId="0" borderId="23" xfId="0" applyNumberFormat="1" applyFont="1" applyBorder="1"/>
    <xf numFmtId="4" fontId="6" fillId="2" borderId="22" xfId="0" applyNumberFormat="1" applyFont="1" applyFill="1" applyBorder="1" applyAlignment="1">
      <alignment wrapText="1"/>
    </xf>
    <xf numFmtId="0" fontId="11" fillId="0" borderId="22" xfId="0" applyFont="1" applyBorder="1"/>
    <xf numFmtId="4" fontId="11" fillId="0" borderId="18" xfId="0" applyNumberFormat="1" applyFont="1" applyBorder="1"/>
    <xf numFmtId="0" fontId="11" fillId="0" borderId="18" xfId="0" applyFont="1" applyBorder="1"/>
    <xf numFmtId="4" fontId="11" fillId="0" borderId="22" xfId="0" applyNumberFormat="1" applyFont="1" applyBorder="1"/>
    <xf numFmtId="0" fontId="11" fillId="0" borderId="21" xfId="0" applyFont="1" applyBorder="1" applyAlignment="1">
      <alignment wrapText="1"/>
    </xf>
    <xf numFmtId="0" fontId="11" fillId="0" borderId="21" xfId="0" applyFont="1" applyBorder="1"/>
    <xf numFmtId="4" fontId="11" fillId="0" borderId="21" xfId="0" applyNumberFormat="1" applyFont="1" applyBorder="1"/>
    <xf numFmtId="4" fontId="6" fillId="2" borderId="21" xfId="0" applyNumberFormat="1" applyFont="1" applyFill="1" applyBorder="1" applyAlignment="1">
      <alignment wrapText="1"/>
    </xf>
    <xf numFmtId="0" fontId="11" fillId="0" borderId="0" xfId="0" applyFont="1" applyAlignment="1">
      <alignment wrapText="1"/>
    </xf>
    <xf numFmtId="4" fontId="10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2" fillId="0" borderId="1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78B5-9EC4-4681-B42E-D9885C602A5D}">
  <sheetPr>
    <pageSetUpPr fitToPage="1"/>
  </sheetPr>
  <dimension ref="A1:C22"/>
  <sheetViews>
    <sheetView topLeftCell="A10" workbookViewId="0">
      <selection activeCell="C16" sqref="C16"/>
    </sheetView>
  </sheetViews>
  <sheetFormatPr defaultRowHeight="15.75" x14ac:dyDescent="0.25"/>
  <cols>
    <col min="1" max="1" width="4.85546875" style="4" customWidth="1"/>
    <col min="2" max="2" width="53.140625" style="4" customWidth="1"/>
    <col min="3" max="3" width="67.42578125" style="4" customWidth="1"/>
    <col min="4" max="4" width="28.28515625" style="4" customWidth="1"/>
    <col min="5" max="5" width="30.5703125" style="4" customWidth="1"/>
    <col min="6" max="6" width="26.140625" style="4" customWidth="1"/>
    <col min="7" max="8" width="16.28515625" style="4" customWidth="1"/>
    <col min="9" max="9" width="9.5703125" style="4" customWidth="1"/>
    <col min="10" max="15" width="16.28515625" style="4" customWidth="1"/>
    <col min="16" max="17" width="18.28515625" style="4" customWidth="1"/>
    <col min="18" max="16384" width="9.140625" style="4"/>
  </cols>
  <sheetData>
    <row r="1" spans="1:3" s="20" customFormat="1" ht="18.75" x14ac:dyDescent="0.3">
      <c r="A1" s="71" t="s">
        <v>66</v>
      </c>
      <c r="B1" s="71"/>
      <c r="C1" s="71"/>
    </row>
    <row r="2" spans="1:3" x14ac:dyDescent="0.25">
      <c r="A2" s="4" t="s">
        <v>17</v>
      </c>
    </row>
    <row r="3" spans="1:3" ht="18.75" x14ac:dyDescent="0.3">
      <c r="A3" s="72" t="s">
        <v>70</v>
      </c>
      <c r="B3" s="72"/>
      <c r="C3" s="72"/>
    </row>
    <row r="5" spans="1:3" s="24" customFormat="1" ht="25.5" customHeight="1" x14ac:dyDescent="0.25">
      <c r="A5" s="21" t="s">
        <v>19</v>
      </c>
      <c r="B5" s="22" t="s">
        <v>20</v>
      </c>
      <c r="C5" s="23" t="s">
        <v>71</v>
      </c>
    </row>
    <row r="6" spans="1:3" s="24" customFormat="1" ht="25.5" customHeight="1" x14ac:dyDescent="0.25">
      <c r="A6" s="25" t="s">
        <v>21</v>
      </c>
      <c r="B6" s="26" t="s">
        <v>22</v>
      </c>
      <c r="C6" s="27" t="s">
        <v>72</v>
      </c>
    </row>
    <row r="7" spans="1:3" s="24" customFormat="1" ht="25.5" customHeight="1" x14ac:dyDescent="0.25">
      <c r="A7" s="28" t="s">
        <v>23</v>
      </c>
      <c r="B7" s="26" t="s">
        <v>24</v>
      </c>
      <c r="C7" s="27" t="s">
        <v>73</v>
      </c>
    </row>
    <row r="8" spans="1:3" s="24" customFormat="1" ht="37.5" customHeight="1" x14ac:dyDescent="0.25">
      <c r="A8" s="25" t="s">
        <v>25</v>
      </c>
      <c r="B8" s="26" t="s">
        <v>26</v>
      </c>
      <c r="C8" s="49" t="s">
        <v>74</v>
      </c>
    </row>
    <row r="9" spans="1:3" s="24" customFormat="1" ht="25.5" customHeight="1" x14ac:dyDescent="0.25">
      <c r="A9" s="25" t="s">
        <v>27</v>
      </c>
      <c r="B9" s="26" t="s">
        <v>28</v>
      </c>
      <c r="C9" s="27" t="s">
        <v>75</v>
      </c>
    </row>
    <row r="10" spans="1:3" s="24" customFormat="1" ht="25.5" customHeight="1" x14ac:dyDescent="0.25">
      <c r="A10" s="25" t="s">
        <v>29</v>
      </c>
      <c r="B10" s="26" t="s">
        <v>30</v>
      </c>
      <c r="C10" s="50">
        <v>960710.45</v>
      </c>
    </row>
    <row r="11" spans="1:3" s="24" customFormat="1" ht="25.5" customHeight="1" x14ac:dyDescent="0.25">
      <c r="A11" s="25" t="s">
        <v>31</v>
      </c>
      <c r="B11" s="26" t="s">
        <v>32</v>
      </c>
      <c r="C11" s="50">
        <v>83499.88</v>
      </c>
    </row>
    <row r="12" spans="1:3" s="24" customFormat="1" ht="25.5" customHeight="1" x14ac:dyDescent="0.25">
      <c r="A12" s="25" t="s">
        <v>33</v>
      </c>
      <c r="B12" s="26" t="s">
        <v>34</v>
      </c>
      <c r="C12" s="27" t="s">
        <v>76</v>
      </c>
    </row>
    <row r="13" spans="1:3" s="24" customFormat="1" ht="25.5" customHeight="1" x14ac:dyDescent="0.25">
      <c r="A13" s="25" t="s">
        <v>35</v>
      </c>
      <c r="B13" s="26" t="s">
        <v>36</v>
      </c>
      <c r="C13" s="27">
        <v>2</v>
      </c>
    </row>
    <row r="14" spans="1:3" s="24" customFormat="1" ht="25.5" customHeight="1" x14ac:dyDescent="0.25">
      <c r="A14" s="25" t="s">
        <v>37</v>
      </c>
      <c r="B14" s="26" t="s">
        <v>38</v>
      </c>
      <c r="C14" s="51">
        <v>3.7199999999999997E-2</v>
      </c>
    </row>
    <row r="15" spans="1:3" s="24" customFormat="1" ht="25.5" customHeight="1" x14ac:dyDescent="0.25">
      <c r="A15" s="25" t="s">
        <v>39</v>
      </c>
      <c r="B15" s="26" t="s">
        <v>67</v>
      </c>
      <c r="C15" s="27">
        <v>0</v>
      </c>
    </row>
    <row r="16" spans="1:3" s="24" customFormat="1" ht="33.75" customHeight="1" x14ac:dyDescent="0.25">
      <c r="A16" s="25" t="s">
        <v>40</v>
      </c>
      <c r="B16" s="26" t="s">
        <v>68</v>
      </c>
      <c r="C16" s="49" t="s">
        <v>79</v>
      </c>
    </row>
    <row r="17" spans="1:3" s="24" customFormat="1" ht="25.5" customHeight="1" x14ac:dyDescent="0.25">
      <c r="A17" s="28" t="s">
        <v>41</v>
      </c>
      <c r="B17" s="26" t="s">
        <v>69</v>
      </c>
      <c r="C17" s="50">
        <v>960710.45</v>
      </c>
    </row>
    <row r="18" spans="1:3" s="29" customFormat="1" ht="25.5" customHeight="1" x14ac:dyDescent="0.25">
      <c r="A18" s="25" t="s">
        <v>42</v>
      </c>
      <c r="B18" s="26" t="s">
        <v>43</v>
      </c>
      <c r="C18" s="53">
        <v>960710.45</v>
      </c>
    </row>
    <row r="19" spans="1:3" s="29" customFormat="1" ht="25.5" customHeight="1" x14ac:dyDescent="0.25">
      <c r="A19" s="30" t="s">
        <v>44</v>
      </c>
      <c r="B19" s="31" t="s">
        <v>45</v>
      </c>
      <c r="C19" s="52">
        <v>960710.45</v>
      </c>
    </row>
    <row r="20" spans="1:3" s="29" customFormat="1" x14ac:dyDescent="0.25"/>
    <row r="21" spans="1:3" s="29" customFormat="1" x14ac:dyDescent="0.25">
      <c r="C21" s="32"/>
    </row>
    <row r="22" spans="1:3" x14ac:dyDescent="0.25">
      <c r="C22" s="33"/>
    </row>
  </sheetData>
  <mergeCells count="2">
    <mergeCell ref="A1:C1"/>
    <mergeCell ref="A3:C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4E678-2E3E-481E-9786-32BC94C82348}">
  <sheetPr>
    <pageSetUpPr fitToPage="1"/>
  </sheetPr>
  <dimension ref="A1:X29"/>
  <sheetViews>
    <sheetView tabSelected="1" topLeftCell="B6" workbookViewId="0">
      <selection activeCell="K16" sqref="K16"/>
    </sheetView>
  </sheetViews>
  <sheetFormatPr defaultRowHeight="30" customHeight="1" x14ac:dyDescent="0.2"/>
  <cols>
    <col min="1" max="1" width="29" style="35" customWidth="1"/>
    <col min="2" max="2" width="19.5703125" style="35" customWidth="1"/>
    <col min="3" max="3" width="25.42578125" style="35" customWidth="1"/>
    <col min="4" max="4" width="23.7109375" style="35" customWidth="1"/>
    <col min="5" max="5" width="17" style="35" customWidth="1"/>
    <col min="6" max="6" width="14.28515625" style="35" customWidth="1"/>
    <col min="7" max="7" width="12.85546875" style="35" customWidth="1"/>
    <col min="8" max="8" width="14.140625" style="35" customWidth="1"/>
    <col min="9" max="9" width="14.85546875" style="35" customWidth="1"/>
    <col min="10" max="10" width="16.5703125" style="35" customWidth="1"/>
    <col min="11" max="11" width="15.28515625" style="35" customWidth="1"/>
    <col min="12" max="12" width="13.7109375" style="35" customWidth="1"/>
    <col min="13" max="13" width="11.85546875" style="35" customWidth="1"/>
    <col min="14" max="14" width="12.42578125" style="35" customWidth="1"/>
    <col min="15" max="15" width="13.42578125" style="35" customWidth="1"/>
    <col min="16" max="16" width="11.42578125" style="35" customWidth="1"/>
    <col min="17" max="17" width="10.28515625" style="35" customWidth="1"/>
    <col min="18" max="18" width="10.140625" style="35" customWidth="1"/>
    <col min="19" max="19" width="10.5703125" style="35" customWidth="1"/>
    <col min="20" max="20" width="11.140625" style="35" customWidth="1"/>
    <col min="21" max="21" width="12.42578125" style="35" customWidth="1"/>
    <col min="22" max="22" width="10.5703125" style="35" customWidth="1"/>
    <col min="23" max="23" width="11.28515625" style="35" customWidth="1"/>
    <col min="24" max="24" width="15.85546875" style="35" customWidth="1"/>
    <col min="25" max="16384" width="9.140625" style="35"/>
  </cols>
  <sheetData>
    <row r="1" spans="1:22" ht="18.75" x14ac:dyDescent="0.3">
      <c r="A1" s="71" t="s">
        <v>46</v>
      </c>
      <c r="B1" s="71"/>
      <c r="C1" s="71"/>
      <c r="D1" s="71"/>
      <c r="E1" s="71"/>
      <c r="F1" s="71"/>
      <c r="G1" s="71"/>
      <c r="H1" s="34"/>
      <c r="I1" s="1"/>
    </row>
    <row r="2" spans="1:22" ht="13.5" thickBot="1" x14ac:dyDescent="0.25">
      <c r="A2" s="36"/>
      <c r="B2" s="36"/>
      <c r="C2" s="36"/>
      <c r="D2" s="36"/>
      <c r="E2" s="36"/>
      <c r="F2" s="36"/>
      <c r="G2" s="36"/>
      <c r="H2" s="36"/>
      <c r="I2" s="36"/>
    </row>
    <row r="3" spans="1:22" ht="13.5" thickBot="1" x14ac:dyDescent="0.25">
      <c r="A3" s="36" t="s">
        <v>18</v>
      </c>
      <c r="B3" s="73" t="s">
        <v>78</v>
      </c>
      <c r="C3" s="74"/>
      <c r="D3" s="74"/>
      <c r="E3" s="74"/>
      <c r="F3" s="74"/>
      <c r="G3" s="74"/>
      <c r="H3" s="75"/>
      <c r="I3" s="36"/>
    </row>
    <row r="4" spans="1:22" ht="15" thickBot="1" x14ac:dyDescent="0.25">
      <c r="A4" s="36"/>
      <c r="B4" s="36"/>
      <c r="C4" s="36"/>
      <c r="D4" s="36"/>
      <c r="E4" s="76" t="s">
        <v>47</v>
      </c>
      <c r="F4" s="77"/>
      <c r="G4" s="77"/>
      <c r="H4" s="78"/>
      <c r="I4" s="76" t="s">
        <v>48</v>
      </c>
      <c r="J4" s="77"/>
      <c r="K4" s="78"/>
      <c r="L4" s="36"/>
      <c r="M4" s="36"/>
      <c r="N4" s="36"/>
      <c r="O4" s="36"/>
      <c r="P4" s="36"/>
      <c r="Q4" s="36"/>
    </row>
    <row r="5" spans="1:22" ht="77.25" thickBot="1" x14ac:dyDescent="0.25">
      <c r="A5" s="37" t="s">
        <v>49</v>
      </c>
      <c r="B5" s="38" t="s">
        <v>50</v>
      </c>
      <c r="C5" s="38" t="s">
        <v>51</v>
      </c>
      <c r="D5" s="39" t="s">
        <v>52</v>
      </c>
      <c r="E5" s="39" t="s">
        <v>53</v>
      </c>
      <c r="F5" s="9" t="s">
        <v>54</v>
      </c>
      <c r="G5" s="40" t="s">
        <v>55</v>
      </c>
      <c r="H5" s="41" t="s">
        <v>56</v>
      </c>
      <c r="I5" s="40" t="s">
        <v>57</v>
      </c>
      <c r="J5" s="42" t="s">
        <v>58</v>
      </c>
      <c r="K5" s="40" t="s">
        <v>59</v>
      </c>
      <c r="L5" s="43" t="s">
        <v>60</v>
      </c>
      <c r="M5" s="43" t="s">
        <v>61</v>
      </c>
      <c r="N5" s="43" t="s">
        <v>62</v>
      </c>
      <c r="O5" s="44" t="s">
        <v>63</v>
      </c>
      <c r="P5" s="36"/>
      <c r="Q5" s="36"/>
    </row>
    <row r="6" spans="1:22" ht="89.25" x14ac:dyDescent="0.2">
      <c r="A6" s="57" t="s">
        <v>82</v>
      </c>
      <c r="B6" s="57" t="s">
        <v>80</v>
      </c>
      <c r="C6" s="57" t="s">
        <v>83</v>
      </c>
      <c r="D6" s="58" t="s">
        <v>81</v>
      </c>
      <c r="E6" s="59">
        <v>272391.48</v>
      </c>
      <c r="F6" s="60"/>
      <c r="G6" s="61"/>
      <c r="H6" s="61">
        <v>272391.48</v>
      </c>
      <c r="I6" s="62">
        <f>+J6+K6</f>
        <v>321370.28000000003</v>
      </c>
      <c r="J6" s="63"/>
      <c r="K6" s="61">
        <f>243315.29+91829.4*85%</f>
        <v>321370.28000000003</v>
      </c>
      <c r="L6" s="64">
        <v>0</v>
      </c>
      <c r="M6" s="64">
        <v>0</v>
      </c>
      <c r="N6" s="64">
        <f>49978113.43/7.5345</f>
        <v>6633235.573694339</v>
      </c>
      <c r="O6" s="64">
        <f>272391.48+2727229.08+979115.68+153644.7+18183.02</f>
        <v>4150563.9600000004</v>
      </c>
      <c r="P6" s="69"/>
      <c r="Q6" s="69"/>
      <c r="V6" s="36"/>
    </row>
    <row r="7" spans="1:22" ht="76.5" x14ac:dyDescent="0.2">
      <c r="A7" s="65" t="s">
        <v>84</v>
      </c>
      <c r="B7" s="65" t="s">
        <v>85</v>
      </c>
      <c r="C7" s="65" t="s">
        <v>86</v>
      </c>
      <c r="D7" s="66" t="s">
        <v>81</v>
      </c>
      <c r="E7" s="67">
        <v>3052003.64</v>
      </c>
      <c r="F7" s="68">
        <v>3052003.64</v>
      </c>
      <c r="G7" s="66"/>
      <c r="H7" s="66"/>
      <c r="I7" s="67">
        <v>3189033.41</v>
      </c>
      <c r="J7" s="66">
        <v>3189033.41</v>
      </c>
      <c r="K7" s="66"/>
      <c r="L7" s="67">
        <v>0</v>
      </c>
      <c r="M7" s="67">
        <v>0</v>
      </c>
      <c r="N7" s="67">
        <f>30000000/7.5345</f>
        <v>3981684.2524387813</v>
      </c>
      <c r="O7" s="67">
        <f>31853.47+38134.65+87141+689828.01</f>
        <v>846957.13</v>
      </c>
      <c r="P7" s="36"/>
      <c r="Q7" s="36"/>
    </row>
    <row r="8" spans="1:22" ht="12.75" x14ac:dyDescent="0.2">
      <c r="A8" s="65" t="s">
        <v>90</v>
      </c>
      <c r="B8" s="65" t="s">
        <v>90</v>
      </c>
      <c r="C8" s="65" t="s">
        <v>95</v>
      </c>
      <c r="D8" s="66" t="s">
        <v>81</v>
      </c>
      <c r="E8" s="67">
        <f>SUM(F8:H8)</f>
        <v>106509.62</v>
      </c>
      <c r="F8" s="68"/>
      <c r="G8" s="66"/>
      <c r="H8" s="66">
        <f>114189.62-7680</f>
        <v>106509.62</v>
      </c>
      <c r="I8" s="67">
        <f>SUM(J8:K8)</f>
        <v>105304</v>
      </c>
      <c r="J8" s="66"/>
      <c r="K8" s="66">
        <f>108260.6-2956.6</f>
        <v>105304</v>
      </c>
      <c r="L8" s="67">
        <v>0</v>
      </c>
      <c r="M8" s="67">
        <v>0</v>
      </c>
      <c r="N8" s="67">
        <v>95912.8</v>
      </c>
      <c r="O8" s="67">
        <v>95912.8</v>
      </c>
      <c r="P8" s="36"/>
      <c r="Q8" s="36"/>
    </row>
    <row r="9" spans="1:22" ht="12.75" x14ac:dyDescent="0.2">
      <c r="A9" s="65" t="s">
        <v>90</v>
      </c>
      <c r="B9" s="65" t="s">
        <v>90</v>
      </c>
      <c r="C9" s="65" t="s">
        <v>96</v>
      </c>
      <c r="D9" s="66" t="s">
        <v>81</v>
      </c>
      <c r="E9" s="67">
        <v>7680</v>
      </c>
      <c r="F9" s="68"/>
      <c r="G9" s="66"/>
      <c r="H9" s="66">
        <v>7680</v>
      </c>
      <c r="I9" s="67">
        <v>2956.6</v>
      </c>
      <c r="J9" s="66"/>
      <c r="K9" s="66">
        <v>2956.6</v>
      </c>
      <c r="L9" s="67"/>
      <c r="M9" s="67"/>
      <c r="N9" s="67"/>
      <c r="O9" s="67"/>
      <c r="P9" s="36"/>
      <c r="Q9" s="36"/>
    </row>
    <row r="10" spans="1:22" ht="12.75" x14ac:dyDescent="0.2">
      <c r="A10" s="65"/>
      <c r="B10" s="65"/>
      <c r="C10" s="65" t="s">
        <v>93</v>
      </c>
      <c r="D10" s="66" t="s">
        <v>92</v>
      </c>
      <c r="E10" s="67">
        <f>SUM(F10:H10)</f>
        <v>39442.94</v>
      </c>
      <c r="F10" s="68">
        <f>19650.66+5629.58</f>
        <v>25280.239999999998</v>
      </c>
      <c r="G10" s="66">
        <v>14162.7</v>
      </c>
      <c r="H10" s="66"/>
      <c r="I10" s="67">
        <f>SUM(J10:K10)</f>
        <v>39481.18</v>
      </c>
      <c r="J10" s="67">
        <f>3637.21+2508.53+1338.24+2495.68+2382.24+700+2382.24+2609.13+2382.24-358.47-27</f>
        <v>20050.04</v>
      </c>
      <c r="K10" s="66">
        <f>1823.93+3568.33+3550.06+3388.69+3388.69+3711.44</f>
        <v>19431.14</v>
      </c>
      <c r="L10" s="67"/>
      <c r="M10" s="67"/>
      <c r="N10" s="67"/>
      <c r="O10" s="67"/>
      <c r="P10" s="36"/>
      <c r="Q10" s="36"/>
    </row>
    <row r="11" spans="1:22" ht="12.75" x14ac:dyDescent="0.2">
      <c r="B11" s="65"/>
      <c r="C11" s="65" t="s">
        <v>94</v>
      </c>
      <c r="D11" s="66" t="s">
        <v>92</v>
      </c>
      <c r="E11" s="67">
        <f>SUM(F11:H11)</f>
        <v>41321.33</v>
      </c>
      <c r="F11" s="68">
        <f>29328.8-9429.95+3175.4+508.81</f>
        <v>23583.06</v>
      </c>
      <c r="G11" s="66">
        <f>14854.97+2883.3</f>
        <v>17738.27</v>
      </c>
      <c r="H11" s="66"/>
      <c r="I11" s="67">
        <f>SUM(J11:K11)</f>
        <v>43591.44</v>
      </c>
      <c r="J11" s="66">
        <f>9429.95+120+6236.15+923.69+4685.06+774.11+3175.4+508.81</f>
        <v>25853.170000000006</v>
      </c>
      <c r="K11" s="66">
        <f>5234.16+5234.16+4386.65+2883.3</f>
        <v>17738.27</v>
      </c>
      <c r="L11" s="67">
        <v>0</v>
      </c>
      <c r="M11" s="67">
        <v>0</v>
      </c>
      <c r="N11" s="67"/>
      <c r="O11" s="67"/>
      <c r="P11" s="36"/>
      <c r="Q11" s="36"/>
    </row>
    <row r="12" spans="1:22" ht="12.75" x14ac:dyDescent="0.2">
      <c r="A12" s="65"/>
      <c r="B12" s="65"/>
      <c r="C12" s="65" t="s">
        <v>91</v>
      </c>
      <c r="D12" s="66" t="s">
        <v>92</v>
      </c>
      <c r="E12" s="67">
        <v>862.68</v>
      </c>
      <c r="F12" s="68">
        <v>862.68</v>
      </c>
      <c r="G12" s="66"/>
      <c r="H12" s="66"/>
      <c r="I12" s="67">
        <v>729.96</v>
      </c>
      <c r="J12" s="66">
        <v>729.96</v>
      </c>
      <c r="K12" s="66"/>
      <c r="L12" s="67"/>
      <c r="M12" s="67"/>
      <c r="N12" s="67">
        <v>729.96</v>
      </c>
      <c r="O12" s="67"/>
      <c r="P12" s="36"/>
      <c r="Q12" s="36"/>
    </row>
    <row r="13" spans="1:22" ht="12.75" x14ac:dyDescent="0.2">
      <c r="A13" s="36"/>
      <c r="B13" s="36"/>
      <c r="C13" s="36"/>
      <c r="D13" s="36"/>
      <c r="E13" s="55"/>
      <c r="F13" s="56"/>
      <c r="G13" s="36"/>
      <c r="H13" s="36"/>
      <c r="I13" s="55"/>
      <c r="J13" s="36"/>
      <c r="K13" s="36"/>
      <c r="L13" s="55"/>
      <c r="M13" s="55"/>
      <c r="N13" s="55"/>
      <c r="O13" s="55"/>
      <c r="P13" s="36"/>
      <c r="Q13" s="36"/>
    </row>
    <row r="14" spans="1:22" ht="33.75" x14ac:dyDescent="0.2">
      <c r="A14" s="45" t="s">
        <v>64</v>
      </c>
      <c r="B14" s="46" t="s">
        <v>65</v>
      </c>
      <c r="C14" s="36"/>
      <c r="D14" s="36"/>
      <c r="E14" s="45"/>
      <c r="F14" s="47"/>
      <c r="G14" s="48"/>
      <c r="H14" s="45"/>
      <c r="I14" s="36"/>
    </row>
    <row r="15" spans="1:22" ht="12.75" x14ac:dyDescent="0.2">
      <c r="B15" s="36"/>
      <c r="C15" s="36"/>
      <c r="D15" s="36"/>
      <c r="E15" s="55"/>
      <c r="F15" s="36"/>
      <c r="G15" s="36"/>
      <c r="H15" s="36"/>
      <c r="I15" s="55"/>
      <c r="J15" s="70"/>
    </row>
    <row r="16" spans="1:22" ht="12.75" x14ac:dyDescent="0.2">
      <c r="A16" s="36"/>
      <c r="B16" s="36"/>
      <c r="C16" s="36"/>
      <c r="D16" s="36"/>
      <c r="E16" s="36"/>
      <c r="F16" s="36"/>
      <c r="G16" s="36"/>
      <c r="H16" s="36"/>
      <c r="I16" s="36"/>
    </row>
    <row r="17" spans="1:24" ht="12.75" x14ac:dyDescent="0.2">
      <c r="A17" s="36"/>
      <c r="B17" s="36"/>
      <c r="C17" s="36"/>
      <c r="D17" s="36"/>
      <c r="E17" s="36"/>
      <c r="F17" s="36"/>
      <c r="G17" s="36"/>
      <c r="H17" s="36"/>
      <c r="I17" s="55"/>
    </row>
    <row r="18" spans="1:24" ht="12.75" x14ac:dyDescent="0.2">
      <c r="A18" s="36"/>
      <c r="B18" s="36"/>
      <c r="C18" s="36"/>
      <c r="D18" s="36"/>
      <c r="E18" s="36"/>
      <c r="F18" s="36"/>
      <c r="G18" s="36"/>
      <c r="H18" s="36"/>
      <c r="I18" s="36"/>
    </row>
    <row r="19" spans="1:24" ht="12.75" x14ac:dyDescent="0.2">
      <c r="A19" s="36"/>
      <c r="B19" s="36"/>
      <c r="C19" s="36"/>
      <c r="D19" s="36"/>
      <c r="E19" s="36"/>
      <c r="F19" s="36"/>
      <c r="G19" s="36"/>
      <c r="H19" s="36"/>
      <c r="I19" s="36"/>
    </row>
    <row r="20" spans="1:24" ht="12.75" x14ac:dyDescent="0.2">
      <c r="A20" s="36"/>
      <c r="B20" s="36"/>
      <c r="C20" s="36"/>
      <c r="D20" s="36"/>
      <c r="E20" s="36"/>
      <c r="F20" s="36"/>
      <c r="G20" s="36"/>
      <c r="H20" s="36"/>
      <c r="I20" s="36"/>
    </row>
    <row r="21" spans="1:24" ht="12.75" x14ac:dyDescent="0.2">
      <c r="A21" s="36"/>
      <c r="B21" s="36"/>
      <c r="C21" s="36"/>
      <c r="D21" s="36"/>
      <c r="E21" s="36"/>
      <c r="F21" s="36"/>
      <c r="G21" s="36"/>
      <c r="H21" s="36"/>
      <c r="I21" s="36"/>
    </row>
    <row r="22" spans="1:24" ht="12.75" x14ac:dyDescent="0.2">
      <c r="A22" s="36"/>
      <c r="B22" s="36"/>
      <c r="C22" s="36"/>
      <c r="D22" s="36"/>
      <c r="E22" s="36"/>
      <c r="F22" s="36"/>
      <c r="G22" s="36"/>
      <c r="H22" s="36"/>
      <c r="I22" s="36"/>
    </row>
    <row r="23" spans="1:24" ht="12.75" x14ac:dyDescent="0.2">
      <c r="A23" s="36" t="s">
        <v>87</v>
      </c>
      <c r="B23" s="36"/>
      <c r="C23" s="36"/>
      <c r="D23" s="36"/>
      <c r="E23" s="36"/>
      <c r="F23" s="36"/>
      <c r="G23" s="36"/>
      <c r="H23" s="36"/>
      <c r="I23" s="36"/>
    </row>
    <row r="24" spans="1:24" ht="12.75" x14ac:dyDescent="0.2">
      <c r="A24" s="36" t="s">
        <v>89</v>
      </c>
      <c r="B24" s="36"/>
      <c r="C24" s="36"/>
      <c r="D24" s="36"/>
      <c r="E24" s="36"/>
      <c r="F24" s="36"/>
      <c r="G24" s="36"/>
      <c r="H24" s="36"/>
      <c r="I24" s="36"/>
    </row>
    <row r="25" spans="1:24" ht="12.75" x14ac:dyDescent="0.2">
      <c r="A25" s="36" t="s">
        <v>88</v>
      </c>
      <c r="B25" s="36"/>
      <c r="C25" s="36"/>
      <c r="D25" s="36"/>
      <c r="E25" s="36"/>
      <c r="F25" s="36"/>
      <c r="G25" s="36"/>
      <c r="H25" s="36"/>
      <c r="I25" s="36"/>
    </row>
    <row r="26" spans="1:24" ht="12.75" x14ac:dyDescent="0.2">
      <c r="A26" s="36"/>
      <c r="B26" s="36"/>
      <c r="C26" s="36"/>
      <c r="D26" s="36"/>
      <c r="E26" s="36"/>
      <c r="F26" s="36"/>
      <c r="G26" s="36"/>
      <c r="H26" s="36"/>
      <c r="I26" s="36"/>
    </row>
    <row r="27" spans="1:24" ht="12.75" x14ac:dyDescent="0.2">
      <c r="A27" s="36"/>
      <c r="B27" s="36"/>
      <c r="C27" s="36"/>
      <c r="D27" s="36"/>
      <c r="E27" s="36"/>
      <c r="F27" s="36"/>
      <c r="G27" s="36"/>
      <c r="H27" s="36"/>
      <c r="I27" s="36"/>
    </row>
    <row r="29" spans="1:24" ht="12.7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</sheetData>
  <mergeCells count="4">
    <mergeCell ref="A1:G1"/>
    <mergeCell ref="B3:H3"/>
    <mergeCell ref="E4:H4"/>
    <mergeCell ref="I4:K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4D1E-35F1-4ECB-9A29-E2FB9F4CA6CE}">
  <sheetPr>
    <pageSetUpPr fitToPage="1"/>
  </sheetPr>
  <dimension ref="A1:J11"/>
  <sheetViews>
    <sheetView workbookViewId="0">
      <selection activeCell="C13" sqref="C13"/>
    </sheetView>
  </sheetViews>
  <sheetFormatPr defaultRowHeight="15" x14ac:dyDescent="0.25"/>
  <cols>
    <col min="1" max="1" width="17.85546875" style="2" customWidth="1"/>
    <col min="2" max="2" width="15.5703125" style="2" customWidth="1"/>
    <col min="3" max="3" width="21.140625" style="2" customWidth="1"/>
    <col min="4" max="4" width="19.28515625" style="2" customWidth="1"/>
    <col min="5" max="5" width="16.140625" style="2" customWidth="1"/>
    <col min="6" max="6" width="20.85546875" style="2" customWidth="1"/>
    <col min="7" max="7" width="21.42578125" style="2" customWidth="1"/>
    <col min="8" max="8" width="26" style="2" customWidth="1"/>
    <col min="9" max="9" width="20.85546875" style="2" customWidth="1"/>
    <col min="10" max="10" width="24" style="2" customWidth="1"/>
    <col min="11" max="16384" width="9.140625" style="2"/>
  </cols>
  <sheetData>
    <row r="1" spans="1:10" ht="18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s="4" customFormat="1" ht="14.25" customHeight="1" x14ac:dyDescent="0.25">
      <c r="A2" s="79" t="s">
        <v>1</v>
      </c>
      <c r="B2" s="79"/>
      <c r="C2" s="79"/>
      <c r="D2" s="79"/>
      <c r="E2" s="79"/>
      <c r="F2" s="79"/>
      <c r="G2" s="79"/>
      <c r="H2" s="79"/>
      <c r="I2" s="3"/>
    </row>
    <row r="3" spans="1:10" ht="14.25" customHeight="1" thickBot="1" x14ac:dyDescent="0.35">
      <c r="A3" s="5"/>
      <c r="B3" s="5"/>
      <c r="C3" s="5"/>
      <c r="D3" s="5"/>
      <c r="E3" s="5"/>
      <c r="F3" s="5"/>
      <c r="G3" s="5"/>
      <c r="H3" s="5"/>
      <c r="I3" s="5"/>
    </row>
    <row r="4" spans="1:10" s="6" customFormat="1" ht="24.95" customHeight="1" thickBot="1" x14ac:dyDescent="0.3">
      <c r="A4" s="6" t="s">
        <v>2</v>
      </c>
      <c r="C4" s="80" t="s">
        <v>78</v>
      </c>
      <c r="D4" s="81"/>
      <c r="E4" s="82"/>
      <c r="F4" s="82"/>
      <c r="G4" s="82"/>
      <c r="H4" s="82"/>
      <c r="I4" s="82"/>
      <c r="J4" s="83"/>
    </row>
    <row r="5" spans="1:10" s="6" customFormat="1" ht="16.5" thickBot="1" x14ac:dyDescent="0.3">
      <c r="A5" s="7"/>
      <c r="B5" s="7"/>
      <c r="C5" s="7"/>
      <c r="D5" s="7"/>
      <c r="E5" s="7"/>
      <c r="F5" s="7"/>
      <c r="G5" s="7"/>
      <c r="H5" s="7"/>
      <c r="I5" s="7"/>
    </row>
    <row r="6" spans="1:10" s="4" customFormat="1" ht="48" customHeight="1" thickBot="1" x14ac:dyDescent="0.3">
      <c r="A6" s="84" t="s">
        <v>3</v>
      </c>
      <c r="B6" s="85"/>
      <c r="C6" s="84" t="s">
        <v>4</v>
      </c>
      <c r="D6" s="85"/>
      <c r="E6" s="84" t="s">
        <v>5</v>
      </c>
      <c r="F6" s="85"/>
      <c r="G6" s="84" t="s">
        <v>6</v>
      </c>
      <c r="H6" s="85"/>
      <c r="I6" s="86" t="s">
        <v>7</v>
      </c>
      <c r="J6" s="87"/>
    </row>
    <row r="7" spans="1:10" s="4" customFormat="1" ht="37.5" thickBot="1" x14ac:dyDescent="0.3">
      <c r="A7" s="8" t="s">
        <v>8</v>
      </c>
      <c r="B7" s="8" t="s">
        <v>9</v>
      </c>
      <c r="C7" s="8" t="s">
        <v>8</v>
      </c>
      <c r="D7" s="8" t="s">
        <v>9</v>
      </c>
      <c r="E7" s="8" t="s">
        <v>8</v>
      </c>
      <c r="F7" s="8" t="s">
        <v>9</v>
      </c>
      <c r="G7" s="9" t="s">
        <v>10</v>
      </c>
      <c r="H7" s="9" t="s">
        <v>11</v>
      </c>
      <c r="I7" s="10" t="s">
        <v>12</v>
      </c>
      <c r="J7" s="10" t="s">
        <v>13</v>
      </c>
    </row>
    <row r="8" spans="1:10" ht="31.5" customHeight="1" thickBot="1" x14ac:dyDescent="0.3">
      <c r="A8" s="11">
        <v>0</v>
      </c>
      <c r="B8" s="11"/>
      <c r="C8" s="11">
        <v>8343.8799999999992</v>
      </c>
      <c r="D8" s="54" t="s">
        <v>77</v>
      </c>
      <c r="E8" s="11">
        <v>0</v>
      </c>
      <c r="F8" s="11"/>
      <c r="G8" s="11">
        <v>0</v>
      </c>
      <c r="H8" s="11"/>
      <c r="I8" s="11">
        <v>198759.7</v>
      </c>
      <c r="J8" s="11">
        <v>761974.17</v>
      </c>
    </row>
    <row r="9" spans="1:10" ht="30" customHeight="1" x14ac:dyDescent="0.25">
      <c r="A9" s="12" t="s">
        <v>14</v>
      </c>
      <c r="B9" s="13"/>
      <c r="C9" s="12" t="s">
        <v>14</v>
      </c>
      <c r="D9" s="14"/>
      <c r="E9" s="12" t="s">
        <v>14</v>
      </c>
      <c r="F9" s="14"/>
      <c r="G9" s="12" t="s">
        <v>14</v>
      </c>
      <c r="H9" s="15"/>
      <c r="I9" s="13" t="s">
        <v>15</v>
      </c>
      <c r="J9" s="13" t="s">
        <v>16</v>
      </c>
    </row>
    <row r="10" spans="1:10" x14ac:dyDescent="0.25">
      <c r="B10" s="12"/>
      <c r="C10" s="12"/>
      <c r="D10" s="16"/>
      <c r="G10" s="17"/>
      <c r="H10" s="18"/>
      <c r="I10" s="17"/>
      <c r="J10" s="19"/>
    </row>
    <row r="11" spans="1:10" x14ac:dyDescent="0.25">
      <c r="A11" s="12"/>
      <c r="B11" s="12"/>
      <c r="C11" s="12"/>
      <c r="D11" s="16"/>
      <c r="G11" s="17"/>
      <c r="H11" s="18"/>
      <c r="I11" s="17"/>
      <c r="J11" s="19"/>
    </row>
  </sheetData>
  <mergeCells count="7">
    <mergeCell ref="A2:H2"/>
    <mergeCell ref="C4:J4"/>
    <mergeCell ref="A6:B6"/>
    <mergeCell ref="C6:D6"/>
    <mergeCell ref="E6:F6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zaduživanje</vt:lpstr>
      <vt:lpstr>EU projekti</vt:lpstr>
      <vt:lpstr>zajm potr obv sud ŽR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Šarić Kristina</dc:creator>
  <cp:lastModifiedBy>Meri Kovačević</cp:lastModifiedBy>
  <cp:lastPrinted>2025-02-19T11:39:45Z</cp:lastPrinted>
  <dcterms:created xsi:type="dcterms:W3CDTF">2025-01-08T09:13:01Z</dcterms:created>
  <dcterms:modified xsi:type="dcterms:W3CDTF">2025-02-20T12:22:04Z</dcterms:modified>
</cp:coreProperties>
</file>